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ocuments\UIowa\MSWCX_2020Analysis\Calculations\"/>
    </mc:Choice>
  </mc:AlternateContent>
  <xr:revisionPtr revIDLastSave="0" documentId="13_ncr:1_{82A04BE8-F29A-4870-ABF8-C7F96A87C367}" xr6:coauthVersionLast="47" xr6:coauthVersionMax="47" xr10:uidLastSave="{00000000-0000-0000-0000-000000000000}"/>
  <bookViews>
    <workbookView xWindow="732" yWindow="732" windowWidth="18000" windowHeight="11592" xr2:uid="{00000000-000D-0000-FFFF-FFFF00000000}"/>
  </bookViews>
  <sheets>
    <sheet name="MSWCXTails_v18_nHRT_mod2" sheetId="1" r:id="rId1"/>
  </sheets>
  <calcPr calcId="181029"/>
</workbook>
</file>

<file path=xl/calcChain.xml><?xml version="1.0" encoding="utf-8"?>
<calcChain xmlns="http://schemas.openxmlformats.org/spreadsheetml/2006/main">
  <c r="BD3" i="1" l="1"/>
  <c r="BD5" i="1"/>
  <c r="BD6" i="1"/>
  <c r="BD8" i="1"/>
  <c r="BD9" i="1"/>
  <c r="BD10" i="1"/>
  <c r="BD11" i="1"/>
  <c r="BD12" i="1"/>
  <c r="BD13" i="1"/>
  <c r="BD2" i="1"/>
  <c r="AW3" i="1"/>
  <c r="AW5" i="1"/>
  <c r="AW6" i="1"/>
  <c r="AW8" i="1"/>
  <c r="AW9" i="1"/>
  <c r="AW10" i="1"/>
  <c r="AW11" i="1"/>
  <c r="AW12" i="1"/>
  <c r="AW13" i="1"/>
  <c r="AW2" i="1"/>
  <c r="BB2" i="1"/>
  <c r="BC2" i="1"/>
  <c r="BB3" i="1"/>
  <c r="BC3" i="1"/>
  <c r="BB5" i="1"/>
  <c r="BC5" i="1"/>
  <c r="BB6" i="1"/>
  <c r="BC6" i="1"/>
  <c r="BB8" i="1"/>
  <c r="BC8" i="1"/>
  <c r="BB9" i="1"/>
  <c r="BC9" i="1"/>
  <c r="BB10" i="1"/>
  <c r="BC10" i="1"/>
  <c r="BB11" i="1"/>
  <c r="BC11" i="1"/>
  <c r="BB12" i="1"/>
  <c r="BC12" i="1"/>
  <c r="BB13" i="1"/>
  <c r="BC13" i="1"/>
  <c r="BA3" i="1"/>
  <c r="BA5" i="1"/>
  <c r="BA6" i="1"/>
  <c r="BA8" i="1"/>
  <c r="BA9" i="1"/>
  <c r="BA10" i="1"/>
  <c r="BA11" i="1"/>
  <c r="BA12" i="1"/>
  <c r="BA13" i="1"/>
  <c r="BA2" i="1"/>
  <c r="AU2" i="1"/>
  <c r="AV2" i="1"/>
  <c r="AU3" i="1"/>
  <c r="AV3" i="1"/>
  <c r="AU5" i="1"/>
  <c r="AV5" i="1"/>
  <c r="AU6" i="1"/>
  <c r="AV6" i="1"/>
  <c r="AU8" i="1"/>
  <c r="AV8" i="1"/>
  <c r="AU9" i="1"/>
  <c r="AV9" i="1"/>
  <c r="AU10" i="1"/>
  <c r="AV10" i="1"/>
  <c r="AU11" i="1"/>
  <c r="AV11" i="1"/>
  <c r="AU12" i="1"/>
  <c r="AV12" i="1"/>
  <c r="AU13" i="1"/>
  <c r="AV13" i="1"/>
  <c r="AT3" i="1"/>
  <c r="AT5" i="1"/>
  <c r="AT6" i="1"/>
  <c r="AT8" i="1"/>
  <c r="AT9" i="1"/>
  <c r="AT10" i="1"/>
  <c r="AT11" i="1"/>
  <c r="AT12" i="1"/>
  <c r="AT13" i="1"/>
  <c r="AT2" i="1"/>
  <c r="AY2" i="1"/>
  <c r="AZ2" i="1"/>
  <c r="AY3" i="1"/>
  <c r="AZ3" i="1"/>
  <c r="AY4" i="1"/>
  <c r="AZ4" i="1"/>
  <c r="AY5" i="1"/>
  <c r="AZ5" i="1"/>
  <c r="AY6" i="1"/>
  <c r="AZ6" i="1"/>
  <c r="AY7" i="1"/>
  <c r="AZ7" i="1"/>
  <c r="AY8" i="1"/>
  <c r="AZ8" i="1"/>
  <c r="AY9" i="1"/>
  <c r="AZ9" i="1"/>
  <c r="AY10" i="1"/>
  <c r="AZ10" i="1"/>
  <c r="AY11" i="1"/>
  <c r="AZ11" i="1"/>
  <c r="AY12" i="1"/>
  <c r="AZ12" i="1"/>
  <c r="AY13" i="1"/>
  <c r="AZ13" i="1"/>
  <c r="AX3" i="1"/>
  <c r="AX4" i="1"/>
  <c r="AX5" i="1"/>
  <c r="AX6" i="1"/>
  <c r="AX7" i="1"/>
  <c r="AX8" i="1"/>
  <c r="AX9" i="1"/>
  <c r="AX10" i="1"/>
  <c r="AX11" i="1"/>
  <c r="AX12" i="1"/>
  <c r="AX13" i="1"/>
  <c r="AX2" i="1"/>
</calcChain>
</file>

<file path=xl/sharedStrings.xml><?xml version="1.0" encoding="utf-8"?>
<sst xmlns="http://schemas.openxmlformats.org/spreadsheetml/2006/main" count="162" uniqueCount="40">
  <si>
    <t>Target</t>
  </si>
  <si>
    <t>RA</t>
  </si>
  <si>
    <t>DEC</t>
  </si>
  <si>
    <t>GLon</t>
  </si>
  <si>
    <t>Glat</t>
  </si>
  <si>
    <t>LHB_N</t>
  </si>
  <si>
    <t>nHRT</t>
  </si>
  <si>
    <t>d14_Exp (ks)</t>
  </si>
  <si>
    <t>d38_Exp (ks)</t>
  </si>
  <si>
    <t>d54_Exp (ks)</t>
  </si>
  <si>
    <t>d14 BKG_PI</t>
  </si>
  <si>
    <t>ErrL</t>
  </si>
  <si>
    <t>ErrU</t>
  </si>
  <si>
    <t>ErrCode</t>
  </si>
  <si>
    <t>d14 BKG_N</t>
  </si>
  <si>
    <t>d38 BKG_PI</t>
  </si>
  <si>
    <t>d38 BKG_N</t>
  </si>
  <si>
    <t>d54 BKG_PI</t>
  </si>
  <si>
    <t>d54 BKG_N</t>
  </si>
  <si>
    <t>halo_kT</t>
  </si>
  <si>
    <t>halo_N</t>
  </si>
  <si>
    <t>X^2</t>
  </si>
  <si>
    <t>dof</t>
  </si>
  <si>
    <t>red_X^2</t>
  </si>
  <si>
    <t>HS0068</t>
  </si>
  <si>
    <t>FFFFFFFFF</t>
  </si>
  <si>
    <t>HS0069</t>
  </si>
  <si>
    <t>HS0070</t>
  </si>
  <si>
    <t>HS0071</t>
  </si>
  <si>
    <t>HS0072</t>
  </si>
  <si>
    <t>HS0073</t>
  </si>
  <si>
    <t>HS0074</t>
  </si>
  <si>
    <t>HS0075</t>
  </si>
  <si>
    <t>HS0076</t>
  </si>
  <si>
    <t>HS0077</t>
  </si>
  <si>
    <t>HS0078</t>
  </si>
  <si>
    <t>HS0079</t>
  </si>
  <si>
    <t>EM1</t>
  </si>
  <si>
    <t>kT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</si>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</sst>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165" fontId="0" fillId="0" borderId="0" xfId="0" applyNumberFormat="1"/>
    <xf numFmtId="165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"/>
  <sheetViews>
    <sheetView tabSelected="1" topLeftCell="AD1" workbookViewId="0">
      <selection activeCell="F13" sqref="F13"/>
    </sheetView>
  </sheetViews>
  <sheetFormatPr defaultRowHeight="14.4" x14ac:dyDescent="0.3"/>
  <cols>
    <col min="49" max="49" width="25" bestFit="1" customWidth="1"/>
    <col min="56" max="56" width="14.77734375" bestFit="1" customWidth="1"/>
  </cols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12</v>
      </c>
      <c r="R1" t="s">
        <v>13</v>
      </c>
      <c r="S1" t="s">
        <v>15</v>
      </c>
      <c r="T1" t="s">
        <v>11</v>
      </c>
      <c r="U1" t="s">
        <v>12</v>
      </c>
      <c r="V1" t="s">
        <v>13</v>
      </c>
      <c r="W1" t="s">
        <v>16</v>
      </c>
      <c r="X1" t="s">
        <v>11</v>
      </c>
      <c r="Y1" t="s">
        <v>12</v>
      </c>
      <c r="Z1" t="s">
        <v>13</v>
      </c>
      <c r="AA1" t="s">
        <v>17</v>
      </c>
      <c r="AB1" t="s">
        <v>11</v>
      </c>
      <c r="AC1" t="s">
        <v>12</v>
      </c>
      <c r="AD1" t="s">
        <v>13</v>
      </c>
      <c r="AE1" t="s">
        <v>18</v>
      </c>
      <c r="AF1" t="s">
        <v>11</v>
      </c>
      <c r="AG1" t="s">
        <v>12</v>
      </c>
      <c r="AH1" t="s">
        <v>13</v>
      </c>
      <c r="AI1" t="s">
        <v>19</v>
      </c>
      <c r="AJ1" t="s">
        <v>11</v>
      </c>
      <c r="AK1" t="s">
        <v>12</v>
      </c>
      <c r="AL1" t="s">
        <v>13</v>
      </c>
      <c r="AM1" t="s">
        <v>20</v>
      </c>
      <c r="AN1" t="s">
        <v>11</v>
      </c>
      <c r="AO1" t="s">
        <v>12</v>
      </c>
      <c r="AP1" t="s">
        <v>13</v>
      </c>
      <c r="AQ1" t="s">
        <v>21</v>
      </c>
      <c r="AR1" t="s">
        <v>22</v>
      </c>
      <c r="AS1" t="s">
        <v>23</v>
      </c>
      <c r="AU1" t="s">
        <v>11</v>
      </c>
      <c r="AV1" t="s">
        <v>12</v>
      </c>
      <c r="AW1" t="s">
        <v>38</v>
      </c>
      <c r="AX1" t="s">
        <v>37</v>
      </c>
      <c r="AY1" t="s">
        <v>11</v>
      </c>
      <c r="AZ1" t="s">
        <v>12</v>
      </c>
      <c r="BB1" t="s">
        <v>11</v>
      </c>
      <c r="BC1" t="s">
        <v>12</v>
      </c>
      <c r="BD1" t="s">
        <v>39</v>
      </c>
    </row>
    <row r="2" spans="1:56" x14ac:dyDescent="0.3">
      <c r="A2" t="s">
        <v>24</v>
      </c>
      <c r="B2">
        <v>15.457000000000001</v>
      </c>
      <c r="C2">
        <v>18.2437</v>
      </c>
      <c r="D2">
        <v>126.39505</v>
      </c>
      <c r="E2">
        <v>-44.558169999999997</v>
      </c>
      <c r="F2">
        <v>8.5394999999999999E-2</v>
      </c>
      <c r="G2">
        <v>3.635E-2</v>
      </c>
      <c r="H2">
        <v>15.936</v>
      </c>
      <c r="I2">
        <v>16.256</v>
      </c>
      <c r="J2">
        <v>16.384</v>
      </c>
      <c r="K2">
        <v>0.95010799999999995</v>
      </c>
      <c r="L2">
        <v>0.10127700000000001</v>
      </c>
      <c r="M2">
        <v>9.7596000000000002E-2</v>
      </c>
      <c r="N2" t="s">
        <v>25</v>
      </c>
      <c r="O2">
        <v>2.5871000000000002E-2</v>
      </c>
      <c r="P2">
        <v>2.8310000000000002E-3</v>
      </c>
      <c r="Q2">
        <v>2.7889999999999998E-3</v>
      </c>
      <c r="R2" t="s">
        <v>25</v>
      </c>
      <c r="S2">
        <v>1.0071600000000001</v>
      </c>
      <c r="T2">
        <v>0.11167000000000001</v>
      </c>
      <c r="U2">
        <v>0.108726</v>
      </c>
      <c r="V2" t="s">
        <v>25</v>
      </c>
      <c r="W2">
        <v>2.1554E-2</v>
      </c>
      <c r="X2">
        <v>2.581E-3</v>
      </c>
      <c r="Y2">
        <v>2.4759999999999999E-3</v>
      </c>
      <c r="Z2" t="s">
        <v>25</v>
      </c>
      <c r="AA2">
        <v>0.89338099999999998</v>
      </c>
      <c r="AB2">
        <v>0.12256400000000001</v>
      </c>
      <c r="AC2">
        <v>0.115565</v>
      </c>
      <c r="AD2" t="s">
        <v>25</v>
      </c>
      <c r="AE2">
        <v>2.1093000000000001E-2</v>
      </c>
      <c r="AF2">
        <v>2.8010000000000001E-3</v>
      </c>
      <c r="AG2">
        <v>2.745E-3</v>
      </c>
      <c r="AH2" t="s">
        <v>25</v>
      </c>
      <c r="AI2" s="2">
        <v>0.21185399999999999</v>
      </c>
      <c r="AJ2" s="2">
        <v>1.2643E-2</v>
      </c>
      <c r="AK2" s="2">
        <v>1.3065E-2</v>
      </c>
      <c r="AL2" t="s">
        <v>25</v>
      </c>
      <c r="AM2">
        <v>1.232918</v>
      </c>
      <c r="AN2">
        <v>0.20852699999999999</v>
      </c>
      <c r="AO2">
        <v>0.20769099999999999</v>
      </c>
      <c r="AP2" t="s">
        <v>25</v>
      </c>
      <c r="AQ2">
        <v>195.30588900000001</v>
      </c>
      <c r="AR2">
        <v>179</v>
      </c>
      <c r="AS2" s="2">
        <v>1.091094</v>
      </c>
      <c r="AT2" s="2" t="str">
        <f>TRIM(TEXT(AI2,"0.000_);(0.000)"))</f>
        <v>0.212</v>
      </c>
      <c r="AU2" s="2" t="str">
        <f t="shared" ref="AU2:AV3" si="0">TRIM(TEXT(AJ2,"0.000_);(0.000)"))</f>
        <v>0.013</v>
      </c>
      <c r="AV2" s="2" t="str">
        <f t="shared" si="0"/>
        <v>0.013</v>
      </c>
      <c r="AW2" s="6" t="str">
        <f>IF(AU2=AV2,AT2&amp;"±"&amp;AU2,AT2&amp;"^+"&amp;AV2&amp;"_-"&amp;AU2)</f>
        <v>0.212±0.013</v>
      </c>
      <c r="AX2" s="4">
        <f>4*PI()/(30857*0.035)*1000*AM2</f>
        <v>14.345718753433562</v>
      </c>
      <c r="AY2" s="4">
        <f t="shared" ref="AY2:AZ13" si="1">4*PI()/(30857*0.035)*1000*AN2</f>
        <v>2.4263330525608682</v>
      </c>
      <c r="AZ2" s="4">
        <f t="shared" si="1"/>
        <v>2.4166057058290735</v>
      </c>
      <c r="BA2" t="str">
        <f>TRIM(TEXT(AX2,"0.0_);(0.0)"))</f>
        <v>14.3</v>
      </c>
      <c r="BB2" t="str">
        <f t="shared" ref="BB2:BC3" si="2">TRIM(TEXT(AY2,"0.0_);(0.0)"))</f>
        <v>2.4</v>
      </c>
      <c r="BC2" t="str">
        <f t="shared" si="2"/>
        <v>2.4</v>
      </c>
      <c r="BD2" s="6" t="str">
        <f>IF(BB2=BC2,BA2&amp;"±"&amp;BB2,BA2&amp;"^+"&amp;BC2&amp;"_-"&amp;BB2)</f>
        <v>14.3±2.4</v>
      </c>
    </row>
    <row r="3" spans="1:56" x14ac:dyDescent="0.3">
      <c r="A3" t="s">
        <v>26</v>
      </c>
      <c r="B3">
        <v>29.658701000000001</v>
      </c>
      <c r="C3">
        <v>4.4625000000000004</v>
      </c>
      <c r="D3">
        <v>152.667114</v>
      </c>
      <c r="E3">
        <v>-54.483176999999998</v>
      </c>
      <c r="F3">
        <v>0.12735199999999999</v>
      </c>
      <c r="G3">
        <v>2.6539E-2</v>
      </c>
      <c r="H3">
        <v>14.464</v>
      </c>
      <c r="I3">
        <v>14.976000000000001</v>
      </c>
      <c r="J3">
        <v>14.848000000000001</v>
      </c>
      <c r="K3">
        <v>0.76778999999999997</v>
      </c>
      <c r="L3">
        <v>0.10148699999999999</v>
      </c>
      <c r="M3">
        <v>9.6782999999999994E-2</v>
      </c>
      <c r="N3" t="s">
        <v>25</v>
      </c>
      <c r="O3">
        <v>2.5045999999999999E-2</v>
      </c>
      <c r="P3">
        <v>2.9550000000000002E-3</v>
      </c>
      <c r="Q3">
        <v>2.9489999999999998E-3</v>
      </c>
      <c r="R3" t="s">
        <v>25</v>
      </c>
      <c r="S3">
        <v>0.72991399999999995</v>
      </c>
      <c r="T3">
        <v>0.14023099999999999</v>
      </c>
      <c r="U3">
        <v>0.130139</v>
      </c>
      <c r="V3" t="s">
        <v>25</v>
      </c>
      <c r="W3">
        <v>1.8928E-2</v>
      </c>
      <c r="X3">
        <v>2.9450000000000001E-3</v>
      </c>
      <c r="Y3">
        <v>2.9139999999999999E-3</v>
      </c>
      <c r="Z3" t="s">
        <v>25</v>
      </c>
      <c r="AA3">
        <v>0.715812</v>
      </c>
      <c r="AB3">
        <v>0.11348800000000001</v>
      </c>
      <c r="AC3">
        <v>0.105782</v>
      </c>
      <c r="AD3" t="s">
        <v>25</v>
      </c>
      <c r="AE3">
        <v>2.1521999999999999E-2</v>
      </c>
      <c r="AF3">
        <v>2.8310000000000002E-3</v>
      </c>
      <c r="AG3">
        <v>2.797E-3</v>
      </c>
      <c r="AH3" t="s">
        <v>25</v>
      </c>
      <c r="AI3" s="2">
        <v>0.21001800000000001</v>
      </c>
      <c r="AJ3" s="2">
        <v>1.5259999999999999E-2</v>
      </c>
      <c r="AK3" s="2">
        <v>1.5907000000000001E-2</v>
      </c>
      <c r="AL3" t="s">
        <v>25</v>
      </c>
      <c r="AM3">
        <v>1.0813299999999999</v>
      </c>
      <c r="AN3">
        <v>0.19495299999999999</v>
      </c>
      <c r="AO3">
        <v>0.19237000000000001</v>
      </c>
      <c r="AP3" t="s">
        <v>25</v>
      </c>
      <c r="AQ3">
        <v>142.680903</v>
      </c>
      <c r="AR3">
        <v>158</v>
      </c>
      <c r="AS3" s="2">
        <v>0.90304399999999996</v>
      </c>
      <c r="AT3" s="2" t="str">
        <f t="shared" ref="AT3:AT13" si="3">TRIM(TEXT(AI3,"0.000_);(0.000)"))</f>
        <v>0.210</v>
      </c>
      <c r="AU3" s="2" t="str">
        <f t="shared" si="0"/>
        <v>0.015</v>
      </c>
      <c r="AV3" s="2" t="str">
        <f t="shared" si="0"/>
        <v>0.016</v>
      </c>
      <c r="AW3" s="6" t="str">
        <f t="shared" ref="AW3:AW13" si="4">IF(AU3=AV3,AT3&amp;"±"&amp;AU3,AT3&amp;"^+"&amp;AV3&amp;"_-"&amp;AU3)</f>
        <v>0.210^+0.016_-0.015</v>
      </c>
      <c r="AX3" s="4">
        <f t="shared" ref="AX3:AX13" si="5">4*PI()/(30857*0.035)*1000*AM3</f>
        <v>12.581904116616281</v>
      </c>
      <c r="AY3" s="4">
        <f t="shared" si="1"/>
        <v>2.2683916595735751</v>
      </c>
      <c r="AZ3" s="4">
        <f t="shared" si="1"/>
        <v>2.2383369507120623</v>
      </c>
      <c r="BA3" t="str">
        <f t="shared" ref="BA3:BA13" si="6">TRIM(TEXT(AX3,"0.0_);(0.0)"))</f>
        <v>12.6</v>
      </c>
      <c r="BB3" t="str">
        <f t="shared" si="2"/>
        <v>2.3</v>
      </c>
      <c r="BC3" t="str">
        <f t="shared" si="2"/>
        <v>2.2</v>
      </c>
      <c r="BD3" s="6" t="str">
        <f t="shared" ref="BD3:BD13" si="7">IF(BB3=BC3,BA3&amp;"±"&amp;BB3,BA3&amp;"^+"&amp;BC3&amp;"_-"&amp;BB3)</f>
        <v>12.6^+2.2_-2.3</v>
      </c>
    </row>
    <row r="4" spans="1:56" s="1" customFormat="1" x14ac:dyDescent="0.3">
      <c r="A4" s="1" t="s">
        <v>27</v>
      </c>
      <c r="B4" s="1">
        <v>39.898299999999999</v>
      </c>
      <c r="C4" s="1">
        <v>7.5174000000000003</v>
      </c>
      <c r="D4" s="1">
        <v>163.89735400000001</v>
      </c>
      <c r="E4" s="1">
        <v>-46.572341999999999</v>
      </c>
      <c r="F4" s="1">
        <v>0.206038</v>
      </c>
      <c r="G4" s="1">
        <v>6.9403999999999993E-2</v>
      </c>
      <c r="H4" s="1">
        <v>62.015999999999998</v>
      </c>
      <c r="I4" s="1">
        <v>62.207999999999998</v>
      </c>
      <c r="J4" s="1">
        <v>61.697000000000003</v>
      </c>
      <c r="K4" s="1">
        <v>0.79974900000000004</v>
      </c>
      <c r="L4" s="1">
        <v>5.4197000000000002E-2</v>
      </c>
      <c r="M4" s="1">
        <v>5.2658999999999997E-2</v>
      </c>
      <c r="N4" s="1" t="s">
        <v>25</v>
      </c>
      <c r="O4" s="1">
        <v>1.8735000000000002E-2</v>
      </c>
      <c r="P4" s="1">
        <v>1.1789999999999999E-3</v>
      </c>
      <c r="Q4" s="1">
        <v>1.1689999999999999E-3</v>
      </c>
      <c r="R4" s="1" t="s">
        <v>25</v>
      </c>
      <c r="S4" s="1">
        <v>0.74416599999999999</v>
      </c>
      <c r="T4" s="1">
        <v>6.5654000000000004E-2</v>
      </c>
      <c r="U4" s="1">
        <v>6.3060000000000005E-2</v>
      </c>
      <c r="V4" s="1" t="s">
        <v>25</v>
      </c>
      <c r="W4" s="1">
        <v>1.4918000000000001E-2</v>
      </c>
      <c r="X4" s="1">
        <v>1.158E-3</v>
      </c>
      <c r="Y4" s="1">
        <v>1.1460000000000001E-3</v>
      </c>
      <c r="Z4" s="1" t="s">
        <v>25</v>
      </c>
      <c r="AA4" s="1">
        <v>0.79208000000000001</v>
      </c>
      <c r="AB4" s="1">
        <v>6.4929000000000001E-2</v>
      </c>
      <c r="AC4" s="1">
        <v>6.2646999999999994E-2</v>
      </c>
      <c r="AD4" s="1" t="s">
        <v>25</v>
      </c>
      <c r="AE4" s="1">
        <v>1.5618999999999999E-2</v>
      </c>
      <c r="AF4" s="1">
        <v>1.1720000000000001E-3</v>
      </c>
      <c r="AG4" s="1">
        <v>1.1590000000000001E-3</v>
      </c>
      <c r="AH4" s="1" t="s">
        <v>25</v>
      </c>
      <c r="AI4" s="3">
        <v>0.25440299999999999</v>
      </c>
      <c r="AJ4" s="3">
        <v>1.5779999999999999E-2</v>
      </c>
      <c r="AK4" s="3">
        <v>2.0676E-2</v>
      </c>
      <c r="AL4" s="1" t="s">
        <v>25</v>
      </c>
      <c r="AM4" s="1">
        <v>0.56788300000000003</v>
      </c>
      <c r="AN4" s="1">
        <v>9.0180999999999997E-2</v>
      </c>
      <c r="AO4" s="1">
        <v>8.6014999999999994E-2</v>
      </c>
      <c r="AP4" s="1" t="s">
        <v>25</v>
      </c>
      <c r="AQ4" s="1">
        <v>469.136776</v>
      </c>
      <c r="AR4" s="1">
        <v>443</v>
      </c>
      <c r="AS4" s="3">
        <v>1.058999</v>
      </c>
      <c r="AT4" s="2"/>
      <c r="AU4" s="2"/>
      <c r="AV4" s="2"/>
      <c r="AW4" s="6"/>
      <c r="AX4" s="5">
        <f t="shared" si="5"/>
        <v>6.6076493350377818</v>
      </c>
      <c r="AY4" s="3">
        <f t="shared" si="1"/>
        <v>1.0493084397367807</v>
      </c>
      <c r="AZ4" s="3">
        <f t="shared" si="1"/>
        <v>1.0008346042288196</v>
      </c>
      <c r="BA4"/>
      <c r="BB4"/>
      <c r="BC4"/>
      <c r="BD4" s="6"/>
    </row>
    <row r="5" spans="1:56" x14ac:dyDescent="0.3">
      <c r="A5" t="s">
        <v>28</v>
      </c>
      <c r="B5">
        <v>45.02</v>
      </c>
      <c r="C5">
        <v>25.492701</v>
      </c>
      <c r="D5">
        <v>156.23056</v>
      </c>
      <c r="E5">
        <v>-28.935258999999999</v>
      </c>
      <c r="F5">
        <v>0.24724099999999999</v>
      </c>
      <c r="G5">
        <v>0.133298</v>
      </c>
      <c r="H5">
        <v>26.815999999999999</v>
      </c>
      <c r="I5">
        <v>26.56</v>
      </c>
      <c r="J5">
        <v>27.648</v>
      </c>
      <c r="K5">
        <v>0.71211599999999997</v>
      </c>
      <c r="L5">
        <v>6.0330000000000002E-2</v>
      </c>
      <c r="M5">
        <v>5.9986999999999999E-2</v>
      </c>
      <c r="N5" t="s">
        <v>25</v>
      </c>
      <c r="O5">
        <v>2.5264000000000002E-2</v>
      </c>
      <c r="P5">
        <v>1.8129999999999999E-3</v>
      </c>
      <c r="Q5">
        <v>1.8749999999999999E-3</v>
      </c>
      <c r="R5" t="s">
        <v>25</v>
      </c>
      <c r="S5">
        <v>0.66949999999999998</v>
      </c>
      <c r="T5">
        <v>7.0219000000000004E-2</v>
      </c>
      <c r="U5">
        <v>6.9284999999999999E-2</v>
      </c>
      <c r="V5" t="s">
        <v>25</v>
      </c>
      <c r="W5">
        <v>2.24E-2</v>
      </c>
      <c r="X5">
        <v>1.861E-3</v>
      </c>
      <c r="Y5">
        <v>1.926E-3</v>
      </c>
      <c r="Z5" t="s">
        <v>25</v>
      </c>
      <c r="AA5">
        <v>0.58045599999999997</v>
      </c>
      <c r="AB5">
        <v>8.1224000000000005E-2</v>
      </c>
      <c r="AC5">
        <v>8.0712000000000006E-2</v>
      </c>
      <c r="AD5" t="s">
        <v>25</v>
      </c>
      <c r="AE5">
        <v>1.9373000000000001E-2</v>
      </c>
      <c r="AF5">
        <v>1.1609999999999999E-3</v>
      </c>
      <c r="AG5">
        <v>1.9659999999999999E-3</v>
      </c>
      <c r="AH5" t="s">
        <v>25</v>
      </c>
      <c r="AI5" s="2">
        <v>0.23811199999999999</v>
      </c>
      <c r="AJ5" s="2">
        <v>1.9158999999999999E-2</v>
      </c>
      <c r="AK5" s="2">
        <v>2.3677E-2</v>
      </c>
      <c r="AL5" t="s">
        <v>25</v>
      </c>
      <c r="AM5">
        <v>0.848248</v>
      </c>
      <c r="AN5">
        <v>0.189662</v>
      </c>
      <c r="AO5">
        <v>0.16606799999999999</v>
      </c>
      <c r="AP5" t="s">
        <v>25</v>
      </c>
      <c r="AQ5">
        <v>300.75738999999999</v>
      </c>
      <c r="AR5">
        <v>271</v>
      </c>
      <c r="AS5" s="2">
        <v>1.1098060000000001</v>
      </c>
      <c r="AT5" s="2" t="str">
        <f t="shared" si="3"/>
        <v>0.238</v>
      </c>
      <c r="AU5" s="2" t="str">
        <f t="shared" ref="AU5:AU6" si="8">TRIM(TEXT(AJ5,"0.000_);(0.000)"))</f>
        <v>0.019</v>
      </c>
      <c r="AV5" s="2" t="str">
        <f t="shared" ref="AV5:AV6" si="9">TRIM(TEXT(AK5,"0.000_);(0.000)"))</f>
        <v>0.024</v>
      </c>
      <c r="AW5" s="6" t="str">
        <f t="shared" si="4"/>
        <v>0.238^+0.024_-0.019</v>
      </c>
      <c r="AX5" s="4">
        <f t="shared" si="5"/>
        <v>9.8698593427644923</v>
      </c>
      <c r="AY5" s="4">
        <f t="shared" si="1"/>
        <v>2.206827794073666</v>
      </c>
      <c r="AZ5" s="4">
        <f t="shared" si="1"/>
        <v>1.9322978672914215</v>
      </c>
      <c r="BA5" t="str">
        <f t="shared" si="6"/>
        <v>9.9</v>
      </c>
      <c r="BB5" t="str">
        <f t="shared" ref="BB5:BB6" si="10">TRIM(TEXT(AY5,"0.0_);(0.0)"))</f>
        <v>2.2</v>
      </c>
      <c r="BC5" t="str">
        <f t="shared" ref="BC5:BC6" si="11">TRIM(TEXT(AZ5,"0.0_);(0.0)"))</f>
        <v>1.9</v>
      </c>
      <c r="BD5" s="6" t="str">
        <f t="shared" si="7"/>
        <v>9.9^+1.9_-2.2</v>
      </c>
    </row>
    <row r="6" spans="1:56" x14ac:dyDescent="0.3">
      <c r="A6" t="s">
        <v>29</v>
      </c>
      <c r="B6">
        <v>130.95961</v>
      </c>
      <c r="C6">
        <v>7.9424919999999997</v>
      </c>
      <c r="D6">
        <v>218.79638700000001</v>
      </c>
      <c r="E6">
        <v>28.566799</v>
      </c>
      <c r="F6">
        <v>0.22593199999999999</v>
      </c>
      <c r="G6">
        <v>3.0471999999999999E-2</v>
      </c>
      <c r="H6">
        <v>27.776</v>
      </c>
      <c r="I6">
        <v>30.335999999999999</v>
      </c>
      <c r="J6">
        <v>28.352</v>
      </c>
      <c r="K6">
        <v>0.88712000000000002</v>
      </c>
      <c r="L6">
        <v>5.8785999999999998E-2</v>
      </c>
      <c r="M6">
        <v>5.7456E-2</v>
      </c>
      <c r="N6" t="s">
        <v>25</v>
      </c>
      <c r="O6">
        <v>3.1654000000000002E-2</v>
      </c>
      <c r="P6">
        <v>2.0699999999999998E-3</v>
      </c>
      <c r="Q6">
        <v>2.0539999999999998E-3</v>
      </c>
      <c r="R6" t="s">
        <v>25</v>
      </c>
      <c r="S6">
        <v>0.85971799999999998</v>
      </c>
      <c r="T6">
        <v>7.3179999999999995E-2</v>
      </c>
      <c r="U6">
        <v>7.0446999999999996E-2</v>
      </c>
      <c r="V6" t="s">
        <v>25</v>
      </c>
      <c r="W6">
        <v>2.3639E-2</v>
      </c>
      <c r="X6">
        <v>1.9430000000000001E-3</v>
      </c>
      <c r="Y6">
        <v>1.921E-3</v>
      </c>
      <c r="Z6" t="s">
        <v>25</v>
      </c>
      <c r="AA6">
        <v>0.850549</v>
      </c>
      <c r="AB6">
        <v>7.2472999999999996E-2</v>
      </c>
      <c r="AC6">
        <v>6.9833000000000006E-2</v>
      </c>
      <c r="AD6" t="s">
        <v>25</v>
      </c>
      <c r="AE6">
        <v>2.3875E-2</v>
      </c>
      <c r="AF6">
        <v>1.9680000000000001E-3</v>
      </c>
      <c r="AG6">
        <v>1.9469999999999999E-3</v>
      </c>
      <c r="AH6" t="s">
        <v>25</v>
      </c>
      <c r="AI6" s="2">
        <v>0.22276000000000001</v>
      </c>
      <c r="AJ6" s="2">
        <v>1.8183000000000001E-2</v>
      </c>
      <c r="AK6" s="2">
        <v>2.0445999999999999E-2</v>
      </c>
      <c r="AL6" t="s">
        <v>25</v>
      </c>
      <c r="AM6">
        <v>0.60691600000000001</v>
      </c>
      <c r="AN6">
        <v>0.13452700000000001</v>
      </c>
      <c r="AO6">
        <v>0.13417399999999999</v>
      </c>
      <c r="AP6" t="s">
        <v>25</v>
      </c>
      <c r="AQ6">
        <v>302.04512499999998</v>
      </c>
      <c r="AR6">
        <v>295</v>
      </c>
      <c r="AS6" s="2">
        <v>1.023882</v>
      </c>
      <c r="AT6" s="2" t="str">
        <f t="shared" si="3"/>
        <v>0.223</v>
      </c>
      <c r="AU6" s="2" t="str">
        <f t="shared" si="8"/>
        <v>0.018</v>
      </c>
      <c r="AV6" s="2" t="str">
        <f t="shared" si="9"/>
        <v>0.020</v>
      </c>
      <c r="AW6" s="6" t="str">
        <f t="shared" si="4"/>
        <v>0.223^+0.020_-0.018</v>
      </c>
      <c r="AX6" s="4">
        <f t="shared" si="5"/>
        <v>7.0618210156384151</v>
      </c>
      <c r="AY6" s="4">
        <f t="shared" si="1"/>
        <v>1.5652999686460551</v>
      </c>
      <c r="AZ6" s="4">
        <f t="shared" si="1"/>
        <v>1.561192608124137</v>
      </c>
      <c r="BA6" t="str">
        <f t="shared" si="6"/>
        <v>7.1</v>
      </c>
      <c r="BB6" t="str">
        <f t="shared" si="10"/>
        <v>1.6</v>
      </c>
      <c r="BC6" t="str">
        <f t="shared" si="11"/>
        <v>1.6</v>
      </c>
      <c r="BD6" s="6" t="str">
        <f t="shared" si="7"/>
        <v>7.1±1.6</v>
      </c>
    </row>
    <row r="7" spans="1:56" s="1" customFormat="1" x14ac:dyDescent="0.3">
      <c r="A7" s="1" t="s">
        <v>30</v>
      </c>
      <c r="B7" s="1">
        <v>138.88855000000001</v>
      </c>
      <c r="C7" s="1">
        <v>27.297318000000001</v>
      </c>
      <c r="D7" s="1">
        <v>199.63705400000001</v>
      </c>
      <c r="E7" s="1">
        <v>42.400494000000002</v>
      </c>
      <c r="F7" s="1">
        <v>0.21801400000000001</v>
      </c>
      <c r="G7" s="1">
        <v>1.9400000000000001E-2</v>
      </c>
      <c r="H7" s="1">
        <v>41.856000000000002</v>
      </c>
      <c r="I7" s="1">
        <v>44.287999999999997</v>
      </c>
      <c r="J7" s="1">
        <v>44.48</v>
      </c>
      <c r="K7" s="1">
        <v>0.82967299999999999</v>
      </c>
      <c r="L7" s="1">
        <v>4.1460999999999998E-2</v>
      </c>
      <c r="M7" s="1">
        <v>4.0633000000000002E-2</v>
      </c>
      <c r="N7" s="1" t="s">
        <v>25</v>
      </c>
      <c r="O7" s="1">
        <v>3.5229000000000003E-2</v>
      </c>
      <c r="P7" s="1">
        <v>1.6969999999999999E-3</v>
      </c>
      <c r="Q7" s="1">
        <v>1.689E-3</v>
      </c>
      <c r="R7" s="1" t="s">
        <v>25</v>
      </c>
      <c r="S7" s="1">
        <v>0.82635400000000003</v>
      </c>
      <c r="T7" s="1">
        <v>4.9390999999999997E-2</v>
      </c>
      <c r="U7" s="1">
        <v>4.8240999999999999E-2</v>
      </c>
      <c r="V7" s="1" t="s">
        <v>25</v>
      </c>
      <c r="W7" s="1">
        <v>2.8605999999999999E-2</v>
      </c>
      <c r="X7" s="1">
        <v>1.624E-3</v>
      </c>
      <c r="Y7" s="1">
        <v>1.614E-3</v>
      </c>
      <c r="Z7" s="1" t="s">
        <v>25</v>
      </c>
      <c r="AA7" s="1">
        <v>0.79859000000000002</v>
      </c>
      <c r="AB7" s="1">
        <v>5.0148999999999999E-2</v>
      </c>
      <c r="AC7" s="1">
        <v>4.8873E-2</v>
      </c>
      <c r="AD7" s="1" t="s">
        <v>25</v>
      </c>
      <c r="AE7" s="1">
        <v>2.742E-2</v>
      </c>
      <c r="AF7" s="1">
        <v>1.603E-3</v>
      </c>
      <c r="AG7" s="1">
        <v>1.5939999999999999E-3</v>
      </c>
      <c r="AH7" s="1" t="s">
        <v>25</v>
      </c>
      <c r="AI7" s="3">
        <v>0.19905500000000001</v>
      </c>
      <c r="AJ7" s="3">
        <v>1.3753E-2</v>
      </c>
      <c r="AK7" s="3">
        <v>1.4097999999999999E-2</v>
      </c>
      <c r="AL7" s="1" t="s">
        <v>25</v>
      </c>
      <c r="AM7" s="1">
        <v>0.71551600000000004</v>
      </c>
      <c r="AN7" s="1">
        <v>0.117104</v>
      </c>
      <c r="AO7" s="1">
        <v>0.11684700000000001</v>
      </c>
      <c r="AP7" s="1" t="s">
        <v>25</v>
      </c>
      <c r="AQ7" s="1">
        <v>473.59930500000002</v>
      </c>
      <c r="AR7" s="1">
        <v>423</v>
      </c>
      <c r="AS7" s="3">
        <v>1.1196200000000001</v>
      </c>
      <c r="AT7" s="2"/>
      <c r="AU7" s="2"/>
      <c r="AV7" s="2"/>
      <c r="AW7" s="6"/>
      <c r="AX7" s="5">
        <f t="shared" si="5"/>
        <v>8.32544524419448</v>
      </c>
      <c r="AY7" s="5">
        <f t="shared" si="1"/>
        <v>1.3625732197129767</v>
      </c>
      <c r="AZ7" s="5">
        <f t="shared" si="1"/>
        <v>1.3595828750837051</v>
      </c>
      <c r="BA7"/>
      <c r="BB7"/>
      <c r="BC7"/>
      <c r="BD7" s="6"/>
    </row>
    <row r="8" spans="1:56" x14ac:dyDescent="0.3">
      <c r="A8" t="s">
        <v>31</v>
      </c>
      <c r="B8">
        <v>149.68128999999999</v>
      </c>
      <c r="C8">
        <v>21.583582</v>
      </c>
      <c r="D8">
        <v>211.294601</v>
      </c>
      <c r="E8">
        <v>50.464973000000001</v>
      </c>
      <c r="F8">
        <v>0.24407799999999999</v>
      </c>
      <c r="G8">
        <v>2.0929E-2</v>
      </c>
      <c r="H8">
        <v>68.415999999999997</v>
      </c>
      <c r="I8">
        <v>68.927999999999997</v>
      </c>
      <c r="J8">
        <v>68.608999999999995</v>
      </c>
      <c r="K8">
        <v>0.898729</v>
      </c>
      <c r="L8">
        <v>4.4686999999999998E-2</v>
      </c>
      <c r="M8">
        <v>4.3901999999999997E-2</v>
      </c>
      <c r="N8" t="s">
        <v>25</v>
      </c>
      <c r="O8">
        <v>2.7099000000000002E-2</v>
      </c>
      <c r="P8">
        <v>1.3179999999999999E-3</v>
      </c>
      <c r="Q8">
        <v>1.3090000000000001E-3</v>
      </c>
      <c r="R8" t="s">
        <v>25</v>
      </c>
      <c r="S8">
        <v>0.847055</v>
      </c>
      <c r="T8">
        <v>5.5421999999999999E-2</v>
      </c>
      <c r="U8">
        <v>5.3947000000000002E-2</v>
      </c>
      <c r="V8" t="s">
        <v>25</v>
      </c>
      <c r="W8">
        <v>2.0728E-2</v>
      </c>
      <c r="X8">
        <v>1.2769999999999999E-3</v>
      </c>
      <c r="Y8">
        <v>1.2669999999999999E-3</v>
      </c>
      <c r="Z8" t="s">
        <v>25</v>
      </c>
      <c r="AA8">
        <v>0.85000799999999999</v>
      </c>
      <c r="AB8">
        <v>5.6221E-2</v>
      </c>
      <c r="AC8">
        <v>5.4656999999999997E-2</v>
      </c>
      <c r="AD8" t="s">
        <v>25</v>
      </c>
      <c r="AE8">
        <v>2.0975000000000001E-2</v>
      </c>
      <c r="AF8">
        <v>1.299E-3</v>
      </c>
      <c r="AG8">
        <v>1.2869999999999999E-3</v>
      </c>
      <c r="AH8" t="s">
        <v>25</v>
      </c>
      <c r="AI8" s="2">
        <v>0.200628</v>
      </c>
      <c r="AJ8" s="2">
        <v>9.0600000000000003E-3</v>
      </c>
      <c r="AK8" s="2">
        <v>9.7529999999999995E-3</v>
      </c>
      <c r="AL8" t="s">
        <v>25</v>
      </c>
      <c r="AM8">
        <v>0.813384</v>
      </c>
      <c r="AN8">
        <v>9.3410999999999994E-2</v>
      </c>
      <c r="AO8">
        <v>9.3024999999999997E-2</v>
      </c>
      <c r="AP8" t="s">
        <v>25</v>
      </c>
      <c r="AQ8">
        <v>528.99554499999999</v>
      </c>
      <c r="AR8">
        <v>498</v>
      </c>
      <c r="AS8" s="2">
        <v>1.0622400000000001</v>
      </c>
      <c r="AT8" s="2" t="str">
        <f t="shared" si="3"/>
        <v>0.201</v>
      </c>
      <c r="AU8" s="2" t="str">
        <f t="shared" ref="AU8:AU13" si="12">TRIM(TEXT(AJ8,"0.000_);(0.000)"))</f>
        <v>0.009</v>
      </c>
      <c r="AV8" s="2" t="str">
        <f t="shared" ref="AV8:AV13" si="13">TRIM(TEXT(AK8,"0.000_);(0.000)"))</f>
        <v>0.010</v>
      </c>
      <c r="AW8" s="6" t="str">
        <f t="shared" si="4"/>
        <v>0.201^+0.010_-0.009</v>
      </c>
      <c r="AX8" s="4">
        <f t="shared" si="5"/>
        <v>9.4641964044184643</v>
      </c>
      <c r="AY8" s="4">
        <f t="shared" si="1"/>
        <v>1.0868913702914407</v>
      </c>
      <c r="AZ8" s="4">
        <f t="shared" si="1"/>
        <v>1.0824000355564256</v>
      </c>
      <c r="BA8" t="str">
        <f t="shared" si="6"/>
        <v>9.5</v>
      </c>
      <c r="BB8" t="str">
        <f t="shared" ref="BB8:BB13" si="14">TRIM(TEXT(AY8,"0.0_);(0.0)"))</f>
        <v>1.1</v>
      </c>
      <c r="BC8" t="str">
        <f t="shared" ref="BC8:BC13" si="15">TRIM(TEXT(AZ8,"0.0_);(0.0)"))</f>
        <v>1.1</v>
      </c>
      <c r="BD8" s="6" t="str">
        <f t="shared" si="7"/>
        <v>9.5±1.1</v>
      </c>
    </row>
    <row r="9" spans="1:56" x14ac:dyDescent="0.3">
      <c r="A9" t="s">
        <v>32</v>
      </c>
      <c r="B9">
        <v>154.81762699999999</v>
      </c>
      <c r="C9">
        <v>1.406935</v>
      </c>
      <c r="D9">
        <v>241.62309300000001</v>
      </c>
      <c r="E9">
        <v>45.390067999999999</v>
      </c>
      <c r="F9">
        <v>0.205202</v>
      </c>
      <c r="G9">
        <v>2.1902000000000001E-2</v>
      </c>
      <c r="H9">
        <v>28.8</v>
      </c>
      <c r="I9">
        <v>28.928000000000001</v>
      </c>
      <c r="J9">
        <v>29.12</v>
      </c>
      <c r="K9">
        <v>0.81831200000000004</v>
      </c>
      <c r="L9">
        <v>7.4845999999999996E-2</v>
      </c>
      <c r="M9">
        <v>7.2314000000000003E-2</v>
      </c>
      <c r="N9" t="s">
        <v>25</v>
      </c>
      <c r="O9">
        <v>2.5484E-2</v>
      </c>
      <c r="P9">
        <v>2.0969999999999999E-3</v>
      </c>
      <c r="Q9">
        <v>2.0709999999999999E-3</v>
      </c>
      <c r="R9" t="s">
        <v>25</v>
      </c>
      <c r="S9">
        <v>0.82786099999999996</v>
      </c>
      <c r="T9">
        <v>7.9893000000000006E-2</v>
      </c>
      <c r="U9">
        <v>7.6790999999999998E-2</v>
      </c>
      <c r="V9" t="s">
        <v>25</v>
      </c>
      <c r="W9">
        <v>2.2072000000000001E-2</v>
      </c>
      <c r="X9">
        <v>1.9810000000000001E-3</v>
      </c>
      <c r="Y9">
        <v>1.9589999999999998E-3</v>
      </c>
      <c r="Z9" t="s">
        <v>25</v>
      </c>
      <c r="AA9">
        <v>0.85606300000000002</v>
      </c>
      <c r="AB9">
        <v>7.3958999999999997E-2</v>
      </c>
      <c r="AC9">
        <v>7.1582999999999994E-2</v>
      </c>
      <c r="AD9" t="s">
        <v>25</v>
      </c>
      <c r="AE9">
        <v>2.3355000000000001E-2</v>
      </c>
      <c r="AF9">
        <v>1.9380000000000001E-3</v>
      </c>
      <c r="AG9">
        <v>1.921E-3</v>
      </c>
      <c r="AH9" t="s">
        <v>25</v>
      </c>
      <c r="AI9" s="2">
        <v>0.202295</v>
      </c>
      <c r="AJ9" s="2">
        <v>1.5664999999999998E-2</v>
      </c>
      <c r="AK9" s="2">
        <v>1.5726E-2</v>
      </c>
      <c r="AL9" t="s">
        <v>25</v>
      </c>
      <c r="AM9">
        <v>0.72018400000000005</v>
      </c>
      <c r="AN9">
        <v>0.13766999999999999</v>
      </c>
      <c r="AO9">
        <v>0.14105699999999999</v>
      </c>
      <c r="AP9" t="s">
        <v>25</v>
      </c>
      <c r="AQ9">
        <v>308.916177</v>
      </c>
      <c r="AR9">
        <v>282</v>
      </c>
      <c r="AS9" s="2">
        <v>1.0954470000000001</v>
      </c>
      <c r="AT9" s="2" t="str">
        <f t="shared" si="3"/>
        <v>0.202</v>
      </c>
      <c r="AU9" s="2" t="str">
        <f t="shared" si="12"/>
        <v>0.016</v>
      </c>
      <c r="AV9" s="2" t="str">
        <f t="shared" si="13"/>
        <v>0.016</v>
      </c>
      <c r="AW9" s="6" t="str">
        <f t="shared" si="4"/>
        <v>0.202±0.016</v>
      </c>
      <c r="AX9" s="4">
        <f t="shared" si="5"/>
        <v>8.379760141974403</v>
      </c>
      <c r="AY9" s="4">
        <f t="shared" si="1"/>
        <v>1.6018706035480041</v>
      </c>
      <c r="AZ9" s="4">
        <f t="shared" si="1"/>
        <v>1.6412803205104296</v>
      </c>
      <c r="BA9" t="str">
        <f t="shared" si="6"/>
        <v>8.4</v>
      </c>
      <c r="BB9" t="str">
        <f t="shared" si="14"/>
        <v>1.6</v>
      </c>
      <c r="BC9" t="str">
        <f t="shared" si="15"/>
        <v>1.6</v>
      </c>
      <c r="BD9" s="6" t="str">
        <f t="shared" si="7"/>
        <v>8.4±1.6</v>
      </c>
    </row>
    <row r="10" spans="1:56" x14ac:dyDescent="0.3">
      <c r="A10" t="s">
        <v>33</v>
      </c>
      <c r="B10">
        <v>161.936554</v>
      </c>
      <c r="C10">
        <v>21.944849000000001</v>
      </c>
      <c r="D10">
        <v>216.56044</v>
      </c>
      <c r="E10">
        <v>61.470714999999998</v>
      </c>
      <c r="F10">
        <v>0.36682700000000001</v>
      </c>
      <c r="G10">
        <v>1.1030999999999999E-2</v>
      </c>
      <c r="H10">
        <v>47.167999999999999</v>
      </c>
      <c r="I10">
        <v>48.32</v>
      </c>
      <c r="J10">
        <v>48.448999999999998</v>
      </c>
      <c r="K10">
        <v>0.84612699999999996</v>
      </c>
      <c r="L10">
        <v>5.5775999999999999E-2</v>
      </c>
      <c r="M10">
        <v>5.4420000000000003E-2</v>
      </c>
      <c r="N10" t="s">
        <v>25</v>
      </c>
      <c r="O10">
        <v>2.6313E-2</v>
      </c>
      <c r="P10">
        <v>1.629E-3</v>
      </c>
      <c r="Q10">
        <v>1.6169999999999999E-3</v>
      </c>
      <c r="R10" t="s">
        <v>25</v>
      </c>
      <c r="S10">
        <v>0.80631200000000003</v>
      </c>
      <c r="T10">
        <v>6.0028999999999999E-2</v>
      </c>
      <c r="U10">
        <v>5.8340999999999997E-2</v>
      </c>
      <c r="V10" t="s">
        <v>25</v>
      </c>
      <c r="W10">
        <v>2.2431E-2</v>
      </c>
      <c r="X10">
        <v>1.555E-3</v>
      </c>
      <c r="Y10">
        <v>1.547E-3</v>
      </c>
      <c r="Z10" t="s">
        <v>25</v>
      </c>
      <c r="AA10">
        <v>0.77863800000000005</v>
      </c>
      <c r="AB10">
        <v>6.5112000000000003E-2</v>
      </c>
      <c r="AC10">
        <v>6.2831999999999999E-2</v>
      </c>
      <c r="AD10" t="s">
        <v>25</v>
      </c>
      <c r="AE10">
        <v>2.1174999999999999E-2</v>
      </c>
      <c r="AF10">
        <v>1.5679999999999999E-3</v>
      </c>
      <c r="AG10">
        <v>1.5560000000000001E-3</v>
      </c>
      <c r="AH10" t="s">
        <v>25</v>
      </c>
      <c r="AI10" s="2">
        <v>0.19687199999999999</v>
      </c>
      <c r="AJ10" s="2">
        <v>1.038E-2</v>
      </c>
      <c r="AK10" s="2">
        <v>1.0089000000000001E-2</v>
      </c>
      <c r="AL10" t="s">
        <v>25</v>
      </c>
      <c r="AM10">
        <v>0.86694800000000005</v>
      </c>
      <c r="AN10">
        <v>0.10781200000000001</v>
      </c>
      <c r="AO10">
        <v>0.107144</v>
      </c>
      <c r="AP10" t="s">
        <v>25</v>
      </c>
      <c r="AQ10">
        <v>465.65358900000001</v>
      </c>
      <c r="AR10">
        <v>414</v>
      </c>
      <c r="AS10" s="2">
        <v>1.1247670000000001</v>
      </c>
      <c r="AT10" s="2" t="str">
        <f t="shared" si="3"/>
        <v>0.197</v>
      </c>
      <c r="AU10" s="2" t="str">
        <f t="shared" si="12"/>
        <v>0.010</v>
      </c>
      <c r="AV10" s="2" t="str">
        <f t="shared" si="13"/>
        <v>0.010</v>
      </c>
      <c r="AW10" s="6" t="str">
        <f t="shared" si="4"/>
        <v>0.197±0.010</v>
      </c>
      <c r="AX10" s="4">
        <f t="shared" si="5"/>
        <v>10.08744473018621</v>
      </c>
      <c r="AY10" s="4">
        <f t="shared" si="1"/>
        <v>1.2544553897705923</v>
      </c>
      <c r="AZ10" s="4">
        <f t="shared" si="1"/>
        <v>1.2466828208509289</v>
      </c>
      <c r="BA10" t="str">
        <f t="shared" si="6"/>
        <v>10.1</v>
      </c>
      <c r="BB10" t="str">
        <f t="shared" si="14"/>
        <v>1.3</v>
      </c>
      <c r="BC10" t="str">
        <f t="shared" si="15"/>
        <v>1.2</v>
      </c>
      <c r="BD10" s="6" t="str">
        <f t="shared" si="7"/>
        <v>10.1^+1.2_-1.3</v>
      </c>
    </row>
    <row r="11" spans="1:56" x14ac:dyDescent="0.3">
      <c r="A11" t="s">
        <v>34</v>
      </c>
      <c r="B11">
        <v>177.54394500000001</v>
      </c>
      <c r="C11">
        <v>7.1505010000000002</v>
      </c>
      <c r="D11">
        <v>264.09970099999998</v>
      </c>
      <c r="E11">
        <v>65.293937999999997</v>
      </c>
      <c r="F11">
        <v>0.33672400000000002</v>
      </c>
      <c r="G11">
        <v>1.7595E-2</v>
      </c>
      <c r="H11">
        <v>19.391999999999999</v>
      </c>
      <c r="I11">
        <v>23.297000000000001</v>
      </c>
      <c r="J11">
        <v>21.184000000000001</v>
      </c>
      <c r="K11">
        <v>0.78500400000000004</v>
      </c>
      <c r="L11">
        <v>6.1608000000000003E-2</v>
      </c>
      <c r="M11">
        <v>5.9834999999999999E-2</v>
      </c>
      <c r="N11" t="s">
        <v>25</v>
      </c>
      <c r="O11">
        <v>3.8360999999999999E-2</v>
      </c>
      <c r="P11">
        <v>2.7009999999999998E-3</v>
      </c>
      <c r="Q11">
        <v>2.6809999999999998E-3</v>
      </c>
      <c r="R11" t="s">
        <v>25</v>
      </c>
      <c r="S11">
        <v>0.85118000000000005</v>
      </c>
      <c r="T11">
        <v>6.4656000000000005E-2</v>
      </c>
      <c r="U11">
        <v>6.2791E-2</v>
      </c>
      <c r="V11" t="s">
        <v>25</v>
      </c>
      <c r="W11">
        <v>3.2480000000000002E-2</v>
      </c>
      <c r="X11">
        <v>2.3999999999999998E-3</v>
      </c>
      <c r="Y11">
        <v>2.382E-3</v>
      </c>
      <c r="Z11" t="s">
        <v>25</v>
      </c>
      <c r="AA11">
        <v>0.82937099999999997</v>
      </c>
      <c r="AB11">
        <v>7.0421999999999998E-2</v>
      </c>
      <c r="AC11">
        <v>6.8118999999999999E-2</v>
      </c>
      <c r="AD11" t="s">
        <v>25</v>
      </c>
      <c r="AE11">
        <v>3.1801999999999997E-2</v>
      </c>
      <c r="AF11">
        <v>2.519E-3</v>
      </c>
      <c r="AG11">
        <v>2.496E-3</v>
      </c>
      <c r="AH11" t="s">
        <v>25</v>
      </c>
      <c r="AI11" s="2">
        <v>0.20427400000000001</v>
      </c>
      <c r="AJ11" s="2">
        <v>1.5409000000000001E-2</v>
      </c>
      <c r="AK11" s="2">
        <v>1.5235E-2</v>
      </c>
      <c r="AL11" t="s">
        <v>25</v>
      </c>
      <c r="AM11">
        <v>0.88001099999999999</v>
      </c>
      <c r="AN11">
        <v>0.16746900000000001</v>
      </c>
      <c r="AO11">
        <v>0.17549100000000001</v>
      </c>
      <c r="AP11" t="s">
        <v>25</v>
      </c>
      <c r="AQ11">
        <v>254.157501</v>
      </c>
      <c r="AR11">
        <v>270</v>
      </c>
      <c r="AS11" s="2">
        <v>0.94132400000000005</v>
      </c>
      <c r="AT11" s="2" t="str">
        <f t="shared" si="3"/>
        <v>0.204</v>
      </c>
      <c r="AU11" s="2" t="str">
        <f t="shared" si="12"/>
        <v>0.015</v>
      </c>
      <c r="AV11" s="2" t="str">
        <f t="shared" si="13"/>
        <v>0.015</v>
      </c>
      <c r="AW11" s="6" t="str">
        <f t="shared" si="4"/>
        <v>0.204±0.015</v>
      </c>
      <c r="AX11" s="4">
        <f t="shared" si="5"/>
        <v>10.239440340661602</v>
      </c>
      <c r="AY11" s="4">
        <f t="shared" si="1"/>
        <v>1.9485993179747276</v>
      </c>
      <c r="AZ11" s="4">
        <f t="shared" si="1"/>
        <v>2.0419399585039795</v>
      </c>
      <c r="BA11" t="str">
        <f t="shared" si="6"/>
        <v>10.2</v>
      </c>
      <c r="BB11" t="str">
        <f t="shared" si="14"/>
        <v>1.9</v>
      </c>
      <c r="BC11" t="str">
        <f t="shared" si="15"/>
        <v>2.0</v>
      </c>
      <c r="BD11" s="6" t="str">
        <f t="shared" si="7"/>
        <v>10.2^+2.0_-1.9</v>
      </c>
    </row>
    <row r="12" spans="1:56" x14ac:dyDescent="0.3">
      <c r="A12" t="s">
        <v>35</v>
      </c>
      <c r="B12">
        <v>352.77685500000001</v>
      </c>
      <c r="C12">
        <v>9.2603069999999992</v>
      </c>
      <c r="D12">
        <v>92.015609999999995</v>
      </c>
      <c r="E12">
        <v>-48.729579999999999</v>
      </c>
      <c r="F12">
        <v>0.10223</v>
      </c>
      <c r="G12">
        <v>4.8978000000000001E-2</v>
      </c>
      <c r="H12">
        <v>18.239999999999998</v>
      </c>
      <c r="I12">
        <v>20.736000000000001</v>
      </c>
      <c r="J12">
        <v>19.391999999999999</v>
      </c>
      <c r="K12">
        <v>0.80323500000000003</v>
      </c>
      <c r="L12">
        <v>6.2640000000000001E-2</v>
      </c>
      <c r="M12">
        <v>6.0736999999999999E-2</v>
      </c>
      <c r="N12" t="s">
        <v>25</v>
      </c>
      <c r="O12">
        <v>3.771E-2</v>
      </c>
      <c r="P12">
        <v>2.6719999999999999E-3</v>
      </c>
      <c r="Q12">
        <v>2.6389999999999999E-3</v>
      </c>
      <c r="R12" t="s">
        <v>25</v>
      </c>
      <c r="S12">
        <v>0.77693299999999998</v>
      </c>
      <c r="T12">
        <v>7.4830999999999995E-2</v>
      </c>
      <c r="U12">
        <v>7.1966000000000002E-2</v>
      </c>
      <c r="V12" t="s">
        <v>25</v>
      </c>
      <c r="W12">
        <v>3.0636E-2</v>
      </c>
      <c r="X12">
        <v>2.5890000000000002E-3</v>
      </c>
      <c r="Y12">
        <v>2.5579999999999999E-3</v>
      </c>
      <c r="Z12" t="s">
        <v>25</v>
      </c>
      <c r="AA12">
        <v>0.79442299999999999</v>
      </c>
      <c r="AB12">
        <v>6.7598000000000005E-2</v>
      </c>
      <c r="AC12">
        <v>6.5322000000000005E-2</v>
      </c>
      <c r="AD12" t="s">
        <v>25</v>
      </c>
      <c r="AE12">
        <v>3.3493000000000002E-2</v>
      </c>
      <c r="AF12">
        <v>2.5249999999999999E-3</v>
      </c>
      <c r="AG12">
        <v>2.4889999999999999E-3</v>
      </c>
      <c r="AH12" t="s">
        <v>25</v>
      </c>
      <c r="AI12" s="2">
        <v>0.193438</v>
      </c>
      <c r="AJ12" s="2">
        <v>2.3886000000000001E-2</v>
      </c>
      <c r="AK12" s="2">
        <v>2.2870000000000001E-2</v>
      </c>
      <c r="AL12" t="s">
        <v>25</v>
      </c>
      <c r="AM12">
        <v>0.726294</v>
      </c>
      <c r="AN12">
        <v>0.20561099999999999</v>
      </c>
      <c r="AO12">
        <v>0.21973400000000001</v>
      </c>
      <c r="AP12" t="s">
        <v>25</v>
      </c>
      <c r="AQ12">
        <v>227.91722300000001</v>
      </c>
      <c r="AR12">
        <v>231</v>
      </c>
      <c r="AS12" s="2">
        <v>0.98665499999999995</v>
      </c>
      <c r="AT12" s="2" t="str">
        <f t="shared" si="3"/>
        <v>0.193</v>
      </c>
      <c r="AU12" s="2" t="str">
        <f t="shared" si="12"/>
        <v>0.024</v>
      </c>
      <c r="AV12" s="2" t="str">
        <f t="shared" si="13"/>
        <v>0.023</v>
      </c>
      <c r="AW12" s="6" t="str">
        <f t="shared" si="4"/>
        <v>0.193^+0.023_-0.024</v>
      </c>
      <c r="AX12" s="4">
        <f t="shared" si="5"/>
        <v>8.4508535493084498</v>
      </c>
      <c r="AY12" s="4">
        <f t="shared" si="1"/>
        <v>2.3924036948217382</v>
      </c>
      <c r="AZ12" s="4">
        <f t="shared" si="1"/>
        <v>2.5567330224451021</v>
      </c>
      <c r="BA12" t="str">
        <f t="shared" si="6"/>
        <v>8.5</v>
      </c>
      <c r="BB12" t="str">
        <f t="shared" si="14"/>
        <v>2.4</v>
      </c>
      <c r="BC12" t="str">
        <f t="shared" si="15"/>
        <v>2.6</v>
      </c>
      <c r="BD12" s="6" t="str">
        <f t="shared" si="7"/>
        <v>8.5^+2.6_-2.4</v>
      </c>
    </row>
    <row r="13" spans="1:56" x14ac:dyDescent="0.3">
      <c r="A13" t="s">
        <v>36</v>
      </c>
      <c r="B13">
        <v>354.788208</v>
      </c>
      <c r="C13">
        <v>-10.739746999999999</v>
      </c>
      <c r="D13">
        <v>73.405258000000003</v>
      </c>
      <c r="E13">
        <v>-66.382103000000001</v>
      </c>
      <c r="F13">
        <v>0.191606</v>
      </c>
      <c r="G13">
        <v>1.2970000000000001E-2</v>
      </c>
      <c r="H13">
        <v>39.295999999999999</v>
      </c>
      <c r="I13">
        <v>40.960999999999999</v>
      </c>
      <c r="J13">
        <v>39.872</v>
      </c>
      <c r="K13">
        <v>0.91509200000000002</v>
      </c>
      <c r="L13">
        <v>6.4535999999999996E-2</v>
      </c>
      <c r="M13">
        <v>6.2864000000000003E-2</v>
      </c>
      <c r="N13" t="s">
        <v>25</v>
      </c>
      <c r="O13">
        <v>2.3535E-2</v>
      </c>
      <c r="P13">
        <v>1.6789999999999999E-3</v>
      </c>
      <c r="Q13">
        <v>1.6639999999999999E-3</v>
      </c>
      <c r="R13" t="s">
        <v>25</v>
      </c>
      <c r="S13">
        <v>0.77537</v>
      </c>
      <c r="T13">
        <v>7.2273000000000004E-2</v>
      </c>
      <c r="U13">
        <v>6.9612999999999994E-2</v>
      </c>
      <c r="V13" t="s">
        <v>25</v>
      </c>
      <c r="W13">
        <v>1.9309E-2</v>
      </c>
      <c r="X13">
        <v>1.632E-3</v>
      </c>
      <c r="Y13">
        <v>1.621E-3</v>
      </c>
      <c r="Z13" t="s">
        <v>25</v>
      </c>
      <c r="AA13">
        <v>0.80646099999999998</v>
      </c>
      <c r="AB13">
        <v>7.4829999999999994E-2</v>
      </c>
      <c r="AC13">
        <v>7.2065000000000004E-2</v>
      </c>
      <c r="AD13" t="s">
        <v>25</v>
      </c>
      <c r="AE13">
        <v>1.9406E-2</v>
      </c>
      <c r="AF13">
        <v>1.668E-3</v>
      </c>
      <c r="AG13">
        <v>1.6540000000000001E-3</v>
      </c>
      <c r="AH13" t="s">
        <v>25</v>
      </c>
      <c r="AI13" s="2">
        <v>0.20763799999999999</v>
      </c>
      <c r="AJ13" s="2">
        <v>1.0840000000000001E-2</v>
      </c>
      <c r="AK13" s="2">
        <v>1.0514000000000001E-2</v>
      </c>
      <c r="AL13" t="s">
        <v>25</v>
      </c>
      <c r="AM13">
        <v>0.88987400000000005</v>
      </c>
      <c r="AN13">
        <v>0.108894</v>
      </c>
      <c r="AO13">
        <v>0.109654</v>
      </c>
      <c r="AP13" t="s">
        <v>25</v>
      </c>
      <c r="AQ13">
        <v>417.73729700000001</v>
      </c>
      <c r="AR13">
        <v>351</v>
      </c>
      <c r="AS13" s="2">
        <v>1.1901349999999999</v>
      </c>
      <c r="AT13" s="2" t="str">
        <f t="shared" si="3"/>
        <v>0.208</v>
      </c>
      <c r="AU13" s="2" t="str">
        <f t="shared" si="12"/>
        <v>0.011</v>
      </c>
      <c r="AV13" s="2" t="str">
        <f t="shared" si="13"/>
        <v>0.011</v>
      </c>
      <c r="AW13" s="6" t="str">
        <f t="shared" si="4"/>
        <v>0.208±0.011</v>
      </c>
      <c r="AX13" s="4">
        <f t="shared" si="5"/>
        <v>10.35420208804879</v>
      </c>
      <c r="AY13" s="4">
        <f t="shared" si="1"/>
        <v>1.2670450897272929</v>
      </c>
      <c r="AZ13" s="4">
        <f t="shared" si="1"/>
        <v>1.2758881322107423</v>
      </c>
      <c r="BA13" t="str">
        <f t="shared" si="6"/>
        <v>10.4</v>
      </c>
      <c r="BB13" t="str">
        <f t="shared" si="14"/>
        <v>1.3</v>
      </c>
      <c r="BC13" t="str">
        <f t="shared" si="15"/>
        <v>1.3</v>
      </c>
      <c r="BD13" s="6" t="str">
        <f t="shared" si="7"/>
        <v>10.4±1.3</v>
      </c>
    </row>
  </sheetData>
  <conditionalFormatting sqref="A2:AW13">
    <cfRule type="containsText" dxfId="0" priority="2" operator="containsText" text="T">
      <formula>NOT(ISERROR(SEARCH("T",A2)))</formula>
    </cfRule>
    <cfRule type="containsText" dxfId="1" priority="1" operator="containsText" text="T">
      <formula>NOT(ISERROR(SEARCH("T",A2)))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MSWCXTails_v18_nHRT_mod2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Ringuette</dc:creator>
  <cp:lastModifiedBy>Dr R</cp:lastModifiedBy>
  <dcterms:created xsi:type="dcterms:W3CDTF">2021-07-18T01:25:59Z</dcterms:created>
  <dcterms:modified xsi:type="dcterms:W3CDTF">2021-07-18T03:32:00Z</dcterms:modified>
</cp:coreProperties>
</file>