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bekahDSK\Desktop\excel-challenge\Homework\"/>
    </mc:Choice>
  </mc:AlternateContent>
  <xr:revisionPtr revIDLastSave="0" documentId="8_{AAB2A27B-8C63-4B6D-8705-C6159900FDF5}" xr6:coauthVersionLast="45" xr6:coauthVersionMax="45" xr10:uidLastSave="{00000000-0000-0000-0000-000000000000}"/>
  <bookViews>
    <workbookView xWindow="-120" yWindow="-120" windowWidth="38640" windowHeight="15840" activeTab="5" xr2:uid="{00000000-000D-0000-FFFF-FFFF00000000}"/>
  </bookViews>
  <sheets>
    <sheet name="Sheet1" sheetId="1" r:id="rId1"/>
    <sheet name="Pivot Chart_Category" sheetId="2" r:id="rId2"/>
    <sheet name="Pivot Chart _SubCategory" sheetId="3" r:id="rId3"/>
    <sheet name="Pivot Chart_Over 12 Months" sheetId="4" r:id="rId4"/>
    <sheet name="Outcomes Based on Goals" sheetId="5" r:id="rId5"/>
    <sheet name="Sheet4" sheetId="8" r:id="rId6"/>
  </sheets>
  <definedNames>
    <definedName name="_xlnm._FilterDatabase" localSheetId="1" hidden="1">'Pivot Chart_Category'!$A$3:$B$45</definedName>
    <definedName name="_xlchart.v1.0" hidden="1">Sheet4!$F$2:$F$1531</definedName>
    <definedName name="_xlchart.v1.1" hidden="1">Sheet4!$B$2:$B$2186</definedName>
    <definedName name="Backers">Sheet1!$L$2:$L$4115</definedName>
    <definedName name="Goal">Sheet1!$D$2:$D$4115</definedName>
    <definedName name="Percent">Sheet1!$O$2:$O$4115</definedName>
    <definedName name="Raw">Sheet1!$A$1:$T$4115</definedName>
    <definedName name="State">Sheet1!$F$2:$F$4115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7" i="8" l="1"/>
  <c r="R6" i="8"/>
  <c r="R5" i="8"/>
  <c r="R4" i="8"/>
  <c r="R3" i="8"/>
  <c r="R2" i="8"/>
  <c r="I6" i="8"/>
  <c r="I7" i="8" s="1"/>
  <c r="I5" i="8"/>
  <c r="I4" i="8"/>
  <c r="I3" i="8"/>
  <c r="I2" i="8"/>
  <c r="E8" i="5" l="1"/>
  <c r="I8" i="5" s="1"/>
  <c r="D8" i="5"/>
  <c r="H8" i="5" s="1"/>
  <c r="C8" i="5"/>
  <c r="E13" i="5"/>
  <c r="I13" i="5" s="1"/>
  <c r="D13" i="5"/>
  <c r="H13" i="5" s="1"/>
  <c r="C13" i="5"/>
  <c r="I3" i="5"/>
  <c r="I4" i="5"/>
  <c r="I5" i="5"/>
  <c r="I6" i="5"/>
  <c r="I7" i="5"/>
  <c r="I9" i="5"/>
  <c r="I10" i="5"/>
  <c r="I11" i="5"/>
  <c r="I12" i="5"/>
  <c r="H3" i="5"/>
  <c r="H4" i="5"/>
  <c r="H5" i="5"/>
  <c r="H6" i="5"/>
  <c r="H7" i="5"/>
  <c r="H9" i="5"/>
  <c r="H10" i="5"/>
  <c r="H11" i="5"/>
  <c r="H12" i="5"/>
  <c r="I2" i="5"/>
  <c r="H2" i="5"/>
  <c r="G3" i="5"/>
  <c r="G4" i="5"/>
  <c r="G5" i="5"/>
  <c r="G6" i="5"/>
  <c r="G7" i="5"/>
  <c r="G9" i="5"/>
  <c r="G10" i="5"/>
  <c r="G11" i="5"/>
  <c r="G12" i="5"/>
  <c r="G2" i="5"/>
  <c r="F4" i="5"/>
  <c r="F5" i="5"/>
  <c r="F6" i="5"/>
  <c r="F7" i="5"/>
  <c r="F9" i="5"/>
  <c r="F10" i="5"/>
  <c r="F11" i="5"/>
  <c r="F12" i="5"/>
  <c r="E12" i="5"/>
  <c r="D12" i="5"/>
  <c r="E11" i="5"/>
  <c r="D11" i="5"/>
  <c r="E10" i="5"/>
  <c r="D10" i="5"/>
  <c r="E9" i="5"/>
  <c r="D9" i="5"/>
  <c r="E7" i="5"/>
  <c r="D7" i="5"/>
  <c r="E6" i="5"/>
  <c r="D6" i="5"/>
  <c r="C2" i="5"/>
  <c r="F2" i="5" s="1"/>
  <c r="C12" i="5"/>
  <c r="C11" i="5"/>
  <c r="C10" i="5"/>
  <c r="C9" i="5"/>
  <c r="C7" i="5"/>
  <c r="C6" i="5"/>
  <c r="C5" i="5"/>
  <c r="E2" i="5"/>
  <c r="D2" i="5"/>
  <c r="B13" i="5"/>
  <c r="B12" i="5"/>
  <c r="B11" i="5"/>
  <c r="B10" i="5"/>
  <c r="B9" i="5"/>
  <c r="B8" i="5"/>
  <c r="B7" i="5"/>
  <c r="B6" i="5"/>
  <c r="E5" i="5"/>
  <c r="D5" i="5"/>
  <c r="E4" i="5"/>
  <c r="D4" i="5"/>
  <c r="C4" i="5"/>
  <c r="C3" i="5"/>
  <c r="F3" i="5" s="1"/>
  <c r="B5" i="5"/>
  <c r="B4" i="5"/>
  <c r="E3" i="5"/>
  <c r="D3" i="5"/>
  <c r="B3" i="5"/>
  <c r="B2" i="5"/>
  <c r="F8" i="5" l="1"/>
  <c r="G8" i="5"/>
  <c r="F13" i="5"/>
  <c r="G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7" i="1"/>
  <c r="S8" i="1"/>
  <c r="S9" i="1"/>
  <c r="S10" i="1"/>
  <c r="S11" i="1"/>
  <c r="S12" i="1"/>
  <c r="S13" i="1"/>
  <c r="S14" i="1"/>
  <c r="S15" i="1"/>
  <c r="S16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<sst xmlns="http://schemas.openxmlformats.org/spreadsheetml/2006/main" count="36806" uniqueCount="8420">
  <si>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</si>
  <si>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</si>
  <si>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</si>
  <si>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</si>
  <si>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</si>
  <si>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</si>
  <si>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</si>
  <si>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</si>
  <si>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</si>
  <si>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</si>
  <si>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</si>
  <si>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</si>
  <si>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</si>
  <si>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</si>
  <si>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</si>
  <si>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</si>
  <si>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</si>
  <si>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</si>
  <si>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</si>
  <si>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</si>
  <si>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</si>
  <si>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</si>
  <si>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</si>
  <si>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</si>
  <si>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</si>
  <si>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</si>
  <si>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</si>
  <si>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</si>
  <si>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</si>
  <si>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</si>
  <si>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</si>
  <si>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</si>
  <si>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</si>
  <si>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</si>
  <si>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</si>
  <si>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</si>
  <si>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</si>
  <si>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</si>
  <si>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</si>
  <si>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</si>
  <si>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</si>
  <si>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</si>
  <si>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</si>
  <si>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</si>
  <si>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</si>
  <si>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</si>
  <si>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</si>
  <si>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</si>
  <si>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</si>
  <si>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</si>
  <si>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</si>
  <si>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</si>
  <si>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</si>
  <si>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</si>
  <si>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</si>
  <si>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</si>
  <si>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</si>
  <si>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</si>
  <si>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</si>
  <si>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</si>
  <si>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</si>
  <si>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</si>
  <si>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</si>
  <si>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</si>
  <si>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</si>
  <si>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</si>
  <si>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</si>
  <si>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</si>
  <si>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</si>
  <si>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</si>
  <si>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</si>
  <si>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</si>
  <si>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</si>
  <si>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</si>
  <si>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</si>
  <si>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</si>
  <si>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</si>
  <si>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</si>
  <si>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</si>
  <si>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</si>
  <si>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</si>
  <si>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</si>
  <si>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</si>
  <si>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</si>
  <si>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</si>
  <si>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</si>
  <si>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</si>
  <si>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</si>
  <si>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</si>
  <si>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</si>
  <si>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</si>
  <si>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</si>
  <si>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</si>
  <si>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</si>
  <si>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</si>
  <si>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</si>
  <si>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</si>
  <si>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</si>
  <si>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</si>
  <si>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</si>
  <si>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</si>
  <si>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</si>
  <si>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</si>
  <si>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</si>
  <si>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</si>
  <si>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</si>
  <si>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</si>
  <si>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</si>
  <si>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</si>
  <si>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</si>
  <si>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</si>
  <si>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</si>
  <si>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</si>
  <si>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</si>
  <si>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</si>
  <si>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</si>
  <si>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</si>
  <si>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</si>
  <si>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</si>
  <si>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</si>
  <si>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</si>
  <si>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</si>
  <si>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</si>
  <si>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</si>
  <si>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</si>
  <si>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</si>
  <si>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</si>
  <si>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</si>
  <si>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</si>
  <si>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</si>
  <si>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</si>
  <si>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</si>
  <si>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</si>
  <si>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</si>
  <si>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</si>
  <si>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</si>
  <si>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</si>
  <si>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</si>
  <si>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</si>
  <si>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</si>
  <si>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</si>
  <si>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</si>
  <si>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</si>
  <si>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</si>
  <si>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</si>
  <si>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</si>
  <si>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</si>
  <si>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</si>
  <si>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</si>
  <si>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</si>
  <si>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</si>
  <si>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</si>
  <si>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</si>
  <si>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</si>
  <si>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</si>
  <si>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</si>
  <si>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</si>
  <si>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</si>
  <si>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</si>
  <si>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</si>
  <si>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</si>
  <si>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</si>
  <si>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</si>
  <si>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</si>
  <si>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</si>
  <si>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</si>
  <si>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</si>
  <si>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</si>
  <si>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</si>
  <si>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</si>
  <si>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</si>
  <si>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</si>
  <si>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</si>
  <si>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</si>
  <si>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</si>
  <si>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</si>
  <si>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</si>
  <si>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</si>
  <si>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</si>
  <si>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</si>
  <si>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</si>
  <si>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</si>
  <si>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</si>
  <si>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</si>
  <si>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</si>
  <si>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</si>
  <si>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</si>
  <si>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</si>
  <si>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</si>
  <si>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</si>
  <si>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</si>
  <si>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</si>
  <si>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</si>
  <si>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</si>
  <si>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</si>
  <si>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</si>
  <si>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</si>
  <si>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</si>
  <si>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</si>
  <si>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</si>
  <si>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</si>
  <si>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</si>
  <si>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</si>
  <si>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</si>
  <si>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</si>
  <si>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</si>
  <si>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</si>
  <si>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</si>
  <si>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</si>
  <si>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</si>
  <si>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</si>
  <si>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</si>
  <si>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</si>
  <si>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</si>
  <si>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</si>
  <si>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</si>
  <si>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</si>
  <si>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</si>
  <si>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</si>
  <si>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</si>
  <si>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</si>
  <si>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</si>
  <si>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</si>
  <si>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</si>
  <si>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</si>
  <si>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</si>
  <si>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</si>
  <si>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</si>
  <si>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</si>
  <si>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</si>
  <si>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</si>
  <si>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</si>
  <si>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</si>
  <si>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</si>
  <si>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</si>
  <si>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</si>
  <si>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</si>
  <si>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</si>
  <si>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</si>
  <si>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</si>
  <si>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</si>
  <si>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</si>
  <si>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</si>
  <si>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</si>
  <si>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</si>
  <si>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</si>
  <si>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</si>
  <si>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</si>
  <si>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</si>
  <si>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</si>
  <si>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</si>
  <si>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</si>
  <si>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</si>
  <si>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</si>
  <si>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</si>
  <si>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</si>
  <si>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</si>
  <si>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</si>
  <si>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</si>
  <si>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</si>
  <si>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</si>
  <si>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</si>
  <si>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</si>
  <si>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</si>
  <si>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</si>
  <si>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</si>
  <si>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</si>
  <si>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</si>
  <si>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</si>
  <si>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</si>
  <si>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</si>
  <si>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</si>
  <si>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</si>
  <si>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</si>
  <si>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</si>
  <si>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</si>
  <si>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</si>
  <si>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</si>
  <si>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</si>
  <si>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</si>
  <si>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</si>
  <si>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</si>
  <si>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</si>
  <si>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</si>
  <si>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</si>
  <si>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</si>
  <si>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</si>
  <si>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</si>
  <si>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</si>
  <si>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</si>
  <si>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</si>
  <si>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</si>
  <si>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</si>
  <si>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</si>
  <si>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</si>
  <si>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</si>
  <si>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</si>
  <si>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</si>
  <si>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</si>
  <si>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</si>
  <si>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</si>
  <si>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</si>
  <si>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</si>
  <si>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</si>
  <si>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</si>
  <si>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</si>
  <si>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</si>
  <si>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</si>
  <si>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</si>
  <si>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</si>
  <si>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</si>
  <si>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</si>
  <si>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</si>
  <si>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</si>
  <si>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</si>
  <si>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</si>
  <si>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</si>
  <si>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</si>
  <si>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</si>
  <si>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</si>
  <si>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</si>
  <si>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</si>
  <si>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</si>
  <si>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</si>
  <si>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</si>
  <si>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</si>
  <si>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</si>
  <si>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</si>
  <si>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</si>
  <si>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</si>
  <si>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</si>
  <si>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</si>
  <si>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</si>
  <si>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</si>
  <si>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</si>
  <si>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</si>
  <si>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</si>
  <si>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</si>
  <si>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</si>
  <si>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</si>
  <si>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</si>
  <si>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</si>
  <si>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</si>
  <si>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</si>
  <si>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</si>
  <si>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</si>
  <si>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</si>
  <si>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</si>
  <si>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</si>
  <si>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</si>
  <si>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</si>
  <si>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</si>
  <si>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</si>
  <si>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</si>
  <si>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</si>
  <si>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</si>
  <si>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</si>
  <si>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</si>
  <si>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</si>
  <si>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</si>
  <si>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</si>
  <si>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</si>
  <si>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</si>
  <si>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</si>
  <si>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</si>
  <si>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</si>
  <si>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</si>
  <si>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</si>
  <si>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</si>
  <si>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</si>
  <si>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</si>
  <si>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</si>
  <si>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</si>
  <si>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</si>
  <si>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</si>
  <si>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</si>
  <si>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</si>
  <si>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</si>
  <si>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</si>
  <si>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</si>
  <si>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</si>
  <si>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</si>
  <si>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</si>
  <si>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</si>
  <si>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</si>
  <si>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</si>
  <si>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</si>
  <si>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</si>
  <si>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</si>
  <si>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</si>
  <si>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</si>
  <si>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</si>
  <si>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</si>
  <si>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</si>
  <si>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</si>
  <si>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</si>
  <si>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</si>
  <si>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</si>
  <si>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</si>
  <si>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</si>
  <si>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</si>
  <si>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</si>
  <si>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</si>
  <si>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</si>
  <si>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</si>
  <si>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</si>
  <si>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</si>
  <si>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</si>
  <si>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</si>
  <si>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</si>
  <si>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</si>
  <si>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</si>
  <si>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</si>
  <si>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</si>
  <si>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</si>
  <si>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</si>
  <si>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</si>
  <si>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</si>
  <si>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</si>
  <si>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</si>
  <si>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</si>
  <si>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</si>
  <si>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</si>
  <si>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</si>
  <si>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</si>
  <si>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</si>
  <si>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</si>
  <si>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</si>
  <si>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</si>
  <si>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</si>
  <si>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</si>
  <si>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</si>
  <si>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</si>
  <si>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</si>
  <si>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</si>
  <si>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</si>
  <si>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</si>
  <si>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</si>
  <si>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</si>
  <si>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</si>
  <si>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</si>
  <si>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</si>
  <si>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</si>
  <si>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</si>
  <si>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</si>
  <si>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</si>
  <si>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</si>
  <si>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</si>
  <si>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</si>
  <si>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</si>
  <si>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</si>
  <si>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</si>
  <si>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</si>
  <si>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</si>
  <si>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</si>
  <si>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</si>
  <si>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</si>
  <si>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</si>
  <si>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</si>
  <si>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</si>
  <si>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</si>
  <si>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</si>
  <si>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</si>
  <si>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</si>
  <si>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</si>
  <si>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</si>
  <si>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</si>
  <si>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</si>
  <si>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</si>
  <si>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</si>
  <si>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</si>
  <si>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</si>
  <si>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</si>
  <si>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</si>
  <si>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</si>
  <si>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</si>
  <si>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</si>
  <si>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</si>
  <si>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</si>
  <si>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</si>
  <si>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</si>
  <si>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</si>
  <si>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</si>
  <si>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</si>
  <si>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</si>
  <si>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</si>
  <si>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</si>
  <si>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</si>
  <si>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</si>
  <si>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</si>
  <si>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</si>
  <si>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</si>
  <si>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</si>
  <si>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</si>
  <si>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</si>
  <si>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</si>
  <si>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</si>
  <si>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</si>
  <si>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</si>
  <si>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</si>
  <si>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</si>
  <si>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</si>
  <si>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</si>
  <si>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</si>
  <si>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</si>
  <si>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</si>
  <si>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</si>
  <si>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</si>
  <si>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</si>
  <si>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</si>
  <si>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</si>
  <si>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</si>
  <si>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</si>
  <si>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</si>
  <si>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</si>
  <si>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</si>
  <si>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</si>
  <si>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</si>
  <si>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</si>
  <si>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</si>
  <si>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</si>
  <si>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</si>
  <si>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</si>
  <si>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</si>
  <si>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</si>
  <si>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</si>
  <si>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</si>
  <si>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</si>
  <si>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</si>
  <si>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</si>
  <si>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</si>
  <si>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</si>
  <si>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</si>
  <si>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</si>
  <si>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</si>
  <si>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</si>
  <si>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</si>
  <si>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</si>
  <si>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</si>
  <si>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</si>
  <si>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</si>
  <si>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</si>
  <si>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</si>
  <si>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</si>
  <si>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</si>
  <si>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</si>
  <si>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</si>
  <si>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</si>
  <si>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</si>
  <si>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</si>
  <si>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</si>
  <si>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</si>
  <si>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</si>
  <si>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</si>
  <si>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</si>
  <si>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</si>
  <si>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</si>
  <si>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</si>
  <si>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</si>
  <si>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</si>
  <si>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</si>
  <si>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</si>
  <si>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</si>
  <si>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</si>
  <si>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</si>
  <si>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</si>
  <si>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</si>
  <si>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</si>
  <si>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</si>
  <si>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</si>
  <si>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</si>
  <si>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</si>
  <si>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</si>
  <si>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</si>
  <si>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</si>
  <si>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</si>
  <si>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</si>
  <si>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</si>
  <si>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</si>
  <si>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</si>
  <si>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</si>
  <si>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</si>
  <si>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</si>
  <si>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</si>
  <si>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</si>
  <si>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</si>
  <si>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</si>
  <si>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</si>
  <si>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</si>
  <si>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</si>
  <si>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</si>
  <si>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</si>
  <si>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</si>
  <si>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</si>
  <si>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</si>
  <si>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</si>
  <si>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</si>
  <si>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</si>
  <si>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</si>
  <si>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</si>
  <si>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</si>
  <si>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</si>
  <si>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</si>
  <si>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</si>
  <si>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</si>
  <si>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</si>
  <si>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</si>
  <si>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</si>
  <si>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</si>
  <si>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</si>
  <si>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</si>
  <si>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</si>
  <si>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</si>
  <si>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</si>
  <si>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</si>
  <si>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</si>
  <si>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</si>
  <si>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</si>
  <si>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</si>
  <si>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</si>
  <si>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</si>
  <si>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</si>
  <si>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</si>
  <si>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</si>
  <si>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</si>
  <si>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</si>
  <si>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</si>
  <si>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</si>
  <si>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</si>
  <si>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</si>
  <si>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</si>
  <si>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</si>
  <si>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</si>
  <si>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</si>
  <si>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</si>
  <si>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</si>
  <si>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</si>
  <si>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</si>
  <si>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</si>
  <si>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</si>
  <si>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</si>
  <si>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</si>
  <si>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</si>
  <si>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</si>
  <si>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</si>
  <si>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</si>
  <si>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</si>
  <si>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</si>
  <si>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</si>
  <si>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</si>
  <si>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</si>
  <si>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</si>
  <si>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</si>
  <si>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</si>
  <si>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</si>
  <si>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</si>
  <si>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</si>
  <si>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</si>
  <si>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</si>
  <si>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</si>
  <si>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</si>
  <si>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</si>
  <si>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</si>
  <si>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</si>
  <si>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</si>
  <si>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</si>
  <si>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</si>
  <si>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</si>
  <si>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</si>
  <si>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</si>
  <si>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</si>
  <si>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</si>
  <si>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</si>
  <si>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</si>
  <si>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</si>
  <si>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</si>
  <si>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</si>
  <si>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</si>
  <si>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</si>
  <si>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</si>
  <si>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</si>
  <si>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</si>
  <si>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</si>
  <si>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</si>
  <si>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</si>
  <si>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</si>
  <si>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</si>
  <si>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</si>
  <si>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</si>
  <si>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</si>
  <si>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</si>
  <si>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</si>
  <si>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</si>
  <si>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</si>
  <si>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</si>
  <si>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</si>
  <si>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</si>
  <si>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</si>
  <si>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</si>
  <si>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</si>
  <si>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</si>
  <si>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</si>
  <si>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</si>
  <si>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</si>
  <si>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</si>
  <si>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</si>
  <si>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</si>
  <si>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</si>
  <si>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</si>
  <si>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</si>
  <si>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</si>
  <si>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</si>
  <si>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</si>
  <si>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</si>
  <si>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</si>
  <si>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</si>
  <si>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</si>
  <si>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</si>
  <si>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</si>
  <si>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</si>
  <si>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</si>
  <si>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</si>
  <si>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</si>
  <si>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</si>
  <si>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</si>
  <si>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</si>
  <si>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</si>
  <si>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</si>
  <si>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</si>
  <si>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</si>
  <si>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</si>
  <si>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</si>
  <si>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</si>
  <si>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</si>
  <si>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</si>
  <si>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</si>
  <si>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</si>
  <si>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</si>
  <si>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</si>
  <si>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</si>
  <si>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</si>
  <si>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</si>
  <si>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</si>
  <si>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</si>
  <si>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</si>
  <si>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</si>
  <si>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</si>
  <si>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</si>
  <si>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</si>
  <si>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</si>
  <si>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</si>
  <si>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</si>
  <si>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</si>
  <si>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</si>
  <si>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</si>
  <si>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</si>
  <si>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</si>
  <si>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</si>
  <si>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</si>
  <si>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</si>
  <si>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</si>
  <si>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</si>
  <si>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</si>
  <si>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</si>
  <si>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</si>
  <si>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</si>
  <si>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</si>
  <si>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</si>
  <si>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</si>
  <si>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</si>
  <si>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</si>
  <si>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</si>
  <si>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</si>
  <si>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</si>
  <si>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</si>
  <si>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</si>
  <si>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</si>
  <si>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</si>
  <si>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</si>
  <si>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</si>
  <si>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</si>
  <si>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</si>
  <si>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</si>
  <si>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</si>
  <si>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</si>
  <si>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</si>
  <si>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</si>
  <si>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</si>
  <si>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</si>
  <si>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</si>
  <si>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</si>
  <si>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</si>
  <si>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</si>
  <si>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</si>
  <si>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</si>
  <si>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</si>
  <si>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</si>
  <si>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</si>
  <si>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</si>
  <si>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</si>
  <si>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</si>
  <si>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</si>
  <si>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</si>
  <si>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</si>
  <si>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</si>
  <si>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</si>
  <si>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</si>
  <si>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</si>
  <si>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</si>
  <si>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</si>
  <si>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</si>
  <si>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</si>
  <si>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</si>
  <si>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</si>
  <si>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</si>
  <si>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</si>
  <si>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</si>
  <si>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</si>
  <si>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</si>
  <si>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</si>
  <si>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</si>
  <si>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</si>
  <si>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</si>
  <si>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</si>
  <si>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</si>
  <si>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</si>
  <si>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</si>
  <si>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</si>
  <si>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</si>
  <si>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</si>
  <si>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</si>
  <si>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</si>
  <si>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</si>
  <si>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</si>
  <si>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</si>
  <si>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</si>
  <si>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</si>
  <si>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</si>
  <si>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</si>
  <si>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</si>
  <si>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</si>
  <si>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</si>
  <si>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</si>
  <si>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</si>
  <si>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</si>
  <si>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</si>
  <si>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</si>
  <si>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</si>
  <si>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</si>
  <si>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</si>
  <si>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</si>
  <si>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</si>
  <si>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</si>
  <si>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</si>
  <si>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</si>
  <si>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</si>
  <si>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</si>
  <si>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</si>
  <si>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</si>
  <si>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</si>
  <si>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</si>
  <si>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</si>
  <si>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</si>
  <si>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</si>
  <si>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</si>
  <si>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</si>
  <si>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</si>
  <si>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</si>
  <si>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</si>
  <si>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</si>
  <si>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</si>
  <si>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</si>
  <si>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</si>
  <si>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</si>
  <si>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</si>
  <si>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</si>
  <si>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</si>
  <si>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</si>
  <si>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</si>
  <si>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</si>
  <si>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</si>
  <si>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</si>
  <si>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</si>
  <si>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</si>
  <si>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</si>
  <si>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</si>
  <si>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</si>
  <si>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</si>
  <si>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</si>
  <si>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</si>
  <si>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</si>
  <si>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</si>
  <si>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</si>
  <si>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</si>
  <si>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</si>
  <si>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</si>
  <si>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</si>
  <si>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</si>
  <si>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</si>
  <si>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</si>
  <si>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</si>
  <si>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</si>
  <si>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</si>
  <si>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</si>
  <si>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</si>
  <si>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</si>
  <si>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</si>
  <si>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</si>
  <si>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</si>
  <si>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</si>
  <si>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</si>
  <si>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</si>
  <si>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</si>
  <si>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</si>
  <si>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</si>
  <si>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</si>
  <si>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</si>
  <si>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</si>
  <si>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</si>
  <si>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</si>
  <si>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</si>
  <si>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</si>
  <si>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</si>
  <si>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</si>
  <si>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</si>
  <si>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</si>
  <si>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</si>
  <si>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</si>
  <si>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</si>
  <si>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</si>
  <si>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</si>
  <si>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</si>
  <si>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</si>
  <si>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</si>
  <si>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</si>
  <si>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</si>
  <si>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</si>
  <si>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</si>
  <si>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</si>
  <si>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</si>
  <si>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</si>
  <si>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</si>
  <si>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</si>
  <si>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</si>
  <si>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</si>
  <si>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</si>
  <si>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</si>
  <si>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</si>
  <si>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</si>
  <si>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</si>
  <si>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</si>
  <si>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</si>
  <si>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</si>
  <si>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</si>
  <si>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</si>
  <si>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</si>
  <si>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</si>
  <si>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</si>
  <si>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</si>
  <si>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</si>
  <si>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</si>
  <si>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</si>
  <si>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</si>
  <si>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</si>
  <si>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</si>
  <si>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</si>
  <si>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</si>
  <si>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</si>
  <si>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</si>
  <si>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</si>
  <si>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</si>
  <si>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</si>
  <si>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</si>
  <si>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</si>
  <si>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</si>
  <si>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</si>
  <si>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</si>
  <si>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</si>
  <si>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</si>
  <si>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</si>
  <si>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</si>
  <si>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</si>
  <si>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</si>
  <si>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</si>
  <si>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</si>
  <si>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</si>
  <si>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</si>
  <si>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</si>
  <si>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</si>
  <si>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</si>
  <si>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</si>
  <si>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</si>
  <si>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</si>
  <si>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</si>
  <si>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</si>
  <si>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</si>
  <si>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</si>
  <si>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</si>
  <si>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</si>
  <si>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</si>
  <si>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</si>
  <si>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</si>
  <si>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</si>
  <si>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</si>
  <si>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</si>
  <si>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</si>
  <si>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</si>
  <si>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</si>
  <si>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</si>
  <si>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</si>
  <si>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</si>
  <si>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</si>
  <si>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</si>
  <si>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</si>
  <si>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</si>
  <si>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</si>
  <si>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</si>
  <si>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</si>
  <si>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</si>
  <si>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</si>
  <si>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</si>
  <si>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</si>
  <si>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</si>
  <si>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</si>
  <si>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</si>
  <si>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</si>
  <si>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</si>
  <si>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</si>
  <si>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</si>
  <si>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</si>
  <si>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</si>
  <si>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</si>
  <si>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</si>
  <si>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</si>
  <si>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</si>
  <si>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</si>
  <si>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</si>
  <si>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</si>
  <si>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</si>
  <si>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</si>
  <si>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</si>
  <si>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</si>
  <si>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</si>
  <si>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</si>
  <si>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</si>
  <si>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</si>
  <si>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</si>
  <si>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</si>
  <si>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</si>
  <si>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</si>
  <si>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</si>
  <si>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</si>
  <si>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</si>
  <si>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</si>
  <si>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</si>
  <si>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</si>
  <si>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</si>
  <si>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</si>
  <si>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</si>
  <si>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</si>
  <si>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</si>
  <si>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</si>
  <si>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</si>
  <si>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</si>
  <si>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</si>
  <si>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</si>
  <si>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</si>
  <si>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</si>
  <si>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</si>
  <si>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</si>
  <si>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</si>
  <si>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</si>
  <si>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</si>
  <si>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</si>
  <si>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</si>
  <si>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</si>
  <si>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</si>
  <si>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</si>
  <si>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</si>
  <si>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</si>
  <si>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</si>
  <si>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</si>
  <si>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</si>
  <si>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</si>
  <si>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</si>
  <si>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</si>
  <si>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</si>
  <si>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</si>
  <si>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</si>
  <si>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</si>
  <si>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</si>
  <si>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</si>
  <si>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</si>
  <si>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</si>
  <si>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</si>
  <si>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</si>
  <si>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</si>
  <si>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</si>
  <si>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</si>
  <si>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</si>
  <si>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</si>
  <si>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</si>
  <si>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</si>
  <si>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</si>
  <si>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</si>
  <si>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</si>
  <si>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</si>
  <si>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</si>
  <si>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</si>
  <si>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</si>
  <si>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</si>
  <si>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</si>
  <si>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</si>
  <si>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</si>
  <si>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</si>
  <si>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</si>
  <si>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</si>
  <si>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</si>
  <si>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</si>
  <si>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</si>
  <si>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</si>
  <si>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</si>
  <si>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</si>
  <si>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</si>
  <si>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</si>
  <si>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</si>
  <si>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</si>
  <si>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</si>
  <si>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</si>
  <si>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</si>
  <si>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</si>
  <si>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</si>
  <si>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</si>
  <si>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</si>
  <si>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</si>
  <si>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</si>
  <si>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</si>
  <si>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</si>
  <si>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</si>
  <si>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</si>
  <si>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</si>
  <si>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</si>
  <si>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</si>
  <si>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</si>
  <si>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</si>
  <si>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</si>
  <si>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</si>
  <si>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</si>
  <si>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</si>
  <si>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</si>
  <si>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</si>
  <si>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</si>
  <si>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</si>
  <si>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</si>
  <si>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</si>
  <si>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</si>
  <si>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</si>
  <si>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</si>
  <si>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</si>
  <si>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</si>
  <si>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</si>
  <si>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</si>
  <si>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</si>
  <si>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</si>
  <si>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</si>
  <si>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</si>
  <si>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</si>
  <si>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</si>
  <si>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</si>
  <si>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</si>
  <si>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</si>
  <si>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</si>
  <si>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</si>
  <si>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</si>
  <si>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</si>
  <si>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</si>
  <si>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</si>
  <si>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</si>
  <si>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</si>
  <si>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</si>
  <si>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</si>
  <si>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</si>
  <si>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</si>
  <si>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</si>
  <si>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</si>
  <si>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</si>
  <si>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</si>
  <si>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</si>
  <si>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</si>
  <si>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</si>
  <si>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</si>
  <si>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</si>
  <si>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</si>
  <si>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</si>
  <si>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</si>
  <si>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</si>
  <si>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</si>
  <si>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</si>
  <si>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</si>
  <si>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</si>
  <si>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</si>
  <si>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</si>
  <si>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</si>
  <si>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</si>
  <si>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</si>
  <si>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</si>
  <si>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</si>
  <si>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</si>
  <si>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</si>
  <si>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</si>
  <si>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</si>
  <si>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</si>
  <si>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</si>
  <si>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</si>
  <si>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</si>
  <si>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</si>
  <si>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</si>
  <si>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</si>
  <si>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</si>
  <si>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</si>
  <si>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</si>
  <si>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</si>
  <si>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</si>
  <si>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</si>
  <si>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</si>
  <si>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</si>
  <si>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</si>
  <si>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</si>
  <si>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</si>
  <si>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</si>
  <si>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</si>
  <si>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</si>
  <si>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</si>
  <si>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</si>
  <si>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</si>
  <si>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</si>
  <si>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</si>
  <si>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</si>
  <si>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</si>
  <si>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</si>
  <si>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</si>
  <si>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</si>
  <si>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</si>
  <si>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</si>
  <si>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</si>
  <si>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</si>
  <si>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</si>
  <si>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</si>
  <si>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</si>
  <si>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</si>
  <si>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</si>
  <si>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</si>
  <si>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</si>
  <si>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</si>
  <si>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</si>
  <si>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</si>
  <si>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</si>
  <si>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</si>
  <si>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</si>
  <si>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</si>
  <si>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</si>
  <si>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</si>
  <si>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</si>
  <si>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</si>
  <si>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</si>
  <si>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</si>
  <si>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</si>
  <si>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</si>
  <si>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</si>
  <si>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</si>
  <si>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</si>
  <si>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</si>
  <si>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</si>
  <si>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</si>
  <si>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</si>
  <si>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</si>
  <si>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</si>
  <si>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</si>
  <si>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</si>
  <si>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</si>
  <si>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</si>
  <si>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</si>
  <si>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</si>
  <si>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</si>
  <si>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</si>
  <si>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</si>
  <si>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</si>
  <si>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</si>
  <si>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</si>
  <si>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</si>
  <si>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</si>
  <si>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</si>
  <si>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</si>
  <si>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</si>
  <si>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</si>
  <si>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</si>
  <si>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</si>
  <si>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</si>
  <si>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</si>
  <si>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</si>
  <si>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</si>
  <si>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</si>
  <si>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</si>
  <si>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</si>
  <si>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</si>
  <si>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</si>
  <si>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</si>
  <si>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</si>
  <si>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</si>
  <si>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</si>
  <si>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</si>
  <si>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</si>
  <si>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</si>
  <si>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</si>
  <si>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</si>
  <si>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</si>
  <si>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</si>
  <si>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</si>
  <si>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</si>
  <si>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</si>
  <si>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</si>
  <si>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</si>
  <si>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</si>
  <si>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</si>
  <si>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</si>
  <si>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</si>
  <si>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</si>
  <si>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</si>
  <si>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</si>
  <si>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</si>
  <si>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</si>
  <si>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</si>
  <si>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</si>
  <si>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</si>
  <si>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</si>
  <si>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</si>
  <si>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</si>
  <si>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</si>
  <si>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</si>
  <si>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</si>
  <si>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</si>
  <si>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</si>
  <si>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</si>
  <si>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</si>
  <si>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</si>
  <si>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</si>
  <si>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</si>
  <si>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</si>
  <si>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</si>
  <si>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</si>
  <si>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</si>
  <si>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</si>
  <si>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</si>
  <si>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</si>
  <si>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</si>
  <si>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</si>
  <si>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</si>
  <si>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</si>
  <si>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</si>
  <si>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</si>
  <si>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</si>
  <si>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</si>
  <si>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</si>
  <si>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</si>
  <si>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</si>
  <si>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</si>
  <si>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</si>
  <si>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</si>
  <si>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</si>
  <si>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</si>
  <si>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</si>
  <si>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</si>
  <si>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</si>
  <si>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</si>
  <si>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</si>
  <si>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</si>
  <si>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</si>
  <si>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</si>
  <si>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</si>
  <si>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</si>
  <si>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</si>
  <si>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</si>
  <si>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</si>
  <si>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</si>
  <si>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</si>
  <si>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</si>
  <si>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</si>
  <si>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</si>
  <si>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</si>
  <si>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</si>
  <si>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</si>
  <si>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</si>
  <si>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</si>
  <si>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</si>
  <si>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</si>
  <si>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</si>
  <si>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</si>
  <si>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</si>
  <si>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</si>
  <si>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</si>
  <si>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</si>
  <si>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</si>
  <si>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</si>
  <si>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</si>
  <si>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</si>
  <si>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</si>
  <si>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</si>
  <si>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</si>
  <si>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</si>
  <si>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</si>
  <si>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</si>
  <si>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</si>
  <si>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</si>
  <si>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</si>
  <si>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</si>
  <si>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</si>
  <si>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</si>
  <si>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</si>
  <si>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</si>
  <si>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</si>
  <si>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</si>
  <si>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</si>
  <si>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</si>
  <si>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</si>
  <si>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</si>
  <si>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</si>
  <si>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</si>
  <si>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</si>
  <si>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</si>
  <si>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</si>
  <si>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</si>
  <si>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</si>
  <si>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</si>
  <si>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</si>
  <si>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</si>
  <si>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</si>
  <si>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</si>
  <si>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</si>
  <si>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</si>
  <si>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</si>
  <si>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</si>
  <si>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</si>
  <si>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</si>
  <si>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</si>
  <si>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</si>
  <si>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</si>
  <si>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</si>
  <si>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</si>
  <si>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</si>
  <si>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</si>
  <si>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</si>
  <si>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</si>
  <si>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</si>
  <si>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</si>
  <si>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</si>
  <si>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</si>
  <si>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</si>
  <si>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</si>
  <si>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</si>
  <si>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</si>
  <si>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</si>
  <si>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</si>
  <si>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</si>
  <si>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</si>
  <si>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</si>
  <si>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</si>
  <si>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</si>
  <si>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</si>
  <si>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</si>
  <si>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</si>
  <si>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</si>
  <si>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</si>
  <si>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</si>
  <si>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</si>
  <si>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</si>
  <si>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</si>
  <si>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</si>
  <si>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</si>
  <si>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</si>
  <si>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</si>
  <si>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</si>
  <si>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</si>
  <si>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</si>
  <si>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</si>
  <si>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</si>
  <si>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</si>
  <si>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</si>
  <si>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</si>
  <si>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</si>
  <si>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</si>
  <si>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</si>
  <si>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</si>
  <si>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</si>
  <si>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</si>
  <si>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</si>
  <si>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</si>
  <si>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</si>
  <si>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</si>
  <si>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</si>
  <si>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</si>
  <si>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</si>
  <si>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</si>
  <si>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</si>
  <si>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</si>
  <si>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</si>
  <si>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</si>
  <si>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</si>
  <si>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</si>
  <si>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</si>
  <si>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</si>
  <si>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</si>
  <si>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</si>
  <si>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</si>
  <si>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</si>
  <si>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</si>
  <si>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</si>
  <si>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</si>
  <si>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</si>
  <si>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</si>
  <si>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</si>
  <si>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</si>
  <si>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</si>
  <si>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</si>
  <si>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</si>
  <si>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</si>
  <si>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</si>
  <si>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</si>
  <si>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</si>
  <si>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</si>
  <si>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</si>
  <si>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</si>
  <si>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</si>
  <si>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</si>
  <si>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</si>
  <si>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</si>
  <si>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</si>
  <si>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</si>
  <si>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</si>
  <si>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</si>
  <si>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</si>
  <si>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</si>
  <si>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</si>
  <si>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</si>
  <si>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</si>
  <si>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</si>
  <si>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</si>
  <si>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</si>
  <si>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</si>
  <si>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</si>
  <si>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</si>
  <si>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</si>
  <si>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</si>
  <si>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</si>
  <si>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</si>
  <si>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</si>
  <si>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</si>
  <si>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</si>
  <si>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</si>
  <si>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</si>
  <si>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</si>
  <si>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</si>
  <si>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</si>
  <si>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</si>
  <si>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</si>
  <si>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</si>
  <si>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</si>
  <si>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</si>
  <si>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</si>
  <si>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</si>
  <si>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</si>
  <si>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</si>
  <si>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</si>
  <si>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</si>
  <si>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</si>
  <si>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</si>
  <si>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</si>
  <si>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</si>
  <si>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</si>
  <si>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</si>
  <si>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</si>
  <si>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</si>
  <si>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</si>
  <si>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</si>
  <si>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</si>
  <si>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</si>
  <si>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</si>
  <si>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</si>
  <si>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</si>
  <si>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</si>
  <si>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</si>
  <si>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</si>
  <si>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</si>
  <si>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</si>
  <si>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</si>
  <si>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</si>
  <si>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</si>
  <si>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</si>
  <si>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</si>
  <si>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</si>
  <si>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</si>
  <si>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</si>
  <si>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</si>
  <si>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</si>
  <si>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</si>
  <si>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</si>
  <si>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</si>
  <si>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</si>
  <si>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</si>
  <si>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</si>
  <si>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</si>
  <si>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</si>
  <si>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</si>
  <si>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</si>
  <si>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</si>
  <si>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</si>
  <si>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</si>
  <si>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</si>
  <si>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</si>
  <si>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</si>
  <si>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</si>
  <si>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</si>
  <si>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</si>
  <si>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</si>
  <si>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</si>
  <si>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</si>
  <si>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</si>
  <si>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</si>
  <si>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</si>
  <si>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</si>
  <si>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</si>
  <si>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</si>
  <si>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</si>
  <si>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</si>
  <si>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</si>
  <si>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</si>
  <si>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</si>
  <si>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</si>
  <si>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</si>
  <si>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</si>
  <si>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</si>
  <si>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</si>
  <si>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</si>
  <si>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</si>
  <si>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</si>
  <si>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</si>
  <si>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</si>
  <si>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</si>
  <si>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</si>
  <si>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</si>
  <si>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</si>
  <si>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</si>
  <si>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</si>
  <si>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</si>
  <si>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</si>
  <si>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</si>
  <si>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</si>
  <si>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</si>
  <si>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</si>
  <si>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</si>
  <si>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</si>
  <si>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</si>
  <si>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</si>
  <si>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</si>
  <si>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</si>
  <si>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</si>
  <si>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</si>
  <si>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</si>
  <si>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</si>
  <si>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</si>
  <si>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</si>
  <si>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</si>
  <si>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</si>
  <si>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</si>
  <si>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</si>
  <si>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</si>
  <si>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</si>
  <si>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</si>
  <si>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</si>
  <si>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</si>
  <si>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</si>
  <si>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</si>
  <si>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</si>
  <si>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</si>
  <si>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</si>
  <si>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</si>
  <si>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</si>
  <si>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</si>
  <si>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</si>
  <si>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</si>
  <si>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</si>
  <si>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</si>
  <si>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</si>
  <si>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</si>
  <si>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</si>
  <si>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</si>
  <si>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</si>
  <si>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</si>
  <si>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</si>
  <si>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</si>
  <si>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</si>
  <si>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</si>
  <si>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</si>
  <si>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</si>
  <si>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</si>
  <si>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</si>
  <si>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</si>
  <si>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</si>
  <si>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</si>
  <si>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</si>
  <si>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</si>
  <si>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</si>
  <si>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</si>
  <si>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</si>
  <si>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</si>
  <si>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</si>
  <si>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</si>
  <si>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</si>
  <si>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</si>
  <si>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</si>
  <si>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</si>
  <si>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</si>
  <si>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</si>
  <si>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</si>
  <si>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</si>
  <si>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</si>
  <si>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</si>
  <si>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</si>
  <si>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</si>
  <si>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</si>
  <si>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</si>
  <si>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</si>
  <si>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</si>
  <si>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</si>
  <si>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</si>
  <si>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</si>
  <si>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</si>
  <si>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</si>
  <si>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</si>
  <si>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</si>
  <si>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</si>
  <si>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</si>
  <si>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</si>
  <si>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</si>
  <si>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</si>
  <si>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</si>
  <si>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</si>
  <si>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</si>
  <si>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</si>
  <si>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</si>
  <si>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</si>
  <si>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</si>
  <si>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</si>
  <si>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</si>
  <si>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</si>
  <si>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</si>
  <si>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</si>
  <si>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</si>
  <si>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</si>
  <si>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</si>
  <si>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</si>
  <si>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</si>
  <si>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</si>
  <si>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</si>
  <si>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</si>
  <si>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</si>
  <si>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</si>
  <si>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</si>
  <si>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</si>
  <si>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</si>
  <si>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</si>
  <si>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</si>
  <si>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</si>
  <si>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</si>
  <si>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</si>
  <si>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</si>
  <si>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</si>
  <si>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</si>
  <si>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</si>
  <si>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</si>
  <si>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</si>
  <si>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</si>
  <si>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</si>
  <si>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</si>
  <si>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</si>
  <si>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</si>
  <si>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</si>
  <si>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</si>
  <si>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</si>
  <si>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</si>
  <si>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</si>
  <si>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</si>
  <si>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</si>
  <si>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</si>
  <si>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</si>
  <si>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</si>
  <si>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</si>
  <si>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</si>
  <si>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</si>
  <si>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</si>
  <si>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</si>
  <si>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</si>
  <si>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</si>
  <si>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</si>
  <si>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</si>
  <si>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</si>
  <si>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</si>
  <si>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</si>
  <si>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</si>
  <si>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</si>
  <si>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</si>
  <si>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</si>
  <si>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</si>
  <si>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</si>
  <si>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</si>
  <si>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</si>
  <si>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</si>
  <si>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</si>
  <si>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</si>
  <si>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</si>
  <si>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</si>
  <si>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</si>
  <si>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</si>
  <si>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</si>
  <si>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</si>
  <si>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</si>
  <si>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</si>
  <si>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</si>
  <si>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</si>
  <si>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</si>
  <si>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</si>
  <si>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</si>
  <si>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</si>
  <si>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</si>
  <si>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</si>
  <si>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</si>
  <si>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</si>
  <si>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</si>
  <si>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</si>
  <si>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</si>
  <si>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</si>
  <si>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</si>
  <si>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</si>
  <si>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</si>
  <si>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</si>
  <si>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</si>
  <si>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</si>
  <si>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</si>
  <si>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</si>
  <si>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</si>
  <si>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</si>
  <si>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</si>
  <si>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</si>
  <si>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</si>
  <si>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</si>
  <si>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</si>
  <si>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</si>
  <si>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</si>
  <si>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</si>
  <si>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</si>
  <si>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</si>
  <si>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</si>
  <si>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</si>
  <si>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</si>
  <si>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</si>
  <si>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</si>
  <si>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</si>
  <si>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</si>
  <si>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</si>
  <si>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</si>
  <si>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</si>
  <si>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</si>
  <si>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</si>
  <si>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</si>
  <si>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</si>
  <si>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</si>
  <si>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</si>
  <si>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</si>
  <si>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</si>
  <si>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</si>
  <si>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</si>
  <si>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</si>
  <si>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</si>
  <si>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</si>
  <si>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</si>
  <si>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</si>
  <si>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</si>
  <si>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</si>
  <si>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</si>
  <si>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</si>
  <si>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</si>
  <si>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</si>
  <si>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</si>
  <si>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</si>
  <si>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</si>
  <si>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</si>
  <si>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</si>
  <si>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</si>
  <si>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</si>
  <si>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</si>
  <si>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</si>
  <si>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</si>
  <si>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</si>
  <si>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</si>
  <si>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</si>
  <si>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</si>
  <si>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</si>
  <si>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</si>
  <si>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</si>
  <si>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</si>
  <si>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</si>
  <si>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</si>
  <si>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</si>
  <si>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</si>
  <si>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</si>
  <si>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</si>
  <si>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</si>
  <si>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</si>
  <si>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</si>
  <si>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</si>
  <si>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</si>
  <si>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</si>
  <si>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</si>
  <si>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</si>
  <si>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</si>
  <si>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</si>
  <si>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</si>
  <si>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</si>
  <si>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</si>
  <si>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</si>
  <si>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</si>
  <si>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</si>
  <si>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</si>
  <si>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</si>
  <si>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</si>
  <si>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</si>
  <si>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</si>
  <si>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</si>
  <si>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</si>
  <si>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</si>
  <si>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</si>
  <si>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</si>
  <si>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</si>
  <si>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</si>
  <si>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</si>
  <si>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</si>
  <si>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</si>
  <si>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</si>
  <si>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</si>
  <si>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</si>
  <si>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</si>
  <si>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</si>
  <si>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</si>
  <si>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</si>
  <si>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</si>
  <si>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</si>
  <si>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</si>
  <si>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</si>
  <si>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</si>
  <si>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</si>
  <si>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</si>
  <si>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</si>
  <si>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</si>
  <si>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</si>
  <si>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</si>
  <si>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</si>
  <si>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</si>
  <si>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</si>
  <si>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</si>
  <si>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</si>
  <si>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</si>
  <si>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</si>
  <si>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</si>
  <si>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</si>
  <si>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</si>
  <si>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</si>
  <si>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</si>
  <si>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</si>
  <si>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</si>
  <si>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</si>
  <si>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</si>
  <si>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</si>
  <si>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</si>
  <si>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</si>
  <si>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</si>
  <si>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</si>
  <si>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</si>
  <si>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</si>
  <si>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</si>
  <si>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</si>
  <si>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</si>
  <si>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</si>
  <si>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</si>
  <si>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</si>
  <si>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</si>
  <si>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</si>
  <si>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</si>
  <si>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</si>
  <si>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</si>
  <si>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</si>
  <si>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</si>
  <si>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</si>
  <si>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</si>
  <si>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</si>
  <si>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</si>
  <si>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</si>
  <si>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</si>
  <si>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</si>
  <si>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</si>
  <si>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</si>
  <si>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</si>
  <si>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</si>
  <si>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</si>
  <si>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</si>
  <si>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</si>
  <si>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</si>
  <si>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</si>
  <si>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</si>
  <si>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</si>
  <si>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</si>
  <si>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</si>
  <si>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</si>
  <si>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</si>
  <si>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</si>
  <si>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</si>
  <si>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</si>
  <si>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</si>
  <si>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</si>
  <si>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</si>
  <si>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</si>
  <si>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</si>
  <si>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</si>
  <si>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</si>
  <si>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</si>
  <si>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</si>
  <si>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</si>
  <si>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</si>
  <si>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</si>
  <si>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</si>
  <si>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</si>
  <si>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</si>
  <si>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</si>
  <si>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</si>
  <si>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</si>
  <si>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</si>
  <si>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</si>
  <si>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</si>
  <si>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</si>
  <si>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</si>
  <si>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</si>
  <si>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</si>
  <si>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</si>
  <si>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</si>
  <si>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</si>
  <si>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</si>
  <si>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</si>
  <si>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</si>
  <si>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</si>
  <si>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</si>
  <si>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</si>
  <si>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</si>
  <si>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</si>
  <si>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</si>
  <si>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</si>
  <si>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</si>
  <si>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</si>
  <si>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</si>
  <si>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</si>
  <si>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</si>
  <si>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</si>
  <si>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</si>
  <si>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</si>
  <si>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</si>
  <si>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</si>
  <si>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</si>
  <si>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</si>
  <si>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</si>
  <si>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</si>
  <si>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</si>
  <si>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</si>
  <si>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</si>
  <si>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</si>
  <si>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</si>
  <si>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</si>
  <si>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</si>
  <si>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</si>
  <si>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</si>
  <si>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</si>
  <si>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</si>
  <si>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</si>
  <si>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</si>
  <si>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</si>
  <si>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</si>
  <si>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</si>
  <si>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</si>
  <si>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</si>
  <si>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</si>
  <si>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</si>
  <si>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</si>
  <si>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</si>
  <si>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</si>
  <si>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</si>
  <si>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</si>
  <si>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</si>
  <si>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</si>
  <si>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</si>
  <si>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</si>
  <si>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</si>
  <si>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</si>
  <si>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</si>
  <si>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</si>
  <si>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</si>
  <si>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</si>
  <si>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</si>
  <si>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</si>
  <si>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</si>
  <si>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</si>
  <si>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</si>
  <si>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</si>
  <si>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</si>
  <si>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</si>
  <si>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</si>
  <si>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</si>
  <si>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</si>
  <si>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</si>
  <si>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</si>
  <si>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</si>
  <si>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</si>
  <si>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</si>
  <si>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</si>
  <si>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</si>
  <si>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</si>
  <si>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</si>
  <si>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</si>
  <si>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</si>
  <si>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</si>
  <si>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</si>
  <si>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</si>
  <si>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</si>
  <si>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</si>
  <si>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</si>
  <si>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</si>
  <si>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</si>
  <si>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</si>
  <si>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</si>
  <si>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</si>
  <si>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</si>
  <si>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</si>
  <si>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</si>
  <si>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</si>
  <si>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</si>
  <si>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</si>
  <si>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</si>
  <si>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</si>
  <si>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</si>
  <si>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</si>
  <si>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</si>
  <si>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</si>
  <si>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</si>
  <si>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</si>
  <si>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</si>
  <si>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</si>
  <si>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</si>
  <si>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</si>
  <si>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</si>
  <si>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</si>
  <si>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</si>
  <si>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</si>
  <si>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</si>
  <si>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</si>
  <si>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</si>
  <si>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</si>
  <si>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</si>
  <si>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</si>
  <si>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</si>
  <si>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</si>
  <si>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</si>
  <si>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</si>
  <si>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</si>
  <si>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</si>
  <si>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</si>
  <si>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</si>
  <si>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</si>
  <si>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</si>
  <si>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</si>
  <si>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</si>
  <si>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</si>
  <si>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</si>
  <si>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</si>
  <si>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</si>
  <si>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</si>
  <si>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</si>
  <si>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</si>
  <si>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</si>
  <si>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</si>
  <si>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</si>
  <si>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</si>
  <si>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</si>
  <si>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</si>
  <si>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</si>
  <si>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</si>
  <si>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</si>
  <si>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</si>
  <si>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</si>
  <si>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</si>
  <si>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</si>
  <si>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</si>
  <si>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</si>
  <si>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</si>
  <si>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</si>
  <si>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</si>
  <si>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</si>
  <si>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</si>
  <si>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</si>
  <si>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</si>
  <si>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</si>
  <si>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</si>
  <si>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</si>
  <si>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</si>
  <si>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</si>
  <si>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</si>
  <si>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</si>
  <si>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</si>
  <si>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</si>
  <si>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</si>
  <si>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</si>
  <si>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</si>
  <si>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</si>
  <si>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</si>
  <si>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</si>
  <si>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</si>
  <si>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</si>
  <si>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</si>
  <si>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</si>
  <si>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</si>
  <si>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</si>
  <si>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</si>
  <si>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</si>
  <si>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</si>
  <si>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</si>
  <si>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</si>
  <si>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</si>
  <si>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</si>
  <si>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</si>
  <si>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</si>
  <si>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</si>
  <si>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</si>
  <si>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</si>
  <si>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</si>
  <si>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</si>
  <si>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</si>
  <si>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</si>
  <si>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</si>
  <si>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</si>
  <si>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</si>
  <si>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</si>
  <si>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</si>
  <si>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</si>
  <si>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</si>
  <si>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</si>
  <si>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</si>
  <si>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</si>
  <si>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</si>
  <si>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</si>
  <si>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</si>
  <si>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</si>
  <si>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</si>
  <si>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</si>
  <si>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</si>
  <si>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</si>
  <si>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</si>
  <si>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</si>
  <si>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</si>
  <si>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</si>
  <si>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</si>
  <si>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</si>
  <si>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</si>
  <si>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</si>
  <si>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</si>
  <si>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</si>
  <si>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</si>
  <si>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</si>
  <si>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</si>
  <si>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</si>
  <si>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</si>
  <si>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</si>
  <si>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</si>
  <si>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</si>
  <si>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</si>
  <si>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</si>
  <si>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</si>
  <si>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</si>
  <si>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</si>
  <si>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</si>
  <si>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</si>
  <si>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</si>
  <si>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</si>
  <si>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</si>
  <si>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</si>
  <si>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</si>
  <si>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</si>
  <si>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</si>
  <si>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</si>
  <si>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</si>
  <si>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</si>
  <si>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</si>
  <si>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</si>
  <si>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</si>
  <si>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</si>
  <si>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</si>
  <si>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</si>
  <si>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</si>
  <si>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</si>
  <si>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</si>
  <si>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</si>
  <si>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</si>
  <si>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</si>
  <si>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</si>
  <si>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</si>
  <si>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</si>
  <si>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</si>
  <si>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</si>
  <si>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</si>
  <si>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</si>
  <si>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</si>
  <si>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</si>
  <si>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</si>
  <si>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</si>
  <si>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</si>
  <si>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</si>
  <si>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</si>
  <si>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</si>
  <si>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</si>
  <si>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</si>
  <si>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</si>
  <si>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</si>
  <si>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</si>
  <si>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</si>
  <si>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</si>
  <si>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</si>
  <si>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</si>
  <si>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</si>
  <si>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</si>
  <si>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</si>
  <si>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</si>
  <si>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</si>
  <si>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</si>
  <si>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</si>
  <si>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</si>
  <si>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</si>
  <si>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</si>
  <si>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</si>
  <si>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</si>
  <si>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</si>
  <si>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</si>
  <si>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</si>
  <si>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</si>
  <si>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</si>
  <si>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</si>
  <si>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</si>
  <si>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</si>
  <si>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</si>
  <si>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</si>
  <si>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</si>
  <si>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</si>
  <si>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</si>
  <si>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</si>
  <si>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</si>
  <si>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</si>
  <si>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</si>
  <si>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</si>
  <si>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</si>
  <si>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</si>
  <si>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</si>
  <si>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</si>
  <si>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</si>
  <si>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</si>
  <si>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</si>
  <si>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</si>
  <si>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</si>
  <si>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</si>
  <si>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</si>
  <si>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</si>
  <si>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</si>
  <si>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</si>
  <si>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</si>
  <si>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</si>
  <si>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</si>
  <si>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</si>
  <si>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</si>
  <si>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</si>
  <si>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</si>
  <si>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</si>
  <si>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</si>
  <si>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</si>
  <si>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</si>
  <si>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</si>
  <si>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</si>
  <si>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</si>
  <si>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</si>
  <si>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</si>
  <si>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</si>
  <si>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</si>
  <si>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</si>
  <si>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</si>
  <si>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</si>
  <si>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</si>
  <si>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</si>
  <si>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</si>
  <si>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</si>
  <si>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</si>
  <si>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</si>
  <si>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</si>
  <si>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</si>
  <si>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</si>
  <si>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</si>
  <si>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</si>
  <si>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</si>
  <si>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</si>
  <si>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</si>
  <si>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</si>
  <si>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</si>
  <si>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</si>
  <si>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</si>
  <si>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</si>
  <si>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</si>
  <si>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</si>
  <si>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</si>
  <si>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</si>
  <si>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</si>
  <si>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</si>
  <si>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</si>
  <si>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</si>
  <si>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</si>
  <si>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</si>
  <si>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</si>
  <si>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</si>
  <si>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</si>
  <si>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</si>
  <si>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</si>
  <si>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</si>
  <si>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</si>
  <si>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</si>
  <si>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</si>
  <si>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</si>
  <si>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</si>
  <si>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</si>
  <si>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</si>
  <si>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</si>
  <si>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</si>
  <si>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</si>
  <si>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</si>
  <si>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</si>
  <si>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</si>
  <si>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</si>
  <si>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</si>
  <si>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</si>
  <si>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</si>
  <si>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</si>
  <si>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</si>
  <si>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</si>
  <si>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</si>
  <si>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</si>
  <si>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</si>
  <si>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</si>
  <si>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</si>
  <si>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</si>
  <si>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</si>
  <si>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</si>
  <si>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</si>
  <si>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</si>
  <si>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</si>
  <si>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</si>
  <si>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</si>
  <si>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</si>
  <si>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</si>
  <si>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</si>
  <si>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</si>
  <si>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</si>
  <si>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</si>
  <si>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</si>
  <si>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</si>
  <si>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</si>
  <si>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</si>
  <si>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</si>
  <si>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</si>
  <si>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</si>
  <si>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</si>
  <si>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</si>
  <si>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</si>
  <si>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</si>
  <si>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</si>
  <si>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</si>
  <si>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</si>
  <si>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</si>
  <si>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</si>
  <si>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</si>
  <si>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</si>
  <si>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</si>
  <si>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</si>
  <si>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</si>
  <si>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</si>
  <si>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</si>
  <si>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</si>
  <si>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</si>
  <si>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</si>
  <si>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</si>
  <si>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</si>
  <si>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</si>
  <si>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</si>
  <si>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</si>
  <si>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</si>
  <si>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</si>
  <si>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</si>
  <si>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</si>
  <si>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</si>
  <si>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</si>
  <si>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</si>
  <si>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</si>
  <si>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</si>
  <si>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</si>
  <si>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</si>
  <si>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</si>
  <si>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</si>
  <si>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</si>
  <si>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</si>
  <si>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</si>
  <si>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</si>
  <si>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</si>
  <si>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</si>
  <si>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</si>
  <si>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</si>
  <si>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</si>
  <si>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</si>
  <si>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</si>
  <si>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</si>
  <si>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</si>
  <si>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</si>
  <si>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</si>
  <si>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</si>
  <si>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</si>
  <si>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</si>
  <si>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</si>
  <si>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</si>
  <si>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</si>
  <si>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</si>
  <si>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</si>
  <si>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</si>
  <si>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</si>
  <si>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</si>
  <si>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</si>
  <si>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</si>
  <si>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</si>
  <si>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</si>
  <si>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</si>
  <si>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</si>
  <si>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</si>
  <si>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</si>
  <si>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</si>
  <si>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</si>
  <si>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</si>
  <si>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</si>
  <si>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</si>
  <si>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</si>
  <si>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</si>
  <si>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</si>
  <si>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</si>
  <si>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</si>
  <si>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</si>
  <si>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</si>
  <si>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</si>
  <si>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</si>
  <si>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</si>
  <si>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</si>
  <si>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</si>
  <si>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</si>
  <si>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</si>
  <si>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</si>
  <si>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</si>
  <si>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</si>
  <si>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</si>
  <si>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</si>
  <si>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</si>
  <si>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</si>
  <si>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</si>
  <si>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</si>
  <si>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</si>
  <si>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</si>
  <si>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</si>
  <si>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</si>
  <si>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</si>
  <si>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</si>
  <si>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</si>
  <si>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</si>
  <si>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</si>
  <si>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</si>
  <si>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</si>
  <si>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</si>
  <si>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</si>
  <si>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</si>
  <si>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</si>
  <si>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</si>
  <si>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</si>
  <si>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</si>
  <si>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</si>
  <si>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</si>
  <si>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</si>
  <si>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</si>
  <si>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</si>
  <si>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</si>
  <si>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</si>
  <si>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</si>
  <si>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</si>
  <si>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</si>
  <si>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</si>
  <si>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</si>
  <si>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</si>
  <si>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</si>
  <si>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</si>
  <si>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</si>
  <si>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</si>
  <si>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</si>
  <si>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</si>
  <si>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</si>
  <si>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</si>
  <si>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</si>
  <si>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</si>
  <si>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</si>
  <si>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</si>
  <si>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</si>
  <si>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</si>
  <si>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</si>
  <si>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</si>
  <si>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</si>
  <si>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</si>
  <si>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</si>
  <si>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</si>
  <si>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</si>
  <si>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</si>
  <si>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</si>
  <si>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</si>
  <si>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</si>
  <si>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</si>
  <si>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</si>
  <si>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</si>
  <si>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</si>
  <si>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</si>
  <si>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</si>
  <si>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</si>
  <si>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</si>
  <si>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</si>
  <si>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</si>
  <si>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</si>
  <si>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</si>
  <si>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</si>
  <si>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</si>
  <si>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</si>
  <si>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</si>
  <si>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</si>
  <si>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</si>
  <si>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</si>
  <si>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</si>
  <si>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</si>
  <si>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</si>
  <si>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</si>
  <si>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</si>
  <si>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</si>
  <si>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</si>
  <si>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</si>
  <si>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</si>
  <si>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</si>
  <si>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</si>
  <si>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</si>
  <si>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</si>
  <si>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</si>
  <si>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</si>
  <si>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</si>
  <si>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</si>
  <si>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</si>
  <si>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</si>
  <si>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</si>
  <si>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</si>
  <si>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</si>
  <si>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</si>
  <si>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</si>
  <si>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</si>
  <si>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</si>
  <si>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</si>
  <si>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</si>
  <si>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</si>
  <si>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</si>
  <si>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</si>
  <si>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</si>
  <si>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</si>
  <si>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</si>
  <si>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</si>
  <si>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</si>
  <si>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</si>
  <si>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</si>
  <si>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</si>
  <si>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</si>
  <si>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</si>
  <si>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</si>
  <si>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</si>
  <si>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</si>
  <si>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</si>
  <si>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</si>
  <si>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</si>
  <si>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</si>
  <si>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</si>
  <si>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</si>
  <si>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</si>
  <si>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</si>
  <si>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</si>
  <si>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</si>
  <si>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</si>
  <si>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</si>
  <si>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</si>
  <si>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</si>
  <si>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</si>
  <si>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</si>
  <si>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</si>
  <si>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</si>
  <si>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</si>
  <si>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</si>
  <si>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</si>
  <si>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</si>
  <si>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</si>
  <si>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</si>
  <si>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</si>
  <si>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</si>
  <si>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</si>
  <si>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</si>
  <si>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</si>
  <si>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</si>
  <si>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</si>
  <si>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</si>
  <si>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</si>
  <si>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</si>
  <si>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</si>
  <si>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</si>
  <si>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</si>
  <si>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</si>
  <si>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</si>
  <si>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</si>
  <si>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</si>
  <si>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</si>
  <si>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</si>
  <si>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</si>
  <si>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</si>
  <si>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</si>
  <si>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</si>
  <si>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</si>
  <si>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</si>
  <si>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</si>
  <si>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</si>
  <si>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</si>
  <si>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</si>
  <si>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</si>
  <si>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</si>
  <si>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</si>
  <si>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</si>
  <si>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</si>
  <si>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</si>
  <si>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</si>
  <si>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</si>
  <si>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</si>
  <si>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</si>
  <si>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</si>
  <si>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</si>
  <si>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</si>
  <si>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</si>
  <si>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</si>
  <si>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</si>
  <si>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</si>
  <si>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</si>
  <si>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</si>
  <si>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</si>
  <si>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</si>
  <si>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</si>
  <si>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</si>
  <si>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</si>
  <si>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</si>
  <si>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</si>
  <si>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</si>
  <si>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</si>
  <si>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</si>
  <si>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</si>
  <si>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</si>
  <si>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</si>
  <si>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</si>
  <si>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</si>
  <si>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</si>
  <si>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</si>
  <si>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</si>
  <si>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</si>
  <si>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</si>
  <si>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</si>
  <si>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</si>
  <si>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</si>
  <si>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</si>
  <si>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</si>
  <si>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</si>
  <si>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</si>
  <si>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</si>
  <si>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</si>
  <si>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</si>
  <si>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</si>
  <si>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</si>
  <si>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</si>
  <si>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</si>
  <si>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</si>
  <si>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</si>
  <si>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</si>
  <si>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</si>
  <si>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</si>
  <si>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</si>
  <si>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</si>
  <si>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</si>
  <si>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</si>
  <si>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</si>
  <si>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</si>
  <si>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</si>
  <si>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</si>
  <si>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</si>
  <si>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</si>
  <si>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</si>
  <si>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</si>
  <si>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</si>
  <si>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</si>
  <si>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</si>
  <si>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</si>
  <si>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</si>
  <si>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</si>
  <si>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</si>
  <si>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</si>
  <si>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</si>
  <si>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</si>
  <si>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</si>
  <si>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</si>
  <si>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</si>
  <si>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</si>
  <si>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</si>
  <si>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</si>
  <si>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</si>
  <si>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</si>
  <si>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</si>
  <si>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</si>
  <si>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</si>
  <si>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</si>
  <si>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</si>
  <si>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</si>
  <si>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</si>
  <si>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</si>
  <si>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</si>
  <si>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</si>
  <si>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</si>
  <si>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</si>
  <si>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</si>
  <si>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</si>
  <si>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</si>
  <si>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</si>
  <si>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</si>
  <si>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</si>
  <si>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</si>
  <si>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</si>
  <si>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</si>
  <si>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</si>
  <si>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</si>
  <si>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</si>
  <si>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</si>
  <si>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</si>
  <si>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</si>
  <si>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</si>
  <si>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</si>
  <si>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</si>
  <si>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</si>
  <si>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</si>
  <si>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</si>
  <si>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</si>
  <si>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</si>
  <si>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</si>
  <si>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</si>
  <si>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</si>
  <si>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</si>
  <si>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</si>
  <si>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</si>
  <si>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</si>
  <si>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</si>
  <si>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</si>
  <si>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</si>
  <si>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</si>
  <si>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</si>
  <si>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</si>
  <si>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</si>
  <si>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</si>
  <si>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</si>
  <si>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</si>
  <si>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</si>
  <si>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</si>
  <si>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</si>
  <si>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</si>
  <si>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</si>
  <si>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</si>
  <si>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</si>
  <si>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</si>
  <si>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</si>
  <si>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</si>
  <si>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</si>
  <si>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</si>
  <si>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</si>
  <si>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</si>
  <si>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</si>
  <si>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</si>
  <si>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</si>
  <si>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</si>
  <si>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</si>
  <si>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</si>
  <si>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</si>
  <si>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</si>
  <si>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</si>
  <si>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</si>
  <si>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</si>
  <si>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</si>
  <si>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</si>
  <si>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</si>
  <si>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</si>
  <si>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</si>
  <si>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</si>
  <si>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</si>
  <si>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</si>
  <si>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</si>
  <si>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</si>
  <si>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</si>
  <si>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</si>
  <si>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</si>
  <si>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</si>
  <si>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</si>
  <si>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</si>
  <si>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</si>
  <si>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</si>
  <si>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</si>
  <si>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</si>
  <si>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</si>
  <si>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</si>
  <si>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</si>
  <si>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</si>
  <si>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</si>
  <si>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</si>
  <si>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</si>
  <si>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</si>
  <si>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</si>
  <si>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</si>
  <si>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</si>
  <si>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</si>
  <si>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</si>
  <si>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</si>
  <si>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</si>
  <si>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</si>
  <si>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</si>
  <si>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</si>
  <si>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</si>
  <si>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</si>
  <si>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</si>
  <si>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</si>
  <si>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</si>
  <si>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</si>
  <si>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</si>
  <si>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</si>
  <si>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</si>
  <si>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</si>
  <si>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</si>
  <si>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</si>
  <si>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</si>
  <si>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</si>
  <si>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</si>
  <si>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</si>
  <si>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</si>
  <si>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</si>
  <si>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</si>
  <si>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</si>
  <si>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</si>
  <si>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</si>
  <si>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</si>
  <si>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</si>
  <si>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</si>
  <si>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</si>
  <si>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</si>
  <si>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</si>
  <si>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</si>
  <si>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</si>
  <si>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</si>
  <si>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</si>
  <si>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</si>
  <si>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</si>
  <si>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</si>
  <si>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</si>
  <si>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</si>
  <si>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</si>
  <si>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</si>
  <si>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</si>
  <si>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</si>
  <si>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</si>
  <si>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</si>
  <si>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</si>
  <si>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</si>
  <si>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</si>
  <si>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</si>
  <si>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</si>
  <si>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</si>
  <si>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</si>
  <si>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</si>
  <si>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</si>
  <si>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</si>
  <si>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</si>
  <si>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</si>
  <si>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</si>
  <si>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</si>
  <si>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</si>
  <si>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</si>
  <si>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</si>
  <si>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</si>
  <si>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</si>
  <si>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</si>
  <si>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</si>
  <si>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</si>
  <si>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</si>
  <si>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</si>
  <si>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</si>
  <si>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</si>
  <si>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</si>
  <si>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</si>
  <si>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</si>
  <si>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</si>
  <si>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</si>
  <si>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</si>
  <si>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</si>
  <si>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</si>
  <si>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</si>
  <si>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</si>
  <si>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</si>
  <si>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</si>
  <si>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</si>
  <si>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</si>
  <si>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</si>
  <si>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</si>
  <si>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</si>
  <si>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</si>
  <si>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</si>
  <si>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</si>
  <si>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</si>
  <si>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</si>
  <si>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</si>
  <si>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</si>
  <si>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</si>
  <si>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</si>
  <si>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</si>
  <si>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</si>
  <si>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</si>
  <si>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</si>
  <si>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</si>
  <si>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</si>
  <si>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</si>
  <si>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</si>
  <si>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</si>
  <si>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</si>
  <si>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</si>
  <si>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</si>
  <si>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</si>
  <si>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</si>
  <si>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</si>
  <si>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</si>
  <si>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</si>
  <si>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</si>
  <si>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</si>
  <si>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</si>
  <si>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</si>
  <si>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</si>
  <si>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</si>
  <si>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</si>
  <si>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</si>
  <si>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</si>
  <si>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</si>
  <si>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</si>
  <si>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</si>
  <si>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</si>
  <si>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</si>
  <si>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</si>
  <si>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</si>
  <si>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</si>
  <si>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</si>
  <si>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</si>
  <si>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</si>
  <si>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</si>
  <si>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</si>
  <si>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</si>
  <si>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</si>
  <si>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</si>
  <si>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</si>
  <si>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</si>
  <si>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</si>
  <si>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</si>
  <si>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</si>
  <si>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</si>
  <si>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</si>
  <si>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</si>
  <si>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</si>
  <si>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</si>
  <si>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</si>
  <si>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</si>
  <si>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</si>
  <si>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</si>
  <si>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</si>
  <si>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</si>
  <si>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</si>
  <si>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</si>
  <si>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</si>
  <si>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</si>
  <si>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</si>
  <si>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</si>
  <si>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</si>
  <si>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</si>
  <si>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</si>
  <si>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</si>
  <si>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</si>
  <si>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</si>
  <si>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</si>
  <si>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</si>
  <si>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</si>
  <si>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</si>
  <si>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</si>
  <si>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</si>
  <si>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</si>
  <si>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</si>
  <si>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</si>
  <si>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</si>
  <si>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</si>
  <si>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</si>
  <si>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</si>
  <si>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</si>
  <si>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</si>
  <si>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</si>
  <si>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</si>
  <si>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</si>
  <si>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</si>
  <si>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</si>
  <si>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</si>
  <si>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</si>
  <si>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</si>
  <si>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</si>
  <si>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</si>
  <si>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</si>
  <si>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</si>
  <si>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</si>
  <si>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</si>
  <si>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</si>
  <si>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</si>
  <si>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</si>
  <si>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</si>
  <si>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</si>
  <si>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</si>
  <si>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</si>
  <si>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</si>
  <si>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</si>
  <si>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</si>
  <si>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</si>
  <si>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</si>
  <si>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</si>
  <si>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</si>
  <si>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</si>
  <si>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</si>
  <si>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</si>
  <si>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</si>
  <si>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</si>
  <si>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</si>
  <si>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</si>
  <si>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</si>
  <si>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</si>
  <si>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</si>
  <si>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</si>
  <si>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</si>
  <si>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</si>
  <si>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</si>
  <si>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</si>
  <si>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</si>
  <si>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</si>
  <si>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</si>
  <si>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</si>
  <si>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</si>
  <si>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</si>
  <si>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</si>
  <si>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</si>
  <si>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</si>
  <si>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</si>
  <si>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</si>
  <si>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</si>
  <si>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</si>
  <si>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</si>
  <si>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</si>
  <si>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</si>
  <si>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</si>
  <si>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</si>
  <si>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</si>
  <si>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</si>
  <si>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</si>
  <si>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</si>
  <si>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</si>
  <si>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</si>
  <si>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</si>
  <si>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</si>
  <si>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</si>
  <si>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</si>
  <si>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</si>
  <si>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</si>
  <si>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</si>
  <si>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</si>
  <si>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</si>
  <si>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</si>
  <si>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</si>
  <si>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</si>
  <si>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</si>
  <si>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</si>
  <si>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</si>
  <si>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</si>
  <si>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</si>
  <si>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</si>
  <si>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</si>
  <si>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</si>
  <si>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</si>
  <si>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</si>
  <si>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</si>
  <si>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</si>
  <si>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</si>
  <si>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</si>
  <si>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</si>
  <si>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</si>
  <si>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</si>
  <si>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</si>
  <si>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</si>
  <si>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</si>
  <si>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</si>
  <si>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</si>
  <si>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</si>
  <si>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</si>
  <si>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</si>
  <si>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</si>
  <si>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</si>
  <si>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</si>
  <si>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</si>
  <si>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</si>
  <si>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</si>
  <si>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</si>
  <si>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</si>
  <si>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</si>
  <si>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</si>
  <si>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</si>
  <si>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</si>
  <si>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</si>
  <si>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</si>
  <si>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</si>
  <si>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</si>
  <si>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</si>
  <si>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</si>
  <si>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</si>
  <si>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</si>
  <si>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</si>
  <si>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</si>
  <si>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</si>
  <si>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</si>
  <si>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</si>
  <si>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</si>
  <si>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</si>
  <si>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</si>
  <si>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</si>
  <si>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</si>
  <si>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</si>
  <si>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</si>
  <si>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</si>
  <si>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</si>
  <si>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</si>
  <si>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</si>
  <si>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</si>
  <si>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</si>
  <si>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</si>
  <si>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</si>
  <si>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</si>
  <si>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</si>
  <si>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</si>
  <si>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</si>
  <si>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</si>
  <si>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</si>
  <si>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</si>
  <si>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</si>
  <si>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</si>
  <si>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</si>
  <si>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</si>
  <si>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</si>
  <si>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</si>
  <si>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</si>
  <si>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</si>
  <si>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</si>
  <si>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</si>
  <si>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</si>
  <si>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</si>
  <si>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</si>
  <si>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</si>
  <si>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</si>
  <si>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</si>
  <si>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</si>
  <si>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</si>
  <si>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</si>
  <si>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</si>
  <si>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</si>
  <si>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</si>
  <si>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</si>
  <si>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</si>
  <si>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</si>
  <si>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</si>
  <si>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</si>
  <si>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</si>
  <si>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</si>
  <si>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</si>
  <si>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</si>
  <si>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</si>
  <si>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</si>
  <si>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</si>
  <si>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</si>
  <si>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</si>
  <si>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</si>
  <si>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</si>
  <si>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</si>
  <si>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</si>
  <si>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</si>
  <si>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</si>
  <si>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</si>
  <si>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</si>
  <si>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</si>
  <si>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</si>
  <si>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</si>
  <si>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</si>
  <si>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</si>
  <si>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</si>
  <si>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</si>
  <si>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</si>
  <si>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</si>
  <si>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</si>
  <si>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</si>
  <si>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</si>
  <si>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</si>
  <si>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</si>
  <si>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</si>
  <si>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</si>
  <si>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</si>
  <si>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</si>
  <si>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</si>
  <si>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</si>
  <si>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</si>
  <si>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</si>
  <si>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</si>
  <si>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</si>
  <si>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</si>
  <si>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</si>
  <si>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</si>
  <si>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</si>
  <si>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</si>
  <si>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</si>
  <si>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</si>
  <si>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</si>
  <si>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</si>
  <si>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</si>
  <si>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</si>
  <si>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</si>
  <si>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</si>
  <si>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</si>
  <si>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</si>
  <si>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</si>
  <si>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</si>
  <si>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</si>
  <si>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</si>
  <si>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</si>
  <si>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</si>
  <si>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</si>
  <si>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</si>
  <si>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</si>
  <si>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</si>
  <si>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</si>
  <si>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</si>
  <si>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</si>
  <si>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</si>
  <si>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</si>
  <si>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</si>
  <si>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</si>
  <si>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</si>
  <si>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</si>
  <si>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</si>
  <si>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</si>
  <si>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</si>
  <si>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</si>
  <si>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</si>
  <si>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</si>
  <si>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</si>
  <si>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</si>
  <si>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</si>
  <si>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</si>
  <si>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</si>
  <si>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</si>
  <si>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</si>
  <si>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</si>
  <si>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</si>
  <si>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</si>
  <si>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</si>
  <si>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</si>
  <si>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</si>
  <si>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</si>
  <si>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</si>
  <si>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</si>
  <si>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</si>
  <si>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</si>
  <si>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</si>
  <si>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</si>
  <si>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</si>
  <si>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</si>
  <si>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</si>
  <si>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</si>
  <si>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</si>
  <si>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</si>
  <si>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</si>
  <si>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</si>
  <si>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</si>
  <si>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</si>
  <si>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</si>
  <si>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</si>
  <si>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</si>
  <si>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</si>
  <si>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</si>
  <si>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</si>
  <si>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</si>
  <si>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</si>
  <si>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</si>
  <si>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</si>
  <si>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</si>
  <si>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</si>
  <si>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</si>
  <si>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</si>
  <si>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</si>
  <si>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</si>
  <si>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</si>
  <si>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</si>
  <si>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</si>
  <si>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</si>
  <si>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</si>
  <si>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</si>
  <si>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</si>
  <si>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</si>
  <si>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</si>
  <si>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</si>
  <si>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</si>
  <si>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</si>
  <si>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</si>
  <si>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</si>
  <si>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</si>
  <si>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</si>
  <si>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</si>
  <si>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</si>
  <si>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</si>
  <si>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</si>
  <si>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</si>
  <si>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</si>
  <si>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</si>
  <si>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</si>
  <si>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</si>
  <si>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</si>
  <si>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</si>
  <si>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</si>
  <si>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</si>
  <si>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</si>
  <si>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</si>
  <si>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</si>
  <si>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</si>
  <si>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</si>
  <si>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</si>
  <si>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</si>
  <si>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</si>
  <si>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</si>
  <si>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</si>
  <si>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</si>
  <si>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</si>
  <si>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</si>
  <si>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</si>
  <si>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</si>
  <si>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</si>
  <si>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</si>
  <si>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</si>
  <si>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</si>
  <si>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</si>
  <si>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</si>
  <si>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</si>
  <si>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</si>
  <si>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</si>
  <si>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</si>
  <si>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</si>
  <si>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</si>
  <si>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</si>
  <si>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</si>
  <si>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</si>
  <si>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</si>
  <si>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</si>
  <si>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</si>
  <si>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</si>
  <si>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</si>
  <si>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</si>
  <si>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</si>
  <si>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</si>
  <si>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</si>
  <si>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</si>
  <si>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</si>
  <si>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</si>
  <si>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</si>
  <si>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</si>
  <si>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</si>
  <si>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</si>
  <si>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</si>
  <si>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</si>
  <si>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</si>
  <si>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</si>
  <si>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</si>
  <si>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</si>
  <si>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</si>
  <si>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</si>
  <si>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</si>
  <si>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</si>
  <si>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</si>
  <si>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</si>
  <si>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</si>
  <si>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</si>
  <si>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</si>
  <si>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</si>
  <si>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</si>
  <si>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</si>
  <si>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</si>
  <si>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</si>
  <si>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</si>
  <si>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</si>
  <si>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</si>
  <si>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</si>
  <si>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</si>
  <si>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</si>
  <si>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</si>
  <si>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</si>
  <si>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</si>
  <si>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</si>
  <si>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</si>
  <si>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</si>
  <si>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</si>
  <si>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</si>
  <si>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</si>
  <si>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</si>
  <si>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</si>
  <si>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</si>
  <si>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</si>
  <si>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</si>
  <si>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</si>
  <si>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</si>
  <si>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</si>
  <si>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</si>
  <si>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</si>
  <si>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</si>
  <si>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</si>
  <si>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</si>
  <si>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</si>
  <si>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</si>
  <si>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</si>
  <si>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</si>
  <si>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</si>
  <si>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</si>
  <si>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</si>
  <si>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</si>
  <si>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</si>
  <si>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</si>
  <si>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</si>
  <si>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</si>
  <si>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</si>
  <si>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</si>
  <si>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</si>
  <si>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</si>
  <si>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</si>
  <si>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</si>
  <si>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</si>
  <si>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</si>
  <si>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</si>
  <si>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</si>
  <si>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</si>
  <si>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</si>
  <si>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</si>
  <si>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</si>
  <si>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</si>
  <si>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</si>
  <si>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</si>
  <si>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</si>
  <si>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</si>
  <si>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</si>
  <si>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</si>
  <si>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</si>
  <si>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</si>
  <si>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</si>
  <si>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</si>
  <si>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</si>
  <si>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</si>
  <si>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</si>
  <si>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</si>
  <si>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</si>
  <si>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</si>
  <si>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</si>
  <si>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</si>
  <si>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</si>
  <si>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</si>
  <si>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</si>
  <si>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</si>
  <si>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</si>
  <si>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</si>
  <si>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</si>
  <si>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</si>
  <si>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</si>
  <si>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</si>
  <si>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</si>
  <si>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</si>
  <si>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</si>
  <si>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</si>
  <si>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</si>
  <si>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</si>
  <si>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</si>
  <si>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</si>
  <si>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</si>
  <si>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</si>
  <si>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</si>
  <si>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</si>
  <si>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</si>
  <si>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</si>
  <si>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</si>
  <si>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</si>
  <si>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</si>
  <si>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</si>
  <si>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</si>
  <si>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</si>
  <si>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</si>
  <si>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</si>
  <si>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</si>
  <si>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</si>
  <si>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</si>
  <si>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</si>
  <si>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</si>
  <si>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</si>
  <si>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</si>
  <si>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</si>
  <si>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</si>
  <si>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</si>
  <si>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</si>
  <si>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</si>
  <si>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</si>
  <si>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</si>
  <si>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</si>
  <si>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</si>
  <si>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</si>
  <si>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</si>
  <si>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</si>
  <si>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</si>
  <si>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</si>
  <si>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</si>
  <si>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</si>
  <si>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</si>
  <si>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</si>
  <si>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</si>
  <si>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</si>
  <si>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</si>
  <si>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</si>
  <si>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</si>
  <si>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</si>
  <si>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</si>
  <si>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</si>
  <si>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</si>
  <si>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</si>
  <si>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</si>
  <si>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</si>
  <si>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</si>
  <si>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</si>
  <si>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</si>
  <si>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</si>
  <si>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</si>
  <si>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</si>
  <si>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</si>
  <si>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</si>
  <si>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</si>
  <si>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</si>
  <si>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</si>
  <si>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</si>
  <si>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</si>
  <si>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</si>
  <si>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</si>
  <si>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</si>
  <si>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</si>
  <si>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</si>
  <si>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</si>
  <si>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</si>
  <si>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</si>
  <si>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</si>
  <si>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</si>
  <si>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</si>
  <si>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</si>
  <si>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</si>
  <si>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</si>
  <si>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</si>
  <si>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</si>
  <si>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</si>
  <si>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</si>
  <si>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</si>
  <si>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</si>
  <si>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</si>
  <si>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</si>
  <si>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</si>
  <si>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</si>
  <si>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</si>
  <si>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</si>
  <si>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</si>
  <si>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</si>
  <si>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</si>
  <si>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</si>
  <si>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</si>
  <si>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</si>
  <si>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</si>
  <si>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</si>
  <si>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</si>
  <si>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</si>
  <si>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</si>
  <si>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</si>
  <si>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</si>
  <si>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</si>
  <si>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</si>
  <si>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</si>
  <si>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</si>
  <si>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</si>
  <si>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</si>
  <si>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</si>
  <si>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</si>
  <si>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</si>
  <si>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</si>
  <si>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</si>
  <si>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</si>
  <si>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</si>
  <si>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</si>
  <si>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</si>
  <si>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</si>
  <si>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</si>
  <si>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</si>
  <si>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</si>
  <si>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</si>
  <si>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</si>
  <si>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</si>
  <si>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</si>
  <si>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</si>
  <si>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</si>
  <si>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</si>
  <si>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</si>
  <si>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</si>
  <si>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</si>
  <si>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</si>
  <si>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</si>
  <si>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</si>
  <si>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</si>
  <si>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</si>
  <si>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</si>
  <si>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</si>
  <si>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</si>
  <si>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</si>
  <si>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</si>
  <si>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</si>
  <si>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</si>
  <si>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</si>
  <si>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</si>
  <si>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</si>
  <si>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</si>
  <si>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</si>
  <si>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</si>
  <si>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</si>
  <si>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</si>
  <si>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</si>
  <si>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</si>
  <si>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</si>
  <si>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</si>
  <si>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</si>
  <si>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</si>
  <si>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</si>
  <si>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</si>
  <si>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</si>
  <si>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</si>
  <si>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</si>
  <si>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</si>
  <si>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</si>
  <si>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</si>
  <si>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</si>
  <si>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</si>
  <si>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</si>
  <si>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</si>
  <si>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</si>
  <si>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</si>
  <si>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</si>
  <si>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</si>
  <si>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</si>
  <si>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</si>
  <si>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</si>
  <si>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</si>
  <si>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</si>
  <si>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</si>
  <si>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</si>
  <si>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</si>
  <si>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</si>
  <si>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</si>
  <si>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</si>
  <si>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</si>
  <si>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</si>
  <si>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</si>
  <si>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</si>
  <si>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</si>
  <si>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</si>
  <si>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</si>
  <si>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</si>
  <si>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</si>
  <si>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</si>
  <si>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</si>
  <si>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</si>
  <si>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</si>
  <si>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</si>
  <si>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</si>
  <si>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</si>
  <si>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</si>
  <si>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</si>
  <si>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</si>
  <si>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</si>
  <si>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</si>
  <si>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</si>
  <si>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</si>
  <si>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</si>
  <si>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</si>
  <si>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</si>
  <si>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</si>
  <si>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</si>
  <si>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</si>
  <si>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</si>
  <si>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</si>
  <si>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</si>
  <si>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</si>
  <si>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</si>
  <si>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</si>
  <si>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</si>
  <si>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</si>
  <si>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</si>
  <si>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</si>
  <si>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</si>
  <si>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</si>
  <si>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</si>
  <si>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</si>
  <si>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</si>
  <si>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</si>
  <si>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</si>
  <si>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</si>
  <si>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</si>
  <si>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</si>
  <si>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</si>
  <si>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</si>
  <si>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</si>
  <si>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</si>
  <si>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</si>
  <si>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</si>
  <si>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</si>
  <si>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</si>
  <si>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</si>
  <si>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</si>
  <si>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</si>
  <si>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</si>
  <si>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</si>
  <si>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</si>
  <si>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</si>
  <si>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</si>
  <si>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</si>
  <si>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</si>
  <si>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</si>
  <si>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</si>
  <si>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</si>
  <si>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</si>
  <si>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</si>
  <si>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</si>
  <si>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</si>
  <si>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</si>
  <si>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</si>
  <si>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</si>
  <si>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</si>
  <si>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</si>
  <si>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</si>
  <si>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</si>
  <si>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</si>
  <si>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</si>
  <si>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</si>
  <si>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</si>
  <si>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</si>
  <si>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</si>
  <si>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</si>
  <si>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</si>
  <si>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</si>
  <si>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</si>
  <si>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</si>
  <si>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</si>
  <si>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</si>
  <si>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</si>
  <si>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</si>
  <si>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</si>
  <si>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</si>
  <si>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</si>
  <si>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</si>
  <si>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</si>
  <si>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</si>
  <si>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</si>
  <si>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</si>
  <si>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</si>
  <si>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</si>
  <si>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</si>
  <si>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</si>
  <si>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</si>
  <si>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</si>
  <si>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</si>
  <si>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</si>
  <si>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</si>
  <si>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</si>
  <si>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</si>
  <si>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</si>
  <si>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</si>
  <si>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</si>
  <si>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</si>
  <si>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</si>
  <si>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</si>
  <si>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</si>
  <si>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</si>
  <si>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</si>
  <si>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</si>
  <si>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</si>
  <si>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</si>
  <si>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</si>
  <si>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</si>
  <si>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</si>
  <si>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</si>
  <si>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</si>
  <si>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</si>
  <si>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</si>
  <si>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</si>
  <si>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</si>
  <si>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</si>
  <si>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</si>
  <si>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</si>
  <si>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</si>
  <si>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</si>
  <si>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</si>
  <si>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</si>
  <si>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</si>
  <si>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</si>
  <si>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</si>
  <si>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</si>
  <si>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</si>
  <si>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</si>
  <si>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</si>
  <si>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</si>
  <si>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</si>
  <si>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</si>
  <si>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</si>
  <si>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</si>
  <si>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</si>
  <si>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</si>
  <si>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</si>
  <si>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</si>
  <si>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</si>
  <si>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</si>
  <si>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</si>
  <si>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</si>
  <si>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</si>
  <si>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</si>
  <si>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</si>
  <si>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</si>
  <si>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</si>
  <si>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</si>
  <si>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</si>
  <si>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</si>
  <si>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</si>
  <si>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</si>
  <si>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</si>
  <si>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</si>
  <si>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</si>
  <si>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</si>
  <si>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</si>
  <si>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</si>
  <si>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</si>
  <si>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</si>
  <si>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</si>
  <si>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</si>
  <si>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</si>
  <si>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</si>
  <si>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</si>
  <si>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</si>
  <si>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</si>
  <si>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</si>
  <si>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</si>
  <si>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</si>
  <si>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</si>
  <si>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</si>
  <si>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</si>
  <si>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</si>
  <si>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</si>
  <si>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</si>
  <si>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</si>
  <si>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</si>
  <si>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</si>
  <si>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</si>
  <si>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</si>
  <si>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</si>
  <si>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</si>
  <si>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</si>
  <si>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</si>
  <si>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</si>
  <si>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</si>
  <si>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</si>
  <si>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</si>
  <si>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</si>
  <si>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</si>
  <si>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</si>
  <si>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</si>
  <si>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</si>
  <si>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</si>
  <si>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</si>
  <si>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</si>
  <si>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</si>
  <si>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</si>
  <si>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</si>
  <si>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</si>
  <si>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</si>
  <si>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</si>
  <si>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</si>
  <si>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</si>
  <si>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</si>
  <si>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</si>
  <si>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</si>
  <si>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</si>
  <si>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</si>
  <si>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</si>
  <si>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</si>
  <si>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</si>
  <si>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</si>
  <si>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</si>
  <si>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</si>
  <si>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</si>
  <si>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</si>
  <si>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</si>
  <si>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</si>
  <si>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</si>
  <si>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</si>
  <si>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</si>
  <si>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</si>
  <si>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</si>
  <si>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</si>
  <si>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</si>
  <si>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</si>
  <si>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</si>
  <si>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</si>
  <si>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</si>
  <si>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</si>
  <si>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</si>
  <si>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</si>
  <si>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</si>
  <si>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</si>
  <si>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</si>
  <si>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</si>
  <si>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</si>
  <si>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</si>
  <si>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</si>
  <si>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</si>
  <si>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</si>
  <si>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</si>
  <si>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</si>
  <si>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</si>
  <si>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</si>
  <si>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</si>
  <si>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</si>
  <si>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</si>
  <si>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</si>
  <si>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</si>
  <si>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</si>
  <si>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</si>
  <si>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</si>
  <si>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</si>
  <si>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</si>
  <si>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</si>
  <si>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</si>
  <si>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</si>
  <si>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</si>
  <si>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</si>
  <si>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</si>
  <si>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</si>
  <si>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</si>
  <si>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</si>
  <si>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</si>
  <si>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</si>
  <si>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</si>
  <si>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</si>
  <si>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</si>
  <si>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</si>
  <si>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</si>
  <si>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</si>
  <si>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</si>
  <si>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</si>
  <si>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</si>
  <si>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</si>
  <si>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</si>
  <si>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</si>
  <si>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</si>
  <si>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</si>
  <si>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</si>
  <si>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</si>
  <si>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</si>
  <si>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</si>
  <si>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</si>
  <si>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</si>
  <si>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</si>
  <si>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</si>
  <si>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</si>
  <si>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</si>
  <si>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</si>
  <si>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</si>
  <si>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</si>
  <si>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</si>
  <si>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</si>
  <si>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</si>
  <si>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</si>
  <si>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</si>
  <si>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</si>
  <si>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</si>
  <si>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</si>
  <si>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</si>
  <si>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</si>
  <si>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</si>
  <si>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</si>
  <si>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</si>
  <si>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</si>
  <si>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</si>
  <si>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</si>
  <si>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</si>
  <si>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</si>
  <si>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</si>
  <si>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</si>
  <si>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</si>
  <si>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</si>
  <si>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</si>
  <si>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</si>
  <si>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</si>
  <si>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</si>
  <si>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</si>
  <si>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</si>
  <si>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</si>
  <si>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</si>
  <si>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</si>
  <si>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</si>
  <si>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</si>
  <si>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</si>
  <si>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</si>
  <si>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</si>
  <si>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</si>
  <si>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</si>
  <si>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</si>
  <si>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</si>
  <si>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</si>
  <si>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</si>
  <si>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</si>
  <si>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</si>
  <si>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</si>
  <si>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</si>
  <si>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</si>
  <si>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</si>
  <si>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</si>
  <si>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</si>
  <si>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</si>
  <si>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</si>
  <si>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</si>
  <si>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</si>
  <si>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</si>
  <si>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</si>
  <si>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</si>
  <si>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</si>
  <si>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</si>
  <si>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</si>
  <si>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</si>
  <si>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</si>
  <si>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</si>
  <si>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</si>
  <si>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</si>
  <si>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</si>
  <si>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</si>
  <si>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</si>
  <si>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</si>
  <si>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</si>
  <si>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</si>
  <si>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</si>
  <si>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</si>
  <si>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</si>
  <si>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</si>
  <si>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</si>
  <si>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</si>
  <si>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</si>
  <si>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</si>
  <si>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</si>
  <si>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</si>
  <si>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</si>
  <si>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</si>
  <si>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</si>
  <si>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</si>
  <si>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</si>
  <si>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</si>
  <si>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</si>
  <si>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</si>
  <si>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</si>
  <si>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</si>
  <si>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</si>
  <si>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</si>
  <si>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</si>
  <si>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</si>
  <si>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</si>
  <si>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</si>
  <si>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</si>
  <si>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</si>
  <si>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</si>
  <si>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</si>
  <si>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</si>
  <si>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</si>
  <si>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</si>
  <si>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</si>
  <si>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</si>
  <si>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</si>
  <si>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</si>
  <si>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</si>
  <si>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</si>
  <si>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</si>
  <si>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</si>
  <si>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</si>
  <si>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</si>
  <si>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</si>
  <si>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</si>
  <si>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</si>
  <si>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</si>
  <si>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</si>
  <si>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</si>
  <si>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</si>
  <si>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</si>
  <si>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</si>
  <si>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</si>
  <si>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</si>
  <si>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</si>
  <si>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</si>
  <si>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</si>
  <si>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</si>
  <si>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</si>
  <si>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</si>
  <si>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</si>
  <si>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</si>
  <si>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</si>
  <si>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</si>
  <si>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</si>
  <si>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</si>
  <si>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</si>
  <si>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</si>
  <si>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</si>
  <si>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</si>
  <si>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</si>
  <si>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</si>
  <si>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</si>
  <si>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</si>
  <si>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</si>
  <si>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</si>
  <si>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</si>
  <si>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</si>
  <si>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</si>
  <si>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</si>
  <si>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</si>
  <si>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</si>
  <si>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</si>
  <si>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</si>
  <si>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</si>
  <si>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</si>
  <si>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</si>
  <si>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</si>
  <si>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</si>
  <si>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</si>
  <si>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</si>
  <si>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</si>
  <si>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</si>
  <si>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</si>
  <si>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</si>
  <si>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</si>
  <si>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</si>
  <si>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</si>
  <si>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</si>
  <si>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</si>
  <si>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</si>
  <si>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</si>
  <si>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</si>
  <si>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</si>
  <si>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</si>
  <si>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</si>
  <si>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</si>
  <si>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</si>
  <si>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</si>
  <si>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</si>
  <si>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</si>
  <si>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</si>
  <si>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</si>
  <si>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</si>
  <si>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</si>
  <si>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</si>
  <si>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</si>
  <si>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</si>
  <si>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</si>
  <si>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</si>
  <si>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</si>
  <si>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</si>
  <si>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</si>
  <si>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</si>
  <si>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</si>
  <si>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</si>
  <si>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</si>
  <si>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</si>
  <si>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</si>
  <si>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</si>
  <si>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</si>
  <si>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</si>
  <si>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</si>
  <si>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</si>
  <si>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</si>
  <si>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</si>
  <si>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</si>
  <si>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</si>
  <si>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</si>
  <si>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</si>
  <si>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</si>
  <si>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</si>
  <si>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</si>
  <si>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</si>
  <si>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</si>
  <si>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</si>
  <si>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</si>
  <si>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</si>
  <si>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</si>
  <si>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</si>
  <si>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</si>
  <si>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</si>
  <si>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</si>
  <si>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</si>
  <si>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</si>
  <si>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</si>
  <si>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</si>
  <si>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</si>
  <si>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</si>
  <si>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</si>
  <si>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</si>
  <si>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</si>
  <si>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</si>
  <si>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</si>
  <si>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</si>
  <si>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</si>
  <si>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</si>
  <si>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</si>
  <si>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</si>
  <si>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</si>
  <si>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</si>
  <si>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</si>
  <si>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</si>
  <si>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</si>
  <si>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</si>
  <si>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</si>
  <si>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</si>
  <si>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</si>
  <si>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</si>
  <si>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</si>
  <si>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</si>
  <si>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</si>
  <si>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</si>
  <si>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</si>
  <si>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</si>
  <si>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</si>
  <si>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</si>
  <si>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</si>
  <si>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</si>
  <si>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</si>
  <si>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</si>
  <si>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</si>
  <si>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</si>
  <si>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</si>
  <si>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</si>
  <si>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</si>
  <si>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</si>
  <si>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</si>
  <si>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</si>
  <si>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</si>
  <si>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</si>
  <si>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</si>
  <si>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</si>
  <si>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</si>
  <si>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</si>
  <si>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</si>
  <si>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</si>
  <si>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</si>
  <si>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</si>
  <si>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</si>
  <si>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</si>
  <si>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</si>
  <si>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</si>
  <si>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</si>
  <si>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</si>
  <si>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</si>
  <si>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</si>
  <si>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</si>
  <si>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</si>
  <si>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</si>
  <si>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</si>
  <si>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</si>
  <si>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</si>
  <si>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</si>
  <si>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</si>
  <si>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</si>
  <si>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</si>
  <si>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</si>
  <si>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</si>
  <si>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</si>
  <si>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</si>
  <si>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</si>
  <si>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</si>
  <si>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</si>
  <si>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</si>
  <si>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</si>
  <si>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</si>
  <si>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</si>
  <si>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</si>
  <si>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</si>
  <si>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</si>
  <si>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</si>
  <si>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</si>
  <si>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</si>
  <si>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</si>
  <si>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</si>
  <si>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</si>
  <si>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</si>
  <si>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</si>
  <si>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</si>
  <si>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</si>
  <si>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</si>
  <si>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</si>
  <si>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</si>
  <si>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</si>
  <si>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</si>
  <si>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</si>
  <si>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</si>
  <si>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</si>
  <si>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</si>
  <si>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</si>
  <si>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</si>
  <si>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</si>
  <si>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</si>
  <si>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</si>
  <si>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</si>
  <si>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</si>
  <si>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</si>
  <si>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</si>
  <si>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</si>
  <si>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</si>
  <si>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</si>
  <si>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</si>
  <si>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</si>
  <si>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</si>
  <si>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</si>
  <si>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</si>
  <si>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</si>
  <si>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</si>
  <si>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</si>
  <si>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</si>
  <si>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</si>
  <si>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</si>
  <si>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</si>
  <si>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</si>
  <si>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</si>
  <si>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</si>
  <si>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</si>
  <si>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</si>
  <si>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</si>
  <si>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</si>
  <si>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</si>
  <si>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</si>
  <si>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</si>
  <si>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</si>
  <si>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</si>
  <si>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</si>
  <si>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</si>
  <si>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</si>
  <si>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</si>
  <si>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</si>
  <si>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</si>
  <si>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</si>
  <si>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</si>
  <si>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</si>
  <si>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</si>
  <si>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</si>
  <si>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</si>
  <si>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</si>
  <si>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</si>
  <si>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</si>
  <si>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</si>
  <si>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</si>
  <si>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</si>
  <si>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</si>
  <si>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</si>
  <si>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</si>
  <si>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</si>
  <si>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</si>
  <si>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</si>
  <si>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</si>
  <si>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</si>
  <si>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</si>
  <si>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</si>
  <si>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</si>
  <si>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</si>
  <si>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</si>
  <si>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</si>
  <si>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</si>
  <si>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</si>
  <si>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</si>
  <si>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</si>
  <si>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</si>
  <si>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</si>
  <si>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</si>
  <si>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</si>
  <si>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</si>
  <si>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</si>
  <si>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</si>
  <si>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</si>
  <si>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</si>
  <si>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</si>
  <si>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</si>
  <si>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</si>
  <si>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</si>
  <si>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</si>
  <si>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</si>
  <si>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</si>
  <si>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</si>
  <si>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</si>
  <si>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</si>
  <si>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</si>
  <si>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</si>
  <si>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</si>
  <si>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</si>
  <si>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</si>
  <si>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</si>
  <si>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</si>
  <si>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</si>
  <si>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</si>
  <si>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</si>
  <si>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</si>
  <si>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</si>
  <si>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</si>
  <si>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</si>
  <si>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</si>
  <si>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</si>
  <si>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</si>
  <si>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</si>
  <si>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</si>
  <si>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</si>
  <si>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</si>
  <si>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</si>
  <si>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</si>
  <si>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</si>
  <si>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</si>
  <si>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</si>
  <si>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</si>
  <si>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</si>
  <si>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</si>
  <si>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</si>
  <si>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</si>
  <si>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</si>
  <si>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</si>
  <si>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</si>
  <si>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</si>
  <si>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</si>
  <si>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</si>
  <si>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</si>
  <si>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</si>
  <si>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</si>
  <si>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</si>
  <si>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</si>
  <si>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</si>
  <si>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</si>
  <si>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</si>
  <si>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</si>
  <si>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</si>
  <si>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</si>
  <si>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</si>
  <si>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</si>
  <si>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</si>
  <si>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</si>
  <si>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</si>
  <si>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</si>
  <si>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</si>
  <si>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</si>
  <si>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</si>
  <si>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</si>
  <si>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</si>
  <si>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</si>
  <si>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</si>
  <si>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</si>
  <si>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</si>
  <si>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</si>
  <si>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</si>
  <si>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</si>
  <si>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</si>
  <si>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</si>
  <si>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</si>
  <si>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</si>
  <si>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</si>
  <si>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</si>
  <si>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</si>
  <si>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</si>
  <si>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</si>
  <si>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</si>
  <si>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</si>
  <si>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</si>
  <si>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</si>
  <si>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</si>
  <si>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</si>
  <si>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</si>
  <si>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</si>
  <si>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</si>
  <si>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</si>
  <si>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</si>
  <si>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</si>
  <si>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</si>
  <si>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</si>
  <si>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</si>
  <si>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</si>
  <si>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</si>
  <si>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</si>
  <si>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</si>
  <si>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</si>
  <si>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</si>
  <si>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</si>
  <si>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</si>
  <si>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</si>
  <si>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</si>
  <si>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</si>
  <si>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</si>
  <si>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</si>
  <si>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</si>
  <si>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</si>
  <si>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</si>
  <si>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</si>
  <si>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</si>
  <si>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</si>
  <si>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</si>
  <si>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</si>
  <si>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</si>
  <si>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</si>
  <si>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</si>
  <si>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</si>
  <si>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</si>
  <si>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</si>
  <si>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</si>
  <si>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</si>
  <si>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</si>
  <si>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</si>
  <si>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</si>
  <si>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</si>
  <si>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</si>
  <si>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</si>
  <si>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</si>
  <si>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</si>
  <si>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</si>
  <si>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</si>
  <si>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</si>
  <si>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</si>
  <si>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</si>
  <si>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</si>
  <si>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</si>
  <si>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</si>
  <si>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</si>
  <si>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</si>
  <si>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</si>
  <si>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</si>
  <si>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</si>
  <si>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</si>
  <si>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</si>
  <si>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</si>
  <si>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</si>
  <si>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</si>
  <si>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</si>
  <si>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</si>
  <si>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</si>
  <si>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</si>
  <si>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</si>
  <si>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</si>
  <si>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</si>
  <si>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</si>
  <si>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</si>
  <si>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</si>
  <si>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</si>
  <si>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</si>
  <si>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</si>
  <si>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</si>
  <si>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</si>
  <si>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</si>
  <si>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</si>
  <si>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</si>
  <si>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</si>
  <si>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</si>
  <si>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</si>
  <si>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</si>
  <si>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</si>
  <si>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</si>
  <si>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</si>
  <si>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</si>
  <si>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</si>
  <si>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</si>
  <si>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</si>
  <si>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</si>
  <si>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</si>
  <si>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</si>
  <si>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</si>
  <si>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</si>
  <si>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</si>
  <si>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</si>
  <si>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</si>
  <si>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</si>
  <si>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</si>
  <si>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</si>
  <si>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</si>
  <si>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</si>
  <si>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</si>
  <si>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</si>
  <si>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</si>
  <si>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</si>
  <si>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</si>
  <si>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</si>
  <si>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</si>
  <si>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</si>
  <si>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</si>
  <si>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</si>
  <si>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</si>
  <si>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</si>
  <si>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</si>
  <si>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</si>
  <si>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</si>
  <si>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</si>
  <si>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</si>
  <si>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</si>
  <si>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</si>
  <si>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</si>
  <si>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</si>
  <si>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</si>
  <si>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</si>
  <si>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</si>
  <si>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</si>
  <si>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</si>
  <si>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</si>
  <si>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</si>
  <si>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</si>
  <si>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</si>
  <si>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</si>
  <si>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</si>
  <si>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</si>
  <si>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</si>
  <si>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</si>
  <si>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</si>
  <si>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</si>
  <si>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</si>
  <si>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</si>
  <si>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</si>
  <si>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</si>
  <si>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</si>
  <si>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</si>
  <si>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</si>
  <si>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</si>
  <si>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</si>
  <si>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</si>
  <si>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</si>
  <si>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</si>
  <si>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</si>
  <si>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</si>
  <si>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</si>
  <si>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</si>
  <si>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</si>
  <si>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</si>
  <si>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</si>
  <si>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</si>
  <si>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</si>
  <si>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</si>
  <si>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</si>
  <si>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</si>
  <si>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</si>
  <si>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</si>
  <si>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</si>
  <si>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</si>
  <si>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</si>
  <si>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</si>
  <si>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</si>
  <si>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</si>
  <si>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</si>
  <si>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</si>
  <si>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</si>
  <si>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</si>
  <si>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</si>
  <si>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</si>
  <si>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</si>
  <si>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</si>
  <si>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</si>
  <si>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</si>
  <si>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</si>
  <si>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</si>
  <si>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</si>
  <si>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</si>
  <si>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</si>
  <si>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</si>
  <si>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</si>
  <si>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</si>
  <si>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</si>
  <si>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</si>
  <si>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</si>
  <si>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</si>
  <si>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</si>
  <si>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</si>
  <si>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</si>
  <si>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</si>
  <si>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</si>
  <si>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</si>
  <si>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</si>
  <si>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</si>
  <si>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</si>
  <si>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</si>
  <si>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</si>
  <si>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</si>
  <si>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</si>
  <si>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</si>
  <si>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</si>
  <si>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</si>
  <si>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</si>
  <si>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</si>
  <si>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</si>
  <si>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</si>
  <si>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</si>
  <si>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</si>
  <si>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</si>
  <si>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</si>
  <si>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</si>
  <si>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</si>
  <si>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</si>
  <si>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</si>
  <si>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</si>
  <si>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</si>
  <si>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</si>
  <si>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</si>
  <si>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</si>
  <si>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</si>
  <si>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</si>
  <si>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</si>
  <si>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</si>
  <si>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</si>
  <si>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</si>
  <si>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</si>
  <si>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</si>
  <si>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</si>
  <si>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</si>
  <si>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</si>
  <si>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</si>
  <si>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</si>
  <si>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</si>
  <si>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</si>
  <si>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</si>
  <si>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</si>
  <si>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</si>
  <si>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</si>
  <si>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</si>
  <si>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</si>
  <si>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</si>
  <si>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</si>
  <si>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</si>
  <si>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</si>
  <si>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</si>
  <si>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</si>
  <si>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</si>
  <si>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</si>
  <si>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</si>
  <si>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</si>
  <si>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</si>
  <si>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</si>
  <si>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</si>
  <si>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</si>
  <si>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</si>
  <si>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</si>
  <si>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</si>
  <si>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</si>
  <si>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</si>
  <si>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</si>
  <si>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</si>
  <si>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</si>
  <si>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</si>
  <si>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</si>
  <si>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</si>
  <si>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</si>
  <si>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</si>
  <si>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</si>
  <si>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</si>
  <si>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</si>
  <si>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</si>
  <si>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</si>
  <si>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</si>
  <si>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</si>
  <si>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</si>
  <si>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</si>
  <si>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</si>
  <si>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</si>
  <si>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</si>
  <si>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</si>
  <si>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</si>
  <si>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</si>
  <si>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</si>
  <si>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</si>
  <si>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</si>
  <si>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</si>
  <si>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</si>
  <si>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</si>
  <si>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</si>
  <si>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</si>
  <si>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</si>
  <si>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</si>
  <si>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</si>
  <si>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</si>
  <si>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</si>
  <si>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</si>
  <si>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</si>
  <si>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</si>
  <si>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</si>
  <si>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</si>
  <si>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</si>
  <si>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</si>
  <si>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</si>
  <si>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</si>
  <si>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</si>
  <si>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</si>
  <si>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</si>
  <si>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</si>
  <si>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</si>
  <si>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</si>
  <si>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</si>
  <si>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</si>
  <si>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</si>
  <si>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</si>
  <si>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</si>
  <si>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</si>
  <si>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</si>
  <si>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</si>
  <si>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</si>
  <si>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</si>
  <si>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</si>
  <si>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</si>
  <si>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</si>
  <si>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</si>
  <si>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</si>
  <si>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</si>
  <si>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</si>
  <si>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</si>
  <si>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</si>
  <si>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</si>
  <si>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</si>
  <si>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</si>
  <si>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</si>
  <si>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</si>
  <si>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</si>
  <si>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</si>
  <si>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</si>
  <si>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</si>
  <si>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</si>
  <si>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</si>
  <si>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</si>
  <si>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</si>
  <si>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</si>
  <si>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</si>
  <si>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</si>
  <si>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</si>
  <si>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</si>
  <si>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</si>
  <si>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</si>
  <si>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</si>
  <si>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</si>
  <si>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</si>
  <si>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</si>
  <si>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</si>
  <si>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</si>
  <si>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</si>
  <si>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</si>
  <si>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</si>
  <si>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</si>
  <si>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</si>
  <si>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</si>
  <si>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</si>
  <si>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</si>
  <si>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</si>
  <si>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</si>
  <si>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</si>
  <si>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</si>
  <si>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</si>
  <si>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</si>
  <si>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</si>
  <si>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</si>
  <si>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</si>
  <si>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</si>
  <si>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</si>
  <si>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</si>
  <si>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</si>
  <si>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</si>
  <si>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</si>
  <si>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</si>
  <si>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</si>
  <si>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</si>
  <si>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</si>
  <si>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</si>
  <si>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</si>
  <si>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</si>
  <si>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</si>
  <si>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</si>
  <si>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</si>
  <si>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</si>
  <si>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</si>
  <si>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</si>
  <si>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</si>
  <si>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</si>
  <si>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</si>
  <si>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</si>
  <si>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</si>
  <si>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</si>
  <si>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</si>
  <si>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</si>
  <si>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</si>
  <si>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</si>
  <si>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</si>
  <si>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</si>
  <si>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</si>
  <si>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</si>
  <si>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</si>
  <si>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</si>
  <si>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</si>
  <si>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</si>
  <si>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</si>
  <si>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</si>
  <si>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</si>
  <si>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</si>
  <si>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</si>
  <si>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</si>
  <si>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</si>
  <si>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</si>
  <si>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</si>
  <si>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</si>
  <si>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</si>
  <si>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</si>
  <si>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</si>
  <si>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</si>
  <si>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</si>
  <si>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</si>
  <si>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</si>
  <si>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</si>
  <si>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</si>
  <si>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</si>
  <si>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</si>
  <si>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</si>
  <si>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</si>
  <si>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</si>
  <si>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</si>
  <si>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</si>
  <si>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</si>
  <si>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</si>
  <si>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</si>
  <si>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</si>
  <si>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</si>
  <si>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</si>
  <si>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</si>
  <si>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</si>
  <si>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</si>
  <si>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</si>
  <si>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</si>
  <si>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</si>
  <si>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</si>
  <si>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</si>
  <si>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</si>
  <si>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</si>
  <si>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</si>
  <si>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</si>
  <si>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</si>
  <si>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</si>
  <si>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</si>
  <si>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</si>
  <si>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</si>
  <si>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</si>
  <si>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</si>
  <si>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</si>
  <si>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</si>
  <si>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</si>
  <si>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</si>
  <si>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</si>
  <si>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</si>
  <si>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</si>
  <si>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</si>
  <si>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</si>
  <si>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</si>
  <si>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</si>
  <si>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</si>
  <si>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</si>
  <si>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</si>
  <si>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</si>
  <si>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</si>
  <si>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</si>
  <si>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</si>
  <si>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</si>
  <si>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</si>
  <si>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</si>
  <si>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</si>
  <si>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</si>
  <si>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</si>
  <si>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</si>
  <si>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</si>
  <si>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</si>
  <si>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</si>
  <si>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</si>
  <si>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</si>
  <si>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</si>
  <si>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</si>
  <si>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</si>
  <si>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</si>
  <si>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</si>
  <si>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</si>
  <si>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</si>
  <si>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</si>
  <si>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</si>
  <si>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</si>
  <si>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</si>
  <si>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</si>
  <si>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</si>
  <si>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</si>
  <si>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</si>
  <si>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</si>
  <si>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</si>
  <si>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</si>
  <si>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</si>
  <si>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</si>
  <si>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</si>
  <si>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</si>
  <si>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</si>
  <si>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</si>
  <si>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</si>
  <si>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</si>
  <si>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</si>
  <si>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</si>
  <si>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</si>
  <si>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</si>
  <si>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</si>
  <si>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</si>
  <si>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</si>
  <si>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</si>
  <si>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</si>
  <si>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</si>
  <si>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</si>
  <si>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</si>
  <si>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</si>
  <si>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</si>
  <si>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</si>
  <si>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</si>
  <si>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</si>
  <si>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</si>
  <si>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</si>
  <si>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</si>
  <si>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</si>
  <si>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</si>
  <si>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</si>
  <si>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</si>
  <si>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</si>
  <si>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</si>
  <si>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</si>
  <si>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</si>
  <si>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</si>
  <si>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</si>
  <si>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</si>
  <si>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</si>
  <si>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</si>
  <si>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</si>
  <si>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</si>
  <si>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</si>
  <si>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</si>
  <si>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</si>
  <si>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</si>
  <si>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</si>
  <si>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</si>
  <si>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</si>
  <si>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</si>
  <si>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</si>
  <si>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</si>
  <si>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</si>
  <si>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</si>
  <si>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</si>
  <si>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</si>
  <si>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</si>
  <si>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</si>
  <si>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</si>
  <si>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</si>
  <si>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</si>
  <si>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</si>
  <si>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</si>
  <si>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</si>
  <si>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</si>
  <si>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</si>
  <si>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</si>
  <si>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</si>
  <si>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</si>
  <si>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</si>
  <si>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</si>
  <si>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</si>
  <si>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</si>
  <si>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</si>
  <si>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</si>
  <si>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</si>
  <si>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</si>
  <si>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</si>
  <si>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</si>
  <si>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</si>
  <si>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</si>
  <si>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</si>
  <si>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</si>
  <si>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</si>
  <si>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</si>
  <si>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</si>
  <si>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</si>
  <si>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</si>
  <si>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</si>
  <si>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</si>
  <si>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</si>
  <si>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</si>
  <si>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</si>
  <si>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</si>
  <si>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</si>
  <si>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</si>
  <si>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</si>
  <si>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</si>
  <si>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</si>
  <si>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</si>
  <si>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</si>
  <si>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</si>
  <si>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</si>
  <si>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</si>
  <si>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</si>
  <si>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</si>
  <si>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</si>
  <si>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</si>
  <si>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</si>
  <si>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</si>
  <si>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</si>
  <si>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</si>
  <si>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</si>
  <si>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</si>
  <si>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</si>
  <si>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</si>
  <si>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</si>
  <si>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</si>
  <si>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</si>
  <si>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</si>
  <si>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</si>
  <si>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</si>
  <si>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</si>
  <si>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</si>
  <si>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</si>
  <si>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</si>
  <si>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</si>
  <si>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</si>
  <si>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</si>
  <si>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</si>
  <si>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</si>
  <si>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</si>
  <si>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</si>
  <si>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</si>
  <si>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</si>
  <si>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</si>
  <si>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</si>
  <si>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</si>
  <si>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</si>
  <si>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</si>
  <si>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</si>
  <si>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</si>
  <si>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</si>
  <si>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</si>
  <si>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</si>
  <si>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</si>
  <si>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</si>
  <si>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</si>
  <si>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</si>
  <si>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</si>
  <si>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</si>
  <si>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</si>
  <si>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</si>
  <si>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</si>
  <si>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</si>
  <si>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</si>
  <si>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</si>
  <si>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</si>
  <si>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</si>
  <si>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</si>
  <si>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</si>
  <si>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</si>
  <si>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</si>
  <si>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</si>
  <si>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</si>
  <si>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</si>
  <si>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</si>
  <si>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</si>
  <si>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</si>
  <si>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</si>
  <si>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</si>
  <si>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</si>
  <si>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</si>
  <si>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</si>
  <si>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</si>
  <si>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</si>
  <si>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</si>
  <si>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</si>
  <si>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</si>
  <si>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</si>
  <si>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</si>
  <si>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</si>
  <si>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</si>
  <si>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</si>
  <si>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</si>
  <si>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</si>
  <si>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</si>
  <si>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</si>
  <si>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</si>
  <si>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</si>
  <si>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</si>
  <si>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</si>
  <si>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</si>
  <si>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</si>
  <si>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</si>
  <si>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</si>
  <si>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</si>
  <si>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</si>
  <si>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</si>
  <si>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</si>
  <si>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</si>
  <si>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</si>
  <si>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</si>
  <si>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</si>
  <si>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</si>
  <si>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</si>
  <si>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</si>
  <si>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</si>
  <si>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</si>
  <si>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</si>
  <si>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</si>
  <si>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</si>
  <si>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</si>
  <si>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</si>
  <si>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</si>
  <si>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</si>
  <si>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</si>
  <si>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</si>
  <si>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</si>
  <si>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</si>
  <si>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</si>
  <si>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</si>
  <si>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</si>
  <si>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</si>
  <si>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</si>
  <si>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</si>
  <si>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</si>
  <si>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</si>
  <si>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</si>
  <si>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</si>
  <si>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</si>
  <si>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</si>
  <si>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</si>
  <si>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</si>
  <si>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</si>
  <si>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</si>
  <si>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</si>
  <si>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</si>
  <si>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</si>
  <si>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</si>
  <si>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</si>
  <si>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</si>
  <si>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</si>
  <si>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</si>
  <si>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</si>
  <si>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</si>
  <si>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</si>
  <si>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</si>
  <si>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</si>
  <si>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</si>
  <si>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</si>
  <si>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</si>
  <si>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</si>
  <si>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</si>
  <si>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</si>
  <si>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</si>
  <si>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</si>
  <si>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</si>
  <si>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</si>
  <si>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</si>
  <si>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</si>
  <si>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</si>
  <si>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</si>
  <si>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</si>
  <si>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</si>
  <si>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</si>
  <si>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</si>
  <si>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</si>
  <si>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</si>
  <si>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</si>
  <si>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</si>
  <si>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</si>
  <si>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</si>
  <si>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</si>
  <si>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</si>
  <si>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</si>
  <si>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</si>
  <si>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</si>
  <si>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</si>
  <si>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</si>
  <si>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</si>
  <si>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</si>
  <si>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</si>
  <si>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</si>
  <si>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</si>
  <si>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</si>
  <si>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</si>
  <si>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</si>
  <si>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</si>
  <si>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</si>
  <si>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</si>
  <si>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</si>
  <si>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</si>
  <si>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</si>
  <si>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</si>
  <si>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</si>
  <si>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</si>
  <si>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</si>
  <si>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</si>
  <si>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</si>
  <si>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</si>
  <si>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</si>
  <si>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</si>
  <si>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</si>
  <si>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</si>
  <si>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</si>
  <si>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</si>
  <si>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</si>
  <si>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</si>
  <si>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</si>
  <si>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</si>
  <si>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</si>
  <si>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</si>
  <si>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</si>
  <si>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</si>
  <si>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</si>
  <si>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</si>
  <si>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</si>
  <si>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</si>
  <si>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</si>
  <si>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</si>
  <si>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</si>
  <si>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</si>
  <si>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</si>
  <si>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</si>
  <si>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</si>
  <si>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</si>
  <si>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</si>
  <si>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</si>
  <si>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</si>
  <si>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</si>
  <si>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</si>
  <si>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</si>
  <si>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</si>
  <si>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</si>
  <si>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</si>
  <si>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</si>
  <si>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</si>
  <si>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</si>
  <si>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</si>
  <si>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</si>
  <si>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</si>
  <si>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</si>
  <si>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</si>
  <si>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</si>
  <si>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</si>
  <si>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</si>
  <si>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</si>
  <si>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</si>
  <si>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</si>
  <si>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</si>
  <si>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</si>
  <si>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</si>
  <si>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</si>
  <si>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</si>
  <si>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</si>
  <si>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</si>
  <si>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</si>
  <si>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</si>
  <si>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</si>
  <si>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</si>
  <si>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</si>
  <si>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</si>
  <si>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</si>
  <si>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</si>
  <si>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</si>
  <si>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</si>
  <si>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</si>
  <si>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</si>
  <si>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</si>
  <si>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</si>
  <si>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</si>
  <si>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</si>
  <si>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</si>
  <si>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</si>
  <si>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</si>
  <si>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</si>
  <si>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</si>
  <si>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</si>
  <si>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</si>
  <si>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</si>
  <si>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</si>
  <si>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</si>
  <si>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</si>
  <si>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</si>
  <si>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</si>
  <si>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</si>
  <si>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</si>
  <si>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</si>
  <si>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</si>
  <si>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</si>
  <si>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</si>
  <si>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</si>
  <si>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</si>
  <si>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</si>
  <si>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</si>
  <si>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</si>
  <si>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</si>
  <si>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</si>
  <si>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</si>
  <si>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</si>
  <si>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</si>
  <si>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</si>
  <si>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</si>
  <si>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</si>
  <si>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</si>
  <si>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</si>
  <si>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</si>
  <si>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</si>
  <si>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</si>
  <si>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</si>
  <si>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</si>
  <si>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</si>
  <si>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</si>
  <si>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</si>
  <si>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</si>
  <si>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</si>
  <si>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</si>
  <si>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</si>
  <si>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</si>
  <si>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</si>
  <si>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</si>
  <si>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</si>
  <si>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</si>
  <si>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</si>
  <si>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</si>
  <si>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</si>
  <si>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</si>
  <si>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</si>
  <si>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</si>
  <si>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</si>
  <si>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</si>
  <si>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</si>
  <si>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</si>
  <si>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</si>
  <si>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</si>
  <si>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</si>
  <si>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</si>
  <si>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</si>
  <si>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</si>
  <si>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</si>
  <si>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</si>
  <si>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</si>
  <si>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</si>
  <si>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</si>
  <si>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</si>
  <si>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</si>
  <si>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</si>
  <si>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</si>
  <si>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</si>
  <si>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</si>
  <si>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</si>
  <si>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</si>
  <si>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</si>
  <si>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</si>
  <si>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</si>
  <si>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</si>
  <si>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</si>
  <si>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</si>
  <si>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</si>
  <si>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</si>
  <si>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</si>
  <si>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</si>
  <si>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</si>
  <si>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</si>
  <si>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</si>
  <si>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</si>
  <si>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</si>
  <si>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</si>
  <si>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</si>
  <si>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</si>
  <si>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</si>
  <si>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</si>
  <si>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</si>
  <si>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</si>
  <si>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</si>
  <si>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</si>
  <si>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</si>
  <si>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</si>
  <si>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</si>
  <si>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</si>
  <si>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</si>
  <si>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</si>
  <si>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</si>
  <si>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</si>
  <si>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</si>
  <si>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</si>
  <si>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</si>
  <si>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</si>
  <si>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</si>
  <si>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</si>
  <si>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</si>
  <si>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</si>
  <si>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</si>
  <si>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</si>
  <si>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</si>
  <si>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</si>
  <si>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</si>
  <si>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</si>
  <si>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</si>
  <si>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</si>
  <si>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</si>
  <si>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</si>
  <si>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</si>
  <si>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</si>
  <si>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</si>
  <si>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</si>
  <si>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</si>
  <si>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</si>
  <si>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</si>
  <si>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</si>
  <si>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</si>
  <si>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</si>
  <si>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</si>
  <si>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</si>
  <si>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</si>
  <si>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</si>
  <si>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</si>
  <si>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</si>
  <si>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</si>
  <si>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</si>
  <si>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</si>
  <si>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</si>
  <si>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</si>
  <si>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</si>
  <si>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</si>
  <si>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</si>
  <si>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</si>
  <si>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</si>
  <si>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</si>
  <si>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</si>
  <si>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</si>
  <si>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</si>
  <si>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</si>
  <si>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</si>
  <si>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</si>
  <si>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</si>
  <si>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</si>
  <si>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</si>
  <si>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</si>
  <si>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</si>
  <si>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</si>
  <si>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</si>
  <si>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</si>
  <si>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</si>
  <si>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</si>
  <si>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</si>
  <si>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</si>
  <si>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</si>
  <si>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</si>
  <si>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</si>
  <si>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</si>
  <si>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</si>
  <si>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</si>
  <si>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</si>
  <si>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</si>
  <si>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</si>
  <si>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</si>
  <si>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</si>
  <si>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</si>
  <si>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</si>
  <si>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</si>
  <si>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</si>
  <si>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</si>
  <si>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</si>
  <si>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</si>
  <si>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</si>
  <si>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</si>
  <si>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</si>
  <si>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</si>
  <si>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</si>
  <si>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</si>
  <si>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</si>
  <si>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</si>
  <si>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</si>
  <si>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</si>
  <si>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</si>
  <si>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</si>
  <si>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</si>
  <si>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</si>
  <si>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</si>
  <si>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</si>
  <si>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</si>
  <si>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</si>
  <si>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</si>
  <si>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</si>
  <si>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</si>
  <si>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</si>
  <si>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</si>
  <si>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</si>
  <si>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</si>
  <si>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</si>
  <si>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</si>
  <si>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</si>
  <si>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</si>
  <si>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</si>
  <si>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</si>
  <si>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</si>
  <si>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</si>
  <si>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</si>
  <si>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</si>
  <si>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</si>
  <si>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</si>
  <si>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</si>
  <si>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</si>
  <si>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</si>
  <si>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</si>
  <si>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</si>
  <si>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</si>
  <si>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</si>
  <si>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</si>
  <si>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</si>
  <si>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</si>
  <si>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</si>
  <si>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</si>
  <si>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</si>
  <si>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</si>
  <si>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</si>
  <si>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</si>
  <si>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</si>
  <si>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</si>
  <si>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</si>
  <si>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</si>
  <si>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</si>
  <si>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</si>
  <si>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</si>
  <si>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</si>
  <si>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</si>
  <si>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</si>
  <si>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</si>
  <si>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</si>
  <si>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</si>
  <si>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</si>
  <si>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</si>
  <si>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</si>
  <si>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</si>
  <si>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</si>
  <si>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</si>
  <si>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</si>
  <si>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</si>
  <si>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</si>
  <si>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</si>
  <si>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</si>
  <si>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</si>
  <si>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</si>
  <si>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</si>
  <si>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</si>
  <si>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</si>
  <si>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</si>
  <si>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</si>
  <si>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</si>
  <si>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</si>
  <si>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</si>
  <si>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</si>
  <si>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</si>
  <si>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</si>
  <si>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</si>
  <si>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</si>
  <si>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</si>
  <si>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</si>
  <si>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</si>
  <si>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</si>
  <si>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</si>
  <si>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</si>
  <si>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</si>
  <si>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</si>
  <si>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</si>
  <si>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</si>
  <si>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</si>
  <si>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</si>
  <si>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</si>
  <si>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</si>
  <si>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</si>
  <si>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</si>
  <si>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</si>
  <si>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</si>
  <si>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</si>
  <si>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</si>
  <si>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</si>
  <si>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</si>
  <si>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</si>
  <si>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</si>
  <si>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</si>
  <si>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</si>
  <si>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</si>
  <si>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</si>
  <si>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</si>
  <si>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</si>
  <si>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</si>
  <si>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</si>
  <si>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</si>
  <si>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</si>
  <si>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</si>
  <si>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</si>
  <si>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</si>
  <si>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</si>
  <si>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</si>
  <si>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</si>
  <si>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</si>
  <si>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</si>
  <si>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</si>
  <si>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</si>
  <si>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</si>
  <si>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</si>
  <si>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</si>
  <si>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</si>
  <si>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</si>
  <si>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</si>
  <si>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</si>
  <si>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</si>
  <si>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</si>
  <si>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</si>
  <si>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</si>
  <si>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</si>
  <si>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</si>
  <si>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</si>
  <si>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</si>
  <si>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</si>
  <si>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</si>
  <si>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</si>
  <si>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</si>
  <si>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</si>
  <si>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</si>
  <si>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</si>
  <si>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</si>
  <si>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</si>
  <si>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</si>
  <si>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</si>
  <si>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</si>
  <si>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</si>
  <si>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</si>
  <si>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</si>
  <si>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</si>
  <si>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</si>
  <si>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</si>
  <si>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</si>
  <si>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</si>
  <si>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</si>
  <si>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</si>
  <si>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</si>
  <si>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</si>
  <si>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</si>
  <si>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</si>
  <si>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</si>
  <si>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</si>
  <si>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</si>
  <si>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</si>
  <si>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</si>
  <si>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</si>
  <si>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</si>
  <si>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</si>
  <si>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</si>
  <si>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</si>
  <si>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</si>
  <si>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</si>
  <si>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</si>
  <si>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</si>
  <si>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</si>
  <si>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</si>
  <si>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</si>
  <si>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</si>
  <si>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</si>
  <si>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</si>
  <si>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</si>
  <si>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</si>
  <si>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</si>
  <si>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</si>
  <si>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</si>
  <si>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</si>
  <si>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</si>
  <si>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</si>
  <si>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</si>
  <si>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</si>
  <si>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</si>
  <si>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</si>
  <si>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</si>
  <si>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</si>
  <si>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</si>
  <si>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</si>
  <si>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</si>
  <si>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</si>
  <si>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</si>
  <si>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</si>
  <si>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</si>
  <si>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</si>
  <si>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</si>
  <si>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</si>
  <si>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</si>
  <si>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</si>
  <si>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</si>
  <si>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</si>
  <si>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</si>
  <si>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</si>
  <si>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</si>
  <si>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</si>
  <si>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</si>
  <si>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</si>
  <si>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</si>
  <si>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</si>
  <si>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</si>
  <si>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</si>
  <si>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</si>
  <si>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</si>
  <si>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</si>
  <si>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</si>
  <si>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</si>
  <si>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</si>
  <si>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</si>
  <si>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</si>
  <si>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</si>
  <si>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</si>
  <si>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</si>
  <si>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</si>
  <si>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</si>
  <si>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</si>
  <si>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</si>
  <si>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</si>
  <si>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</si>
  <si>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</si>
  <si>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</si>
  <si>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</si>
  <si>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</si>
  <si>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</si>
  <si>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</si>
  <si>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</si>
  <si>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</si>
  <si>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</si>
  <si>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</si>
  <si>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</si>
  <si>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</si>
  <si>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</si>
  <si>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</si>
  <si>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</si>
  <si>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</si>
  <si>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</si>
  <si>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</si>
  <si>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</si>
  <si>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</si>
  <si>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</si>
  <si>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</si>
  <si>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</si>
  <si>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</si>
  <si>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</si>
  <si>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</si>
  <si>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</si>
  <si>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</si>
  <si>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</si>
  <si>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</si>
  <si>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</si>
  <si>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</si>
  <si>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</si>
  <si>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</si>
  <si>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</si>
  <si>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</si>
  <si>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</si>
  <si>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</si>
  <si>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</si>
  <si>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</si>
  <si>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</si>
  <si>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</si>
  <si>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</si>
  <si>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</si>
  <si>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</si>
  <si>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</si>
  <si>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</si>
  <si>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</si>
  <si>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</si>
  <si>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</si>
  <si>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</si>
  <si>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</si>
  <si>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</si>
  <si>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</si>
  <si>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</si>
  <si>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</si>
  <si>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</si>
  <si>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</si>
  <si>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</si>
  <si>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</si>
  <si>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</si>
  <si>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</si>
  <si>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</si>
  <si>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</si>
  <si>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</si>
  <si>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</si>
  <si>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</si>
  <si>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</si>
  <si>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</si>
  <si>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</si>
  <si>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</si>
  <si>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</si>
  <si>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</si>
  <si>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</si>
  <si>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</si>
  <si>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</si>
  <si>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</si>
  <si>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</si>
  <si>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</si>
  <si>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</si>
  <si>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</si>
  <si>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</si>
  <si>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</si>
  <si>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</si>
  <si>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</si>
  <si>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</si>
  <si>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</si>
  <si>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</si>
  <si>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</si>
  <si>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</si>
  <si>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</si>
  <si>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</si>
  <si>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</si>
  <si>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</si>
  <si>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</si>
  <si>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</si>
  <si>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</si>
  <si>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</si>
  <si>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</si>
  <si>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</si>
  <si>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</si>
  <si>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</si>
  <si>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</si>
  <si>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</si>
  <si>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</si>
  <si>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</si>
  <si>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</si>
  <si>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</si>
  <si>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</si>
  <si>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</si>
  <si>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</si>
  <si>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</si>
  <si>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</si>
  <si>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</si>
  <si>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</si>
  <si>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</si>
  <si>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</si>
  <si>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</si>
  <si>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</si>
  <si>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</si>
  <si>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</si>
  <si>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</si>
  <si>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</si>
  <si>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</si>
  <si>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</si>
  <si>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</si>
  <si>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</si>
  <si>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</si>
  <si>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</si>
  <si>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</si>
  <si>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</si>
  <si>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</si>
  <si>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</si>
  <si>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</si>
  <si>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</si>
  <si>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</si>
  <si>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</si>
  <si>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</si>
  <si>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</si>
  <si>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</si>
  <si>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</si>
  <si>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</si>
  <si>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</si>
  <si>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</si>
  <si>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</si>
  <si>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</si>
  <si>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</si>
  <si>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</si>
  <si>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</si>
  <si>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</si>
  <si>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</si>
  <si>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</si>
  <si>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</si>
  <si>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</si>
  <si>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</si>
  <si>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</si>
  <si>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</si>
  <si>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</si>
  <si>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</si>
  <si>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</si>
  <si>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</si>
  <si>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</si>
  <si>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</si>
  <si>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</si>
  <si>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</si>
  <si>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</si>
  <si>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</si>
  <si>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</si>
  <si>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</si>
  <si>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</si>
  <si>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</si>
  <si>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</si>
  <si>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</si>
  <si>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</si>
  <si>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</si>
  <si>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</si>
  <si>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</si>
  <si>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</si>
  <si>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</si>
  <si>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</si>
  <si>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</si>
  <si>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</si>
  <si>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</si>
  <si>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</si>
  <si>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</si>
  <si>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</si>
  <si>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</si>
  <si>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</si>
  <si>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</si>
  <si>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</si>
  <si>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</si>
  <si>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</si>
  <si>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</si>
  <si>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</si>
  <si>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</si>
  <si>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</si>
  <si>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</si>
  <si>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</si>
  <si>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</si>
  <si>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</si>
  <si>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</si>
  <si>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</si>
  <si>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</si>
  <si>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</si>
  <si>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</si>
  <si>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</si>
  <si>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</si>
  <si>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</si>
  <si>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</si>
  <si>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</si>
  <si>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</si>
  <si>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</si>
  <si>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</si>
  <si>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</si>
  <si>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</si>
  <si>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</si>
  <si>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</si>
  <si>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</si>
  <si>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</si>
  <si>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</si>
  <si>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</si>
  <si>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</si>
  <si>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</si>
  <si>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</si>
  <si>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</si>
  <si>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</si>
  <si>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</si>
  <si>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</si>
  <si>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</si>
  <si>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</si>
  <si>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</si>
  <si>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</si>
  <si>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</si>
  <si>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</si>
  <si>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</si>
  <si>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</si>
  <si>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</si>
  <si>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</si>
  <si>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</si>
  <si>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</si>
  <si>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</si>
  <si>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</si>
  <si>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</si>
  <si>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</si>
  <si>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</si>
  <si>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</si>
  <si>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</si>
  <si>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</si>
  <si>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</si>
  <si>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</si>
  <si>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</si>
  <si>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</si>
  <si>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</si>
  <si>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</si>
  <si>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</si>
  <si>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</si>
  <si>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</si>
  <si>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</si>
  <si>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</si>
  <si>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</si>
  <si>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</si>
  <si>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</si>
  <si>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</si>
  <si>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</si>
  <si>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</si>
  <si>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</si>
  <si>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</si>
  <si>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</si>
  <si>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</si>
  <si>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</si>
  <si>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</si>
  <si>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</si>
  <si>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</si>
  <si>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</si>
  <si>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</si>
  <si>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</si>
  <si>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</si>
  <si>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</si>
  <si>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</si>
  <si>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</si>
  <si>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</si>
  <si>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</si>
  <si>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</si>
  <si>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</si>
  <si>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</si>
  <si>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</si>
  <si>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</si>
  <si>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</si>
  <si>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</si>
  <si>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</si>
  <si>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</si>
  <si>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</si>
  <si>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</si>
  <si>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</si>
  <si>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</si>
  <si>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</si>
  <si>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</si>
  <si>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</si>
  <si>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</si>
  <si>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</si>
  <si>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</si>
  <si>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</si>
  <si>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</si>
  <si>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</si>
  <si>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</si>
  <si>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</si>
  <si>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</si>
  <si>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</si>
  <si>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</si>
  <si>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</si>
  <si>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</si>
  <si>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</si>
  <si>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</si>
  <si>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</si>
  <si>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</si>
  <si>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</si>
  <si>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</si>
  <si>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</si>
  <si>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</si>
  <si>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</si>
  <si>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</si>
  <si>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</si>
  <si>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</si>
  <si>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</si>
  <si>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</si>
  <si>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</si>
  <si>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</si>
  <si>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</si>
  <si>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</si>
  <si>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</si>
  <si>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</si>
  <si>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</si>
  <si>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</si>
  <si>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</si>
  <si>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</si>
  <si>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</si>
  <si>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</si>
  <si>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</si>
  <si>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</si>
  <si>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</si>
  <si>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</si>
  <si>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</si>
  <si>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</si>
  <si>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</si>
  <si>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</si>
  <si>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</si>
  <si>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</si>
  <si>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</si>
  <si>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</si>
  <si>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</si>
  <si>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</si>
  <si>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</si>
  <si>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</si>
  <si>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</si>
  <si>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</si>
  <si>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</si>
  <si>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</si>
  <si>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</si>
  <si>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</si>
  <si>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</si>
  <si>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</si>
  <si>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</si>
  <si>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</si>
  <si>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</si>
  <si>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</si>
  <si>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</si>
  <si>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</si>
  <si>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</si>
  <si>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</si>
  <si>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</si>
  <si>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</si>
  <si>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</si>
  <si>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</si>
  <si>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</si>
  <si>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</si>
  <si>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</si>
  <si>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</si>
  <si>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</si>
  <si>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</si>
  <si>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</si>
  <si>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</si>
  <si>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</si>
  <si>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</si>
  <si>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</si>
  <si>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</si>
  <si>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</si>
  <si>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</si>
  <si>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</si>
  <si>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</si>
  <si>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</si>
  <si>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</si>
  <si>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</si>
  <si>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</si>
  <si>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</si>
  <si>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</si>
  <si>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</si>
  <si>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</si>
  <si>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</si>
  <si>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</si>
  <si>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</si>
  <si>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</si>
  <si>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</si>
  <si>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</si>
  <si>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</si>
  <si>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</si>
  <si>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</si>
  <si>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</si>
  <si>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</si>
  <si>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</si>
  <si>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</si>
  <si>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</si>
  <si>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</si>
  <si>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</si>
  <si>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</si>
  <si>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</si>
  <si>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</si>
  <si>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</si>
  <si>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</si>
  <si>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</si>
  <si>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</si>
  <si>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</si>
  <si>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</si>
  <si>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</si>
  <si>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</si>
  <si>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</si>
  <si>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</si>
  <si>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</si>
  <si>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</si>
  <si>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</si>
  <si>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</si>
  <si>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</si>
  <si>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</si>
  <si>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</si>
  <si>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</si>
  <si>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</si>
  <si>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</si>
  <si>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</si>
  <si>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</si>
  <si>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</si>
  <si>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</si>
  <si>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</si>
  <si>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</si>
  <si>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</si>
  <si>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</si>
  <si>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</si>
  <si>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</si>
  <si>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</si>
  <si>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</si>
  <si>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</si>
  <si>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</si>
  <si>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</si>
  <si>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</si>
  <si>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</si>
  <si>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</si>
  <si>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</si>
  <si>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</si>
  <si>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</si>
  <si>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</si>
  <si>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</si>
  <si>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</si>
  <si>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</si>
  <si>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</si>
  <si>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</si>
  <si>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</si>
  <si>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</si>
  <si>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</si>
  <si>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</si>
  <si>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</si>
  <si>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</si>
  <si>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</si>
  <si>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</si>
  <si>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</si>
  <si>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</si>
  <si>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</si>
  <si>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</si>
  <si>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</si>
  <si>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</si>
  <si>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</si>
  <si>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</si>
  <si>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</si>
  <si>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</si>
  <si>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</si>
  <si>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</si>
  <si>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</si>
  <si>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</si>
  <si>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</si>
  <si>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</si>
  <si>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</si>
  <si>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</si>
  <si>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</si>
  <si>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</si>
  <si>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</si>
  <si>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</si>
  <si>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</si>
  <si>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</si>
  <si>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</si>
  <si>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</si>
  <si>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</si>
  <si>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</si>
  <si>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</si>
  <si>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</si>
  <si>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</si>
  <si>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</si>
  <si>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</si>
  <si>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</si>
  <si>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</si>
  <si>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</si>
  <si>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</si>
  <si>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</si>
  <si>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</si>
  <si>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</si>
  <si>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</si>
  <si>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</si>
  <si>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</si>
  <si>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</si>
  <si>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</si>
  <si>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</si>
  <si>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</si>
  <si>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</si>
  <si>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</si>
  <si>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</si>
  <si>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</si>
  <si>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</si>
  <si>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</si>
  <si>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</si>
  <si>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</si>
  <si>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</si>
  <si>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</si>
  <si>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</si>
  <si>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</si>
  <si>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</si>
  <si>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</si>
  <si>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</si>
  <si>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</si>
  <si>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</si>
  <si>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</si>
  <si>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</si>
  <si>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</si>
  <si>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</si>
  <si>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</si>
  <si>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</si>
  <si>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</si>
  <si>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</si>
  <si>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</si>
  <si>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</si>
  <si>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</si>
  <si>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</si>
  <si>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</si>
  <si>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</si>
  <si>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</si>
  <si>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</si>
  <si>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</si>
  <si>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</si>
  <si>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</si>
  <si>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</si>
  <si>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</si>
  <si>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</si>
  <si>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</si>
  <si>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</si>
  <si>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</si>
  <si>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</si>
  <si>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</si>
  <si>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</si>
  <si>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</si>
  <si>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</si>
  <si>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</si>
  <si>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</si>
  <si>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</si>
  <si>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</si>
  <si>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</si>
  <si>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</si>
  <si>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</si>
  <si>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</si>
  <si>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</si>
  <si>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</si>
  <si>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</si>
  <si>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</si>
  <si>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</si>
  <si>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</si>
  <si>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</si>
  <si>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</si>
  <si>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</si>
  <si>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</si>
  <si>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</si>
  <si>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</si>
  <si>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</si>
  <si>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</si>
  <si>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</si>
  <si>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</si>
  <si>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</si>
  <si>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</si>
  <si>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</si>
  <si>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</si>
  <si>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</si>
  <si>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</si>
  <si>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</si>
  <si>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</si>
  <si>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</si>
  <si>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</si>
  <si>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</si>
  <si>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</si>
  <si>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</si>
  <si>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</si>
  <si>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</si>
  <si>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</si>
  <si>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</si>
  <si>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</si>
  <si>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</si>
  <si>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</si>
  <si>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</si>
  <si>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</si>
  <si>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</si>
  <si>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</si>
  <si>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</si>
  <si>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</si>
  <si>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</si>
  <si>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</si>
  <si>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</si>
  <si>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</si>
  <si>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</si>
  <si>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</si>
  <si>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</si>
  <si>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</si>
  <si>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</si>
  <si>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</si>
  <si>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</si>
  <si>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</si>
  <si>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</si>
  <si>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</si>
  <si>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</si>
  <si>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</si>
  <si>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</si>
  <si>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</si>
  <si>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</si>
  <si>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</si>
  <si>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</si>
  <si>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</si>
  <si>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</si>
  <si>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</si>
  <si>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</si>
  <si>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</si>
  <si>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</si>
  <si>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</si>
  <si>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</si>
  <si>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</si>
  <si>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</si>
  <si>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</si>
  <si>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</si>
  <si>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</si>
  <si>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</si>
  <si>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</si>
  <si>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</si>
  <si>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</si>
  <si>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</si>
  <si>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</si>
  <si>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</si>
  <si>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</si>
  <si>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</si>
  <si>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</si>
  <si>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</si>
  <si>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</si>
  <si>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</si>
  <si>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</si>
  <si>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</si>
  <si>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</si>
  <si>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</si>
  <si>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</si>
  <si>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</si>
  <si>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</si>
  <si>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</si>
  <si>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</si>
  <si>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</si>
  <si>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</si>
  <si>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</si>
  <si>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</si>
  <si>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</si>
  <si>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</si>
  <si>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</si>
  <si>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</si>
  <si>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</si>
  <si>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</si>
  <si>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</si>
  <si>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</si>
  <si>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</si>
  <si>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</si>
  <si>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</si>
  <si>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</si>
  <si>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</si>
  <si>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</si>
  <si>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</si>
  <si>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</si>
  <si>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</si>
  <si>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</si>
  <si>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</si>
  <si>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</si>
  <si>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</si>
  <si>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</si>
  <si>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</si>
  <si>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</si>
  <si>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</si>
  <si>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</si>
  <si>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</si>
  <si>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</si>
  <si>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</si>
  <si>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</si>
  <si>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</si>
  <si>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</si>
  <si>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</si>
  <si>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</si>
  <si>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</si>
  <si>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</si>
  <si>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</si>
  <si>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</si>
  <si>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</si>
  <si>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</si>
  <si>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</si>
  <si>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</si>
  <si>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</si>
  <si>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</si>
  <si>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</si>
  <si>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</si>
  <si>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</si>
  <si>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</si>
  <si>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</si>
  <si>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</si>
  <si>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</si>
  <si>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</si>
  <si>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</si>
  <si>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</si>
  <si>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</si>
  <si>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</si>
  <si>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</si>
  <si>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</si>
  <si>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</si>
  <si>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</si>
  <si>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</si>
  <si>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</si>
  <si>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</si>
  <si>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</si>
  <si>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</si>
  <si>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</si>
  <si>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</si>
  <si>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</si>
  <si>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</si>
  <si>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</si>
  <si>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</si>
  <si>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</si>
  <si>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</si>
  <si>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</si>
  <si>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</si>
  <si>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</si>
  <si>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</si>
  <si>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</si>
  <si>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</si>
  <si>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</si>
  <si>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</si>
  <si>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</si>
  <si>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</si>
  <si>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</si>
  <si>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</si>
  <si>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</si>
  <si>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</si>
  <si>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</si>
  <si>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</si>
  <si>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</si>
  <si>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</si>
  <si>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</si>
  <si>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</si>
  <si>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</si>
  <si>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</si>
  <si>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</si>
  <si>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</si>
  <si>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</si>
  <si>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</si>
  <si>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</si>
  <si>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</si>
  <si>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</si>
  <si>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</si>
  <si>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</si>
  <si>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</si>
  <si>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</si>
  <si>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</si>
  <si>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</si>
  <si>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</si>
  <si>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</si>
  <si>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</si>
  <si>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</si>
  <si>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</si>
  <si>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</si>
  <si>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</si>
  <si>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</si>
  <si>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</si>
  <si>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</si>
  <si>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</si>
  <si>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</si>
  <si>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</si>
  <si>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</si>
  <si>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</si>
  <si>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</si>
  <si>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</si>
  <si>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</si>
  <si>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</si>
  <si>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</si>
  <si>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</si>
  <si>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</si>
  <si>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</si>
  <si>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</si>
  <si>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</si>
  <si>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</si>
  <si>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</si>
  <si>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</si>
  <si>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</si>
  <si>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</si>
  <si>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</si>
  <si>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</si>
  <si>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</si>
  <si>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</si>
  <si>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</si>
  <si>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</si>
  <si>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</si>
  <si>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</si>
  <si>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</si>
  <si>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</si>
  <si>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</si>
  <si>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</si>
  <si>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</si>
  <si>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</si>
  <si>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</si>
  <si>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</si>
  <si>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</si>
  <si>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</si>
  <si>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</si>
  <si>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</si>
  <si>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</si>
  <si>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</si>
  <si>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</si>
  <si>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</si>
  <si>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</si>
  <si>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</si>
  <si>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</si>
  <si>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</si>
  <si>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</si>
  <si>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</si>
  <si>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</si>
  <si>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</si>
  <si>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</si>
  <si>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</si>
  <si>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</si>
  <si>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</si>
  <si>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</si>
  <si>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</si>
  <si>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</si>
  <si>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</si>
  <si>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</si>
  <si>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</si>
  <si>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</si>
  <si>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</si>
  <si>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</si>
  <si>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</si>
  <si>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</si>
  <si>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</si>
  <si>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</si>
  <si>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</si>
  <si>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</si>
  <si>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</si>
  <si>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</si>
  <si>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</si>
  <si>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</si>
  <si>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</si>
  <si>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</si>
  <si>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</si>
  <si>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</si>
  <si>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</si>
  <si>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</si>
  <si>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</si>
  <si>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</si>
  <si>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</si>
  <si>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</si>
  <si>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</si>
  <si>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</si>
  <si>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</si>
  <si>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</si>
  <si>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</si>
  <si>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</si>
  <si>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</si>
  <si>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</si>
  <si>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</si>
  <si>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</si>
  <si>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</si>
  <si>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</si>
  <si>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</si>
  <si>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</si>
  <si>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</si>
  <si>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</si>
  <si>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</si>
  <si>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</si>
  <si>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</si>
  <si>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</si>
  <si>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</si>
  <si>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</si>
  <si>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</si>
  <si>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</si>
  <si>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</si>
  <si>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</si>
  <si>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</si>
  <si>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</si>
  <si>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</si>
  <si>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</si>
  <si>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</si>
  <si>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</si>
  <si>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</si>
  <si>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</si>
  <si>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</si>
  <si>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</si>
  <si>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</si>
  <si>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</si>
  <si>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</si>
  <si>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</si>
  <si>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</si>
  <si>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</si>
  <si>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</si>
  <si>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</si>
  <si>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</si>
  <si>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</si>
  <si>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</si>
  <si>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</si>
  <si>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</si>
  <si>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</si>
  <si>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</si>
  <si>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</si>
  <si>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</si>
  <si>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</si>
  <si>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</si>
  <si>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</si>
  <si>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</si>
  <si>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</si>
  <si>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</si>
  <si>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</si>
  <si>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</si>
  <si>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</si>
  <si>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</si>
  <si>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</si>
  <si>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</si>
  <si>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</si>
  <si>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</si>
  <si>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</si>
  <si>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</si>
  <si>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</si>
  <si>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</si>
  <si>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</si>
  <si>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</si>
  <si>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</si>
  <si>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</si>
  <si>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</si>
  <si>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</si>
  <si>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</si>
  <si>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</si>
  <si>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</si>
  <si>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</si>
  <si>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</si>
  <si>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</si>
  <si>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</si>
  <si>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</si>
  <si>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</si>
  <si>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</si>
  <si>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</si>
  <si>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</si>
  <si>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</si>
  <si>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</si>
  <si>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</si>
  <si>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</si>
  <si>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</si>
  <si>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</si>
  <si>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</si>
  <si>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</si>
  <si>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</si>
  <si>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</si>
  <si>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</si>
  <si>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</si>
  <si>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</si>
  <si>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</si>
  <si>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</si>
  <si>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</si>
  <si>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</si>
  <si>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</si>
  <si>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</si>
  <si>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</si>
  <si>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</si>
  <si>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</si>
  <si>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</si>
  <si>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</si>
  <si>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</si>
  <si>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</si>
  <si>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</si>
  <si>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</si>
  <si>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</si>
  <si>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</si>
  <si>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</si>
  <si>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</si>
  <si>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</si>
  <si>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</si>
  <si>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</si>
  <si>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</si>
  <si>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</si>
  <si>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</si>
  <si>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</si>
  <si>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</si>
  <si>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</si>
  <si>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</si>
  <si>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</si>
  <si>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</si>
  <si>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</si>
  <si>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</si>
  <si>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</si>
  <si>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</si>
  <si>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</si>
  <si>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</si>
  <si>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</si>
  <si>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</si>
  <si>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</si>
  <si>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</si>
  <si>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</si>
  <si>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</si>
  <si>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</si>
  <si>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</si>
  <si>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</si>
  <si>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</si>
  <si>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</si>
  <si>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</si>
  <si>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</si>
  <si>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</si>
  <si>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</si>
  <si>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</si>
  <si>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</si>
  <si>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</si>
  <si>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</si>
  <si>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</si>
  <si>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</si>
  <si>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</si>
  <si>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</si>
  <si>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</si>
  <si>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</si>
  <si>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</si>
  <si>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</si>
  <si>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</si>
  <si>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</si>
  <si>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</si>
  <si>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</si>
  <si>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</si>
  <si>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</si>
  <si>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</si>
  <si>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</si>
  <si>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</si>
  <si>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</si>
  <si>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</si>
  <si>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</si>
  <si>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</si>
  <si>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</si>
  <si>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</si>
  <si>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</si>
  <si>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</si>
  <si>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</si>
  <si>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</si>
  <si>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</si>
  <si>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</si>
  <si>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</si>
  <si>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</si>
  <si>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</si>
  <si>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</si>
  <si>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</si>
  <si>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</si>
  <si>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</si>
  <si>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</si>
  <si>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</si>
  <si>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</si>
  <si>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</si>
  <si>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</si>
  <si>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</si>
  <si>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</si>
  <si>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</si>
  <si>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</si>
  <si>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</si>
  <si>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</si>
  <si>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</si>
  <si>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</si>
  <si>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</si>
  <si>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</si>
  <si>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</si>
  <si>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</si>
  <si>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</si>
  <si>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</si>
  <si>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</si>
  <si>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</si>
  <si>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</si>
  <si>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</si>
  <si>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</si>
  <si>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</si>
  <si>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</si>
  <si>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</si>
  <si>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</si>
  <si>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</si>
  <si>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</si>
  <si>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</si>
  <si>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</si>
  <si>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</si>
  <si>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</si>
  <si>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</si>
  <si>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</si>
  <si>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</si>
  <si>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</si>
  <si>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</si>
  <si>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</si>
  <si>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</si>
  <si>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</si>
  <si>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</si>
  <si>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</si>
  <si>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</si>
  <si>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</si>
  <si>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</si>
  <si>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</si>
  <si>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</si>
  <si>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</si>
  <si>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</si>
  <si>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</si>
  <si>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</si>
  <si>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</si>
  <si>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</si>
  <si>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</si>
  <si>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</si>
  <si>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</si>
  <si>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</si>
  <si>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</si>
  <si>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</si>
  <si>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</si>
  <si>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</si>
  <si>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</si>
  <si>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</si>
  <si>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</si>
  <si>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</si>
  <si>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</si>
  <si>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</si>
  <si>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</si>
  <si>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</si>
  <si>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</si>
  <si>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</si>
  <si>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</si>
  <si>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</si>
  <si>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</si>
  <si>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</si>
  <si>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</si>
  <si>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</si>
  <si>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</si>
  <si>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</si>
  <si>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</si>
  <si>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</si>
  <si>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</si>
  <si>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</si>
  <si>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</si>
  <si>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</si>
  <si>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</si>
  <si>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</si>
  <si>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</si>
  <si>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</si>
  <si>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</si>
  <si>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</si>
  <si>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</si>
  <si>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</si>
  <si>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</si>
  <si>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</si>
  <si>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</si>
  <si>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</si>
  <si>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</si>
  <si>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</si>
  <si>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</si>
  <si>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</si>
  <si>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</si>
  <si>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</si>
  <si>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</si>
  <si>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</si>
  <si>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</si>
  <si>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</si>
  <si>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</si>
  <si>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</si>
  <si>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</si>
  <si>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</si>
  <si>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</si>
  <si>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</si>
  <si>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</si>
  <si>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</si>
  <si>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</si>
  <si>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</si>
  <si>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</si>
  <si>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</si>
  <si>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</si>
  <si>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</si>
  <si>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</si>
  <si>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</si>
  <si>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</si>
  <si>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</si>
  <si>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</si>
  <si>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</si>
  <si>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</si>
  <si>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</si>
  <si>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</si>
  <si>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</si>
  <si>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</si>
  <si>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</si>
  <si>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</si>
  <si>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</si>
  <si>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</si>
  <si>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</si>
  <si>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</si>
  <si>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</si>
  <si>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</si>
  <si>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</si>
  <si>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</si>
  <si>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</si>
  <si>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</si>
  <si>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</si>
  <si>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</si>
  <si>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</si>
  <si>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</si>
  <si>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</si>
  <si>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</si>
  <si>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</si>
  <si>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</si>
  <si>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</si>
  <si>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</si>
  <si>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</si>
  <si>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</si>
  <si>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</si>
  <si>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</si>
  <si>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</si>
  <si>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</si>
  <si>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</si>
  <si>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</si>
  <si>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</si>
  <si>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</si>
  <si>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</si>
  <si>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</si>
  <si>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</si>
  <si>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</si>
  <si>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</si>
  <si>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</si>
  <si>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</si>
  <si>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</si>
  <si>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</si>
  <si>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</si>
  <si>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</si>
  <si>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</si>
  <si>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</si>
  <si>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</si>
  <si>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</si>
  <si>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</si>
  <si>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</si>
  <si>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</si>
  <si>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</si>
  <si>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</si>
  <si>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</si>
  <si>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</si>
  <si>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</si>
  <si>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</si>
  <si>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</si>
  <si>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</si>
  <si>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</si>
  <si>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</si>
  <si>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</si>
  <si>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</si>
  <si>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</si>
  <si>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</si>
  <si>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</si>
  <si>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</si>
  <si>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</si>
  <si>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</si>
  <si>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</si>
  <si>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</si>
  <si>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</si>
  <si>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</si>
  <si>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</si>
  <si>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</si>
  <si>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</si>
  <si>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</si>
  <si>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</si>
  <si>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</si>
  <si>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</si>
  <si>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</si>
  <si>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</si>
  <si>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</si>
  <si>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</si>
  <si>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</si>
  <si>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</si>
  <si>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</si>
  <si>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</si>
  <si>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</si>
  <si>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</si>
  <si>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</si>
  <si>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</si>
  <si>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</si>
  <si>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</si>
  <si>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</si>
  <si>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</si>
  <si>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</si>
  <si>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</si>
  <si>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</si>
  <si>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</si>
  <si>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</si>
  <si>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</si>
  <si>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</si>
  <si>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</si>
  <si>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</si>
  <si>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</si>
  <si>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</si>
  <si>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</si>
  <si>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</si>
  <si>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</si>
  <si>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</si>
  <si>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</si>
  <si>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</si>
  <si>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</si>
  <si>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</si>
  <si>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</si>
  <si>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</si>
  <si>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</si>
  <si>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</si>
  <si>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</si>
  <si>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</si>
  <si>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</si>
  <si>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</si>
  <si>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</si>
  <si>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</si>
  <si>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</si>
  <si>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</si>
  <si>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</si>
  <si>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</si>
  <si>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</si>
  <si>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</si>
  <si>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</si>
  <si>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</si>
  <si>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</si>
  <si>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</si>
  <si>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</si>
  <si>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</si>
  <si>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</si>
  <si>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</si>
  <si>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</si>
  <si>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</si>
  <si>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</si>
  <si>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</si>
  <si>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</si>
  <si>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</si>
  <si>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</si>
  <si>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</si>
  <si>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</si>
  <si>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</si>
  <si>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</si>
  <si>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</si>
  <si>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</si>
  <si>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</si>
  <si>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</si>
  <si>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</si>
  <si>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</si>
  <si>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</si>
  <si>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</si>
  <si>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</si>
  <si>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</si>
  <si>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</si>
  <si>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</si>
  <si>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</si>
  <si>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</si>
  <si>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</si>
  <si>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</si>
  <si>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</si>
  <si>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</si>
  <si>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</si>
  <si>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</si>
  <si>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</si>
  <si>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</si>
  <si>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</si>
  <si>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</si>
  <si>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</si>
  <si>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</si>
  <si>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</si>
  <si>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</si>
  <si>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</si>
  <si>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</si>
  <si>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</si>
  <si>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</si>
  <si>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</si>
  <si>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</si>
  <si>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</si>
  <si>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</si>
  <si>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</si>
  <si>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</si>
  <si>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</si>
  <si>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</si>
  <si>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</si>
  <si>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</si>
  <si>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</si>
  <si>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</si>
  <si>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</si>
  <si>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</si>
  <si>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</si>
  <si>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</si>
  <si>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</si>
  <si>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</si>
  <si>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</si>
  <si>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</si>
  <si>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</si>
  <si>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</si>
  <si>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</si>
  <si>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</si>
  <si>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</si>
  <si>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</si>
  <si>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</si>
  <si>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</si>
  <si>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</si>
  <si>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</si>
  <si>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</si>
  <si>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</si>
  <si>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</si>
  <si>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</si>
  <si>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</si>
  <si>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</si>
  <si>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</si>
  <si>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</si>
  <si>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</si>
  <si>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</si>
  <si>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</si>
  <si>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</si>
  <si>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</si>
  <si>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</si>
  <si>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</si>
  <si>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</si>
  <si>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</si>
  <si>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</si>
  <si>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</si>
  <si>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</si>
  <si>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</si>
  <si>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</si>
  <si>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</si>
  <si>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</si>
  <si>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</si>
  <si>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</si>
  <si>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</si>
  <si>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</si>
  <si>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</si>
  <si>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</si>
  <si>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</si>
  <si>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</si>
  <si>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</si>
  <si>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</si>
  <si>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</si>
  <si>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</si>
  <si>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</si>
  <si>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</si>
  <si>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</si>
  <si>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</si>
  <si>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</si>
  <si>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</si>
  <si>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</si>
  <si>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</si>
  <si>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</si>
  <si>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</si>
  <si>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</si>
  <si>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</si>
  <si>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</si>
  <si>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</si>
  <si>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</si>
  <si>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</si>
  <si>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</si>
  <si>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</si>
  <si>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</si>
  <si>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</si>
  <si>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</si>
  <si>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</si>
  <si>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</si>
  <si>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</si>
  <si>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</si>
  <si>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</si>
  <si>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</si>
  <si>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</si>
  <si>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</si>
  <si>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</si>
  <si>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</si>
  <si>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</si>
  <si>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</si>
  <si>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</si>
  <si>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</si>
  <si>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</si>
  <si>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</si>
  <si>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</si>
  <si>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</si>
  <si>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</si>
  <si>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</si>
  <si>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</si>
  <si>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</si>
  <si>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</si>
  <si>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</si>
  <si>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</si>
  <si>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</si>
  <si>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</si>
  <si>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</si>
  <si>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</si>
  <si>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</si>
  <si>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</si>
  <si>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</si>
  <si>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</si>
  <si>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</si>
  <si>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</si>
  <si>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</si>
  <si>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</si>
  <si>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</si>
  <si>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</si>
  <si>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</si>
  <si>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</si>
  <si>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</si>
  <si>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</si>
  <si>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</si>
  <si>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</si>
  <si>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</si>
  <si>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</si>
  <si>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</si>
  <si>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</si>
  <si>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</si>
  <si>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</si>
  <si>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</si>
  <si>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</si>
  <si>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</si>
  <si>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</si>
  <si>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</si>
  <si>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</si>
  <si>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</si>
  <si>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</si>
  <si>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</si>
  <si>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</si>
  <si>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</si>
  <si>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</si>
  <si>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</si>
  <si>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</si>
  <si>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</si>
  <si>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</si>
  <si>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</si>
  <si>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</si>
  <si>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</si>
  <si>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</si>
  <si>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</si>
  <si>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</si>
  <si>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</si>
  <si>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</si>
  <si>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</si>
  <si>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</si>
  <si>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</si>
  <si>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</si>
  <si>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</si>
  <si>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</si>
  <si>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</si>
  <si>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</si>
  <si>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</si>
  <si>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</si>
  <si>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</si>
  <si>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</si>
  <si>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</si>
  <si>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</si>
  <si>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</si>
  <si>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</si>
  <si>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</si>
  <si>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</si>
  <si>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</si>
  <si>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</si>
  <si>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</si>
  <si>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</si>
  <si>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</si>
  <si>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</si>
  <si>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</si>
  <si>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</si>
  <si>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</si>
  <si>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</si>
  <si>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</si>
  <si>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</si>
  <si>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</si>
  <si>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</si>
  <si>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</si>
  <si>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</si>
  <si>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</si>
  <si>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</si>
  <si>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</si>
  <si>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</si>
  <si>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</si>
  <si>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</si>
  <si>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</si>
  <si>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</si>
  <si>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</si>
  <si>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</si>
  <si>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</si>
  <si>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</si>
  <si>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</si>
  <si>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</si>
  <si>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</si>
  <si>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</si>
  <si>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</si>
  <si>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</si>
  <si>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</si>
  <si>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</si>
  <si>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</si>
  <si>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</si>
  <si>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</si>
  <si>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</si>
  <si>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</si>
  <si>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</si>
  <si>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</si>
  <si>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</si>
  <si>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</si>
  <si>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</si>
  <si>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</si>
  <si>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</si>
  <si>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</si>
  <si>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</si>
  <si>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</si>
  <si>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</si>
  <si>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</si>
  <si>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</si>
  <si>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</si>
  <si>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</si>
  <si>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</si>
  <si>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</si>
  <si>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</si>
  <si>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</si>
  <si>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</si>
  <si>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</si>
  <si>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</si>
  <si>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</si>
  <si>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</si>
  <si>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</si>
  <si>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</si>
  <si>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</si>
  <si>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</si>
  <si>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</si>
  <si>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</si>
  <si>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</si>
  <si>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</si>
  <si>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</si>
  <si>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</si>
  <si>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</si>
  <si>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</si>
  <si>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</si>
  <si>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</si>
  <si>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</si>
  <si>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</si>
  <si>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</si>
  <si>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</si>
  <si>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</si>
  <si>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</si>
  <si>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</si>
  <si>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</si>
  <si>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</si>
  <si>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</si>
  <si>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</si>
  <si>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</si>
  <si>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</si>
  <si>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</si>
  <si>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</si>
  <si>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</si>
  <si>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</si>
  <si>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</si>
  <si>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</si>
  <si>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</si>
  <si>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</si>
  <si>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</si>
  <si>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</si>
  <si>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</si>
  <si>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</si>
  <si>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</si>
  <si>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</si>
  <si>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</si>
  <si>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</si>
  <si>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</si>
  <si>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</si>
  <si>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</si>
  <si>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</si>
  <si>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</si>
  <si>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</si>
  <si>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</si>
  <si>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</si>
  <si>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</si>
  <si>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</si>
  <si>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</si>
  <si>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</si>
  <si>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</si>
  <si>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</si>
  <si>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</si>
  <si>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</si>
  <si>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</si>
  <si>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</si>
  <si>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</si>
  <si>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</si>
  <si>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</si>
  <si>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</si>
  <si>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</si>
  <si>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</si>
  <si>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</si>
  <si>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</si>
  <si>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</si>
  <si>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</si>
  <si>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</si>
  <si>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</si>
  <si>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</si>
  <si>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</si>
  <si>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</si>
  <si>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</si>
  <si>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</si>
  <si>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</si>
  <si>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</si>
  <si>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</si>
  <si>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</si>
  <si>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</si>
  <si>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</si>
  <si>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</si>
  <si>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</si>
  <si>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</si>
  <si>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</si>
  <si>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</si>
  <si>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</si>
  <si>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</si>
  <si>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</si>
  <si>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</si>
  <si>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</si>
  <si>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</si>
  <si>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</si>
  <si>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</si>
  <si>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</si>
  <si>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</si>
  <si>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</si>
  <si>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</si>
  <si>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</si>
  <si>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</si>
  <si>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</si>
  <si>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</si>
  <si>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</si>
  <si>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</si>
  <si>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</si>
  <si>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</si>
  <si>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</si>
  <si>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</si>
  <si>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</si>
  <si>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</si>
  <si>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</si>
  <si>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</si>
  <si>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</si>
  <si>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</si>
  <si>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</si>
  <si>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</si>
  <si>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</si>
  <si>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</si>
  <si>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</si>
  <si>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</si>
  <si>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</si>
  <si>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</si>
  <si>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</si>
  <si>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</si>
  <si>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</si>
  <si>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</si>
  <si>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</si>
  <si>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</si>
  <si>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</si>
  <si>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</si>
  <si>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</si>
  <si>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</si>
  <si>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</si>
  <si>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</si>
  <si>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</si>
  <si>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</si>
  <si>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</si>
  <si>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</si>
  <si>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</si>
  <si>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</si>
  <si>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</si>
  <si>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</si>
  <si>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</si>
  <si>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</si>
  <si>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</si>
  <si>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</si>
  <si>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</si>
  <si>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</si>
  <si>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</si>
  <si>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</si>
  <si>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</si>
  <si>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</si>
  <si>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</si>
  <si>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</si>
  <si>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</si>
  <si>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</si>
  <si>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</si>
  <si>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</si>
  <si>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</si>
  <si>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</si>
  <si>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</si>
  <si>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</si>
  <si>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</si>
  <si>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</si>
  <si>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</si>
  <si>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</si>
  <si>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</si>
  <si>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</si>
  <si>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</si>
  <si>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</si>
  <si>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</si>
  <si>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</si>
  <si>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</si>
  <si>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</si>
  <si>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</si>
  <si>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</si>
  <si>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</si>
  <si>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</si>
  <si>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</si>
  <si>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</si>
  <si>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</si>
  <si>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</si>
  <si>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</si>
  <si>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</si>
  <si>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</si>
  <si>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</si>
  <si>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</si>
  <si>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</si>
  <si>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</si>
  <si>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</si>
  <si>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</si>
  <si>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</si>
  <si>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</si>
  <si>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</si>
  <si>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</si>
  <si>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</si>
  <si>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</si>
  <si>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</si>
  <si>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</si>
  <si>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</si>
  <si>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</si>
  <si>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</si>
  <si>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</si>
  <si>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</si>
  <si>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</si>
  <si>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</si>
  <si>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</si>
  <si>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</si>
  <si>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</si>
  <si>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</si>
  <si>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</si>
  <si>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</si>
  <si>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</si>
  <si>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</si>
  <si>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</si>
  <si>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</si>
  <si>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</si>
  <si>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</si>
  <si>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</si>
  <si>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</si>
  <si>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</si>
  <si>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</si>
  <si>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</si>
  <si>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</si>
  <si>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</si>
  <si>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</si>
  <si>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</si>
  <si>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</si>
  <si>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</si>
  <si>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</si>
  <si>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</si>
  <si>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</si>
  <si>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</si>
  <si>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</si>
  <si>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</si>
  <si>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</si>
  <si>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</si>
  <si>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</si>
  <si>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</si>
  <si>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</si>
  <si>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</si>
  <si>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</si>
  <si>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</si>
  <si>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</si>
  <si>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</si>
  <si>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</si>
  <si>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</si>
  <si>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</si>
  <si>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</si>
  <si>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</si>
  <si>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</si>
  <si>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</si>
  <si>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</si>
  <si>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</si>
  <si>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</si>
  <si>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</si>
  <si>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</si>
  <si>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</si>
  <si>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</si>
  <si>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</si>
  <si>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</si>
  <si>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</si>
  <si>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</si>
  <si>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</si>
  <si>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</si>
  <si>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</si>
  <si>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</si>
  <si>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</si>
  <si>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</si>
  <si>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</si>
  <si>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</si>
  <si>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</si>
  <si>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</si>
  <si>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</si>
  <si>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</si>
  <si>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</si>
  <si>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</si>
  <si>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</si>
  <si>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</si>
  <si>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</si>
  <si>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</si>
  <si>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</si>
  <si>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</si>
  <si>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</si>
  <si>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</si>
  <si>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</si>
  <si>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</si>
  <si>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</si>
  <si>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</si>
  <si>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</si>
  <si>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</si>
  <si>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</si>
  <si>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</si>
  <si>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</si>
  <si>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</si>
  <si>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</si>
  <si>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</si>
  <si>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</si>
  <si>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</si>
  <si>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</si>
  <si>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</si>
  <si>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</si>
  <si>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</si>
  <si>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</si>
  <si>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</si>
  <si>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</si>
  <si>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</si>
  <si>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</si>
  <si>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</si>
  <si>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</si>
  <si>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</si>
  <si>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</si>
  <si>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</si>
  <si>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</si>
  <si>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</si>
  <si>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</si>
  <si>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</si>
  <si>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</si>
  <si>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</si>
  <si>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</si>
  <si>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</si>
  <si>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</si>
  <si>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</si>
  <si>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</si>
  <si>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</si>
  <si>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</si>
  <si>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</si>
  <si>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</si>
  <si>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</si>
  <si>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</si>
  <si>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</si>
  <si>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</si>
  <si>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</si>
  <si>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</si>
  <si>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</si>
  <si>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</si>
  <si>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</si>
  <si>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</si>
  <si>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</si>
  <si>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</si>
  <si>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</si>
  <si>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</si>
  <si>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</si>
  <si>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</si>
  <si>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</si>
  <si>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</si>
  <si>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</si>
  <si>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</si>
  <si>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</si>
  <si>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</si>
  <si>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</si>
  <si>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</si>
  <si>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</si>
  <si>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</si>
  <si>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</si>
  <si>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</si>
  <si>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</si>
  <si>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</si>
  <si>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</si>
  <si>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</si>
  <si>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</si>
  <si>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</si>
  <si>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</si>
  <si>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</si>
  <si>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</si>
  <si>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</si>
  <si>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</si>
  <si>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</si>
  <si>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</si>
  <si>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</si>
  <si>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</si>
  <si>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</si>
  <si>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</si>
  <si>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</si>
  <si>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</si>
  <si>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</si>
  <si>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</si>
  <si>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</si>
  <si>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</si>
  <si>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</si>
  <si>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</si>
  <si>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</si>
  <si>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</si>
  <si>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</si>
  <si>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</si>
  <si>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</si>
  <si>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</si>
  <si>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</si>
  <si>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</si>
  <si>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</si>
  <si>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</si>
  <si>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</si>
  <si>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</si>
  <si>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</si>
  <si>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</si>
  <si>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</si>
  <si>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</si>
  <si>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</si>
  <si>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</si>
  <si>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</si>
  <si>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</si>
  <si>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</si>
  <si>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</si>
  <si>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</si>
  <si>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</si>
  <si>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</si>
  <si>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</si>
  <si>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</si>
  <si>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</si>
  <si>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</si>
  <si>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</si>
  <si>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</si>
  <si>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</si>
  <si>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</si>
  <si>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</si>
  <si>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</si>
  <si>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</si>
  <si>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</si>
  <si>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</si>
  <si>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</si>
  <si>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</si>
  <si>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</si>
  <si>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</si>
  <si>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</si>
  <si>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</si>
  <si>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</si>
  <si>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</si>
  <si>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</si>
  <si>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</si>
  <si>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</si>
  <si>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</si>
  <si>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</si>
  <si>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</si>
  <si>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</si>
  <si>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</si>
  <si>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</si>
  <si>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</si>
  <si>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</si>
  <si>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</si>
  <si>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</si>
  <si>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</si>
  <si>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</si>
  <si>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</si>
  <si>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</si>
  <si>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</si>
  <si>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</si>
  <si>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</si>
  <si>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</si>
  <si>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</si>
  <si>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</si>
  <si>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</si>
  <si>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</si>
  <si>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</si>
  <si>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</si>
  <si>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</si>
  <si>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</si>
  <si>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</si>
  <si>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</si>
  <si>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</si>
  <si>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</si>
  <si>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</si>
  <si>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</si>
  <si>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</si>
  <si>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</si>
  <si>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</si>
  <si>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</si>
  <si>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</si>
  <si>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</si>
  <si>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</si>
  <si>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</si>
  <si>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</si>
  <si>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</si>
  <si>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</si>
  <si>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</si>
  <si>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</si>
  <si>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</si>
  <si>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</si>
  <si>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</si>
  <si>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</si>
  <si>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</si>
  <si>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</si>
  <si>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</si>
  <si>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</si>
  <si>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</si>
  <si>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</si>
  <si>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</si>
  <si>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</si>
  <si>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</si>
  <si>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</si>
  <si>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</si>
  <si>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</si>
  <si>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</si>
  <si>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</si>
  <si>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</si>
  <si>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</si>
  <si>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</si>
  <si>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</si>
  <si>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</si>
  <si>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</si>
  <si>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</si>
  <si>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</si>
  <si>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</si>
  <si>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</si>
  <si>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</si>
  <si>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</si>
  <si>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</si>
  <si>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</si>
  <si>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</si>
  <si>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</si>
  <si>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</si>
  <si>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</si>
  <si>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</si>
  <si>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</si>
  <si>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</si>
  <si>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</si>
  <si>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</si>
  <si>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</si>
  <si>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</si>
  <si>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</si>
  <si>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</si>
  <si>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</si>
  <si>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</si>
  <si>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</si>
  <si>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</si>
  <si>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</si>
  <si>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</si>
  <si>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</si>
  <si>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</si>
  <si>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</si>
  <si>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</si>
  <si>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</si>
  <si>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</si>
  <si>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</si>
  <si>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</si>
  <si>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</si>
  <si>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</si>
  <si>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</si>
  <si>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</si>
  <si>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</si>
  <si>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</si>
  <si>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</si>
  <si>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</si>
  <si>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</si>
  <si>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</si>
  <si>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</si>
  <si>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</si>
  <si>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</si>
  <si>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</si>
  <si>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</si>
  <si>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</si>
  <si>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</si>
  <si>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</si>
  <si>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</si>
  <si>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</si>
  <si>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</si>
  <si>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</si>
  <si>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</si>
  <si>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</si>
  <si>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</si>
  <si>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</si>
  <si>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</si>
  <si>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</si>
  <si>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</si>
  <si>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</si>
  <si>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</si>
  <si>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</si>
  <si>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</si>
  <si>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</si>
  <si>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</si>
  <si>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</si>
  <si>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</si>
  <si>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</si>
  <si>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</si>
  <si>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</si>
  <si>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</si>
  <si>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</si>
  <si>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</si>
  <si>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</si>
  <si>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</si>
  <si>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</si>
  <si>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</si>
  <si>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</si>
  <si>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</si>
  <si>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</si>
  <si>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</si>
  <si>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</si>
  <si>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</si>
  <si>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</si>
  <si>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</si>
  <si>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</si>
  <si>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</si>
  <si>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</si>
  <si>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</si>
  <si>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</si>
  <si>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</si>
  <si>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</si>
  <si>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</si>
  <si>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</si>
  <si>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</si>
  <si>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</si>
  <si>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</si>
  <si>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</si>
  <si>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</si>
  <si>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</si>
  <si>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</si>
  <si>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</si>
  <si>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</si>
  <si>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</si>
  <si>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</si>
  <si>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</si>
  <si>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</si>
  <si>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</si>
  <si>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</si>
  <si>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</si>
  <si>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</si>
  <si>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</si>
  <si>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</si>
  <si>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</si>
  <si>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</si>
  <si>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</si>
  <si>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</si>
  <si>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</si>
  <si>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</si>
  <si>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</si>
  <si>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</si>
  <si>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</si>
  <si>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</si>
  <si>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</si>
  <si>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</si>
  <si>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</si>
  <si>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</si>
  <si>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</si>
  <si>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</si>
  <si>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</si>
  <si>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</si>
  <si>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</si>
  <si>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</si>
  <si>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</si>
  <si>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</si>
  <si>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</si>
  <si>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</si>
  <si>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</si>
  <si>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</si>
  <si>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</si>
  <si>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</si>
  <si>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</si>
  <si>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</si>
  <si>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</si>
  <si>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</si>
  <si>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</si>
  <si>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</si>
  <si>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</si>
  <si>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</si>
  <si>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</si>
  <si>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</si>
  <si>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</si>
  <si>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</si>
  <si>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</si>
  <si>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</si>
  <si>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</si>
  <si>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</si>
  <si>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</si>
  <si>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</si>
  <si>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</si>
  <si>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</si>
  <si>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</si>
  <si>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</si>
  <si>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</si>
  <si>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</si>
  <si>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</si>
  <si>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</si>
  <si>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</si>
  <si>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</si>
  <si>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</si>
  <si>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</si>
  <si>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</si>
  <si>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</si>
  <si>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</si>
  <si>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</si>
  <si>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</si>
  <si>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</si>
  <si>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</si>
  <si>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</si>
  <si>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</si>
  <si>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</si>
  <si>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</si>
  <si>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</si>
  <si>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</si>
  <si>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</si>
  <si>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</si>
  <si>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</si>
  <si>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</si>
  <si>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</si>
  <si>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</si>
  <si>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</si>
  <si>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</si>
  <si>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</si>
  <si>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</si>
  <si>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</si>
  <si>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</si>
  <si>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</si>
  <si>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</si>
  <si>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</si>
  <si>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</si>
  <si>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</si>
  <si>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</si>
  <si>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</si>
  <si>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</si>
  <si>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</si>
  <si>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</si>
  <si>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</si>
  <si>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</si>
  <si>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</si>
  <si>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</si>
  <si>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</si>
  <si>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</si>
  <si>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</si>
  <si>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</si>
  <si>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</si>
  <si>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</si>
  <si>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</si>
  <si>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</si>
  <si>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</si>
  <si>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</si>
  <si>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</si>
  <si>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</si>
  <si>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</si>
  <si>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</si>
  <si>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</si>
  <si>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</si>
  <si>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</si>
  <si>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</si>
  <si>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</si>
  <si>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</si>
  <si>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</si>
  <si>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</si>
  <si>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</si>
  <si>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</si>
  <si>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</si>
  <si>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</si>
  <si>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</si>
  <si>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</si>
  <si>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</si>
  <si>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</si>
  <si>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</si>
  <si>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</si>
  <si>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</si>
  <si>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</si>
  <si>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</si>
  <si>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</si>
  <si>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</si>
  <si>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</si>
  <si>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</si>
  <si>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</si>
  <si>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</si>
  <si>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</si>
  <si>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</si>
  <si>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</si>
  <si>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</si>
  <si>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</si>
  <si>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</si>
  <si>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</si>
  <si>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</si>
  <si>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</si>
  <si>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</si>
  <si>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</si>
  <si>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</si>
  <si>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</si>
  <si>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</si>
  <si>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</si>
  <si>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</si>
  <si>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</si>
  <si>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</si>
  <si>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</si>
  <si>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</si>
  <si>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</si>
  <si>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</si>
  <si>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</si>
  <si>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</si>
  <si>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</si>
  <si>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</si>
  <si>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BINS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</si>
  <si>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</si>
  <si>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</si>
  <si>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</si>
  <si>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</si>
  <si>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</si>
  <si>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</si>
  <si>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</si>
  <si>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</si>
  <si>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</si>
  <si>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</si>
  <si>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</si>
  <si>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&gt;= to 50000</t>
  </si>
  <si>
    <t>Successful</t>
  </si>
  <si>
    <t>Mean</t>
  </si>
  <si>
    <t>Median</t>
  </si>
  <si>
    <t>Minimum</t>
  </si>
  <si>
    <t>Maximim</t>
  </si>
  <si>
    <t>Variance</t>
  </si>
  <si>
    <t>Standard Deviation</t>
  </si>
  <si>
    <t>Maximum</t>
  </si>
  <si>
    <t>Failed</t>
  </si>
  <si>
    <t>Column1</t>
  </si>
  <si>
    <t>Standard Error</t>
  </si>
  <si>
    <t>Mode</t>
  </si>
  <si>
    <t>Sample Variance</t>
  </si>
  <si>
    <t>Kurtosis</t>
  </si>
  <si>
    <t>Skewness</t>
  </si>
  <si>
    <t>Range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</si>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</sst>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"/>
    <numFmt numFmtId="165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Gadugi"/>
      <family val="2"/>
    </font>
    <font>
      <b/>
      <sz val="11"/>
      <color theme="1"/>
      <name val="Gadugi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1" applyFon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Border="1"/>
    <xf numFmtId="9" fontId="0" fillId="0" borderId="1" xfId="2" applyFont="1" applyBorder="1"/>
    <xf numFmtId="0" fontId="0" fillId="2" borderId="0" xfId="0" applyFill="1"/>
    <xf numFmtId="0" fontId="0" fillId="0" borderId="0" xfId="0" applyFill="1" applyBorder="1" applyAlignment="1"/>
    <xf numFmtId="0" fontId="0" fillId="0" borderId="2" xfId="0" applyFill="1" applyBorder="1" applyAlignment="1"/>
    <xf numFmtId="0" fontId="6" fillId="0" borderId="3" xfId="0" applyFont="1" applyFill="1" applyBorder="1" applyAlignment="1">
      <alignment horizontal="centerContinuous"/>
    </xf>
    <xf numFmtId="10" fontId="0" fillId="0" borderId="0" xfId="0" applyNumberFormat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8"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FF66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Chart- StarterBook.xlsx]Pivot Chart_Category!PivotTable1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dern Love Caps" panose="04070805081001020A01" pitchFamily="82" charset="0"/>
                <a:ea typeface="+mn-ea"/>
                <a:cs typeface="+mn-cs"/>
              </a:defRPr>
            </a:pPr>
            <a:r>
              <a:rPr lang="en-US" sz="2400">
                <a:latin typeface="Modern Love Caps" panose="04070805081001020A01" pitchFamily="82" charset="0"/>
              </a:rPr>
              <a:t>State of Kickstarter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dern Love Caps" panose="04070805081001020A01" pitchFamily="8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61-4A7E-B633-7E391163B690}"/>
            </c:ext>
          </c:extLst>
        </c:ser>
        <c:ser>
          <c:idx val="1"/>
          <c:order val="1"/>
          <c:tx>
            <c:strRef>
              <c:f>'Pivot Chart_Category'!$C$3:$C$4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61-4A7E-B633-7E391163B690}"/>
            </c:ext>
          </c:extLst>
        </c:ser>
        <c:ser>
          <c:idx val="2"/>
          <c:order val="2"/>
          <c:tx>
            <c:strRef>
              <c:f>'Pivot Chart_Category'!$D$3:$D$4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61-4A7E-B633-7E391163B690}"/>
            </c:ext>
          </c:extLst>
        </c:ser>
        <c:ser>
          <c:idx val="3"/>
          <c:order val="3"/>
          <c:tx>
            <c:strRef>
              <c:f>'Pivot Chart_Category'!$E$3:$E$4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61-4A7E-B633-7E391163B6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88056415"/>
        <c:axId val="902366399"/>
      </c:barChart>
      <c:catAx>
        <c:axId val="988056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>
                    <a:latin typeface="Modern Love Caps" panose="04070805081001020A01" pitchFamily="82" charset="0"/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66399"/>
        <c:crosses val="autoZero"/>
        <c:auto val="1"/>
        <c:lblAlgn val="ctr"/>
        <c:lblOffset val="100"/>
        <c:noMultiLvlLbl val="0"/>
      </c:catAx>
      <c:valAx>
        <c:axId val="9023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>
                    <a:latin typeface="Modern Love Caps" panose="04070805081001020A01" pitchFamily="82" charset="0"/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5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Chart- StarterBook.xlsx]Pivot Chart _SubCategory!PivotTable2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dern Love Caps" panose="04070805081001020A01" pitchFamily="82" charset="0"/>
                <a:ea typeface="+mn-ea"/>
                <a:cs typeface="+mn-cs"/>
              </a:defRPr>
            </a:pPr>
            <a:r>
              <a:rPr lang="en-US" sz="2400">
                <a:latin typeface="Modern Love Caps" panose="04070805081001020A01" pitchFamily="82" charset="0"/>
              </a:rPr>
              <a:t>State of Kickstarter Projects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dern Love Caps" panose="04070805081001020A01" pitchFamily="8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_SubCategory'!$B$4:$B$5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_SubCategory'!$A$6:$A$9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Chart _SubCategory'!$B$6:$B$9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4-4CFC-A7BC-FAB66C1477F5}"/>
            </c:ext>
          </c:extLst>
        </c:ser>
        <c:ser>
          <c:idx val="1"/>
          <c:order val="1"/>
          <c:tx>
            <c:strRef>
              <c:f>'Pivot Chart 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_SubCategory'!$A$6:$A$9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Chart _SubCategory'!$C$6:$C$9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4-4CFC-A7BC-FAB66C1477F5}"/>
            </c:ext>
          </c:extLst>
        </c:ser>
        <c:ser>
          <c:idx val="2"/>
          <c:order val="2"/>
          <c:tx>
            <c:strRef>
              <c:f>'Pivot Chart _SubCategory'!$D$4:$D$5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_SubCategory'!$A$6:$A$9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Chart _SubCategory'!$D$6:$D$9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D4-4CFC-A7BC-FAB66C1477F5}"/>
            </c:ext>
          </c:extLst>
        </c:ser>
        <c:ser>
          <c:idx val="3"/>
          <c:order val="3"/>
          <c:tx>
            <c:strRef>
              <c:f>'Pivot Chart _SubCategory'!$E$4:$E$5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_SubCategory'!$A$6:$A$9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Chart _SubCategory'!$E$6:$E$9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D4-4CFC-A7BC-FAB66C147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7649487"/>
        <c:axId val="1400904255"/>
      </c:barChart>
      <c:catAx>
        <c:axId val="1477649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>
                    <a:latin typeface="Modern Love Caps" panose="04070805081001020A01" pitchFamily="82" charset="0"/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904255"/>
        <c:crosses val="autoZero"/>
        <c:auto val="1"/>
        <c:lblAlgn val="ctr"/>
        <c:lblOffset val="100"/>
        <c:noMultiLvlLbl val="0"/>
      </c:catAx>
      <c:valAx>
        <c:axId val="140090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>
                    <a:latin typeface="Modern Love Caps" panose="04070805081001020A01" pitchFamily="82" charset="0"/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64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Chart- StarterBook.xlsx]Pivot Chart_Over 12 Months!PivotTable1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dern Love Caps" panose="04070805081001020A01" pitchFamily="82" charset="0"/>
                <a:ea typeface="+mn-ea"/>
                <a:cs typeface="+mn-cs"/>
              </a:defRPr>
            </a:pPr>
            <a:r>
              <a:rPr lang="en-US" sz="1800" b="1">
                <a:latin typeface="Modern Love Caps" panose="04070805081001020A01" pitchFamily="82" charset="0"/>
              </a:rPr>
              <a:t>State of Campaigns Over</a:t>
            </a:r>
            <a:r>
              <a:rPr lang="en-US" sz="1800" b="1" baseline="0">
                <a:latin typeface="Modern Love Caps" panose="04070805081001020A01" pitchFamily="82" charset="0"/>
              </a:rPr>
              <a:t> 12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dern Love Caps" panose="04070805081001020A01" pitchFamily="8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66CC"/>
            </a:solidFill>
            <a:round/>
          </a:ln>
          <a:effectLst/>
        </c:spPr>
        <c:marker>
          <c:symbol val="circle"/>
          <c:size val="7"/>
          <c:spPr>
            <a:solidFill>
              <a:srgbClr val="FF66CC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9900"/>
            </a:solidFill>
            <a:round/>
          </a:ln>
          <a:effectLst/>
        </c:spPr>
        <c:marker>
          <c:symbol val="circle"/>
          <c:size val="7"/>
          <c:spPr>
            <a:solidFill>
              <a:srgbClr val="FF99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Chart_Over 12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Chart_Over 12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Chart_Over 12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2-43AB-B75A-3C367B6CEC01}"/>
            </c:ext>
          </c:extLst>
        </c:ser>
        <c:ser>
          <c:idx val="1"/>
          <c:order val="1"/>
          <c:tx>
            <c:strRef>
              <c:f>'Pivot Chart_Over 12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66CC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66CC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Chart_Over 12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Chart_Over 12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72-43AB-B75A-3C367B6CEC01}"/>
            </c:ext>
          </c:extLst>
        </c:ser>
        <c:ser>
          <c:idx val="2"/>
          <c:order val="2"/>
          <c:tx>
            <c:strRef>
              <c:f>'Pivot Chart_Over 12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99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Chart_Over 12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Chart_Over 12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72-43AB-B75A-3C367B6CE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739871"/>
        <c:axId val="411355903"/>
      </c:lineChart>
      <c:catAx>
        <c:axId val="522739871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 b="1">
                    <a:latin typeface="Modern Love Caps" panose="04070805081001020A01" pitchFamily="82" charset="0"/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55903"/>
        <c:crosses val="autoZero"/>
        <c:auto val="1"/>
        <c:lblAlgn val="ctr"/>
        <c:lblOffset val="100"/>
        <c:noMultiLvlLbl val="0"/>
      </c:catAx>
      <c:valAx>
        <c:axId val="41135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 b="1">
                    <a:latin typeface="Modern Love Caps" panose="04070805081001020A01" pitchFamily="82" charset="0"/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3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dern Love Caps" panose="04070805081001020A01" pitchFamily="82" charset="0"/>
                <a:ea typeface="+mn-ea"/>
                <a:cs typeface="+mn-cs"/>
              </a:defRPr>
            </a:pPr>
            <a:r>
              <a:rPr lang="en-US" sz="2000" b="1">
                <a:latin typeface="Modern Love Caps" panose="04070805081001020A01" pitchFamily="82" charset="0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dern Love Caps" panose="04070805081001020A01" pitchFamily="8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0.52744765138653082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7F-4D3A-902D-FAEC68E002F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0.23769100169779286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7F-4D3A-902D-FAEC68E002F2}"/>
            </c:ext>
          </c:extLst>
        </c:ser>
        <c:ser>
          <c:idx val="7"/>
          <c:order val="7"/>
          <c:tx>
            <c:strRef>
              <c:f>'Outcomes Based on Goals'!$I$1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3.3955857385398983E-2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7F-4D3A-902D-FAEC68E002F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3734127"/>
        <c:axId val="544807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BINS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1767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7F-4D3A-902D-FAEC68E002F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B7F-4D3A-902D-FAEC68E002F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7F-4D3A-902D-FAEC68E002F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7F-4D3A-902D-FAEC68E002F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7F-4D3A-902D-FAEC68E002F2}"/>
                  </c:ext>
                </c:extLst>
              </c15:ser>
            </c15:filteredLineSeries>
          </c:ext>
        </c:extLst>
      </c:lineChart>
      <c:catAx>
        <c:axId val="6437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>
                    <a:latin typeface="Modern Love Caps" panose="04070805081001020A01" pitchFamily="82" charset="0"/>
                  </a:rPr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07423"/>
        <c:crosses val="autoZero"/>
        <c:auto val="1"/>
        <c:lblAlgn val="ctr"/>
        <c:lblOffset val="100"/>
        <c:noMultiLvlLbl val="0"/>
      </c:catAx>
      <c:valAx>
        <c:axId val="54480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dern Love Caps" panose="04070805081001020A01" pitchFamily="82" charset="0"/>
                    <a:ea typeface="+mn-ea"/>
                    <a:cs typeface="+mn-cs"/>
                  </a:defRPr>
                </a:pPr>
                <a:r>
                  <a:rPr lang="en-US" sz="1200">
                    <a:latin typeface="Modern Love Caps" panose="04070805081001020A01" pitchFamily="82" charset="0"/>
                  </a:rPr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dern Love Caps" panose="04070805081001020A01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3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Backer/Successful 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108C4B67-B558-41AF-B042-606ACCEDF11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/>
                </a:pPr>
                <a:endParaRPr lang="en-US" sz="105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Backer/Failed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1FF251B5-2340-4037-AE0D-B5431090A595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/>
                </a:pPr>
                <a:endParaRPr lang="en-US" sz="105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962025</xdr:colOff>
      <xdr:row>1</xdr:row>
      <xdr:rowOff>23811</xdr:rowOff>
    </xdr:from>
    <xdr:to>
      <xdr:col>19</xdr:col>
      <xdr:colOff>409574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9667A-509F-4715-B9BC-F9D859A0C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0</xdr:row>
      <xdr:rowOff>9525</xdr:rowOff>
    </xdr:from>
    <xdr:to>
      <xdr:col>25</xdr:col>
      <xdr:colOff>457200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65272-F7E4-46DF-94C2-1944EE816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542924</xdr:colOff>
      <xdr:row>1</xdr:row>
      <xdr:rowOff>19050</xdr:rowOff>
    </xdr:from>
    <xdr:to>
      <xdr:col>22</xdr:col>
      <xdr:colOff>285749</xdr:colOff>
      <xdr:row>23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6A578-B87A-452E-A4DF-77BA6B520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0</xdr:row>
      <xdr:rowOff>161925</xdr:rowOff>
    </xdr:from>
    <xdr:to>
      <xdr:col>25</xdr:col>
      <xdr:colOff>428625</xdr:colOff>
      <xdr:row>26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C8135-3012-4252-9533-C24375058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166687</xdr:rowOff>
    </xdr:from>
    <xdr:to>
      <xdr:col>15</xdr:col>
      <xdr:colOff>409575</xdr:colOff>
      <xdr:row>19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1059E06-1C98-48F5-84F7-53AD7396E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8925" y="166687"/>
              <a:ext cx="5410200" cy="34909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309561</xdr:colOff>
      <xdr:row>1</xdr:row>
      <xdr:rowOff>14287</xdr:rowOff>
    </xdr:from>
    <xdr:to>
      <xdr:col>27</xdr:col>
      <xdr:colOff>104774</xdr:colOff>
      <xdr:row>19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31DF1CF-81F6-4032-9E90-8A2F3D5431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77986" y="204787"/>
              <a:ext cx="5281613" cy="34623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kahDSK" refreshedDate="44106.041767361108" createdVersion="6" refreshedVersion="6" minRefreshableVersion="3" recordCount="4114" xr:uid="{8700AD52-7545-4E53-8094-1973D9095B2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kahDSK" refreshedDate="44106.550030787039" createdVersion="6" refreshedVersion="6" minRefreshableVersion="3" recordCount="4114" xr:uid="{8EE5A694-2251-4AE5-A68E-E0BAA610612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n v="136.85882352941178"/>
    <n v="1.5645147425427663E-2"/>
    <x v="0"/>
    <x v="0"/>
    <x v="0"/>
    <d v="2015-07-23T03:00:0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x v="0"/>
    <n v="142.60827250608273"/>
    <n v="5.3913874291953868E-3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n v="105"/>
    <n v="6.6666666666666666E-2"/>
    <x v="0"/>
    <x v="0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n v="103.89999999999999"/>
    <n v="1.4436958614051972E-2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n v="122.99154545454545"/>
    <n v="5.2479586549555885E-3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n v="109.77744436109028"/>
    <n v="1.070615034168565E-2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n v="106.4875"/>
    <n v="6.8083108346050003E-3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n v="101.22222222222221"/>
    <n v="6.2568605927552142E-3"/>
    <x v="0"/>
    <x v="0"/>
    <x v="7"/>
    <d v="2016-07-05T01:07:47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x v="0"/>
    <n v="100.04342857142856"/>
    <n v="3.4270830953414518E-3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n v="125.998"/>
    <n v="3.1746535659296179E-2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n v="100.49999999999999"/>
    <n v="6.3018242122719736E-3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n v="120.5"/>
    <n v="1.2448132780082987E-2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n v="165.29333333333335"/>
    <n v="1.6677421956925061E-2"/>
    <x v="0"/>
    <x v="0"/>
    <x v="12"/>
    <d v="2014-07-16T03:00:0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n v="159.97142857142856"/>
    <n v="9.1087694231112692E-3"/>
    <x v="0"/>
    <x v="0"/>
    <x v="13"/>
    <d v="2016-06-23T20:27:0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n v="100.93333333333334"/>
    <n v="6.7701453104359313E-3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n v="106.60000000000001"/>
    <n v="4.596622889305816E-2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n v="100.24166666666667"/>
    <n v="5.8192700972649431E-3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n v="100.66666666666666"/>
    <n v="2.3841059602649008E-2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n v="106.32110000000002"/>
    <n v="1.0722236696196709E-2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n v="145.29411764705881"/>
    <n v="1.7813765182186234E-2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n v="100.2"/>
    <n v="1.2475049900199601E-2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n v="109.13513513513513"/>
    <n v="5.0024764735017331E-3"/>
    <x v="0"/>
    <x v="0"/>
    <x v="21"/>
    <d v="2014-09-26T15:03:09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n v="117.14285714285715"/>
    <n v="1.9512195121951219E-2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n v="118.5"/>
    <n v="9.7046413502109713E-3"/>
    <x v="0"/>
    <x v="0"/>
    <x v="23"/>
    <d v="2015-04-30T15:20:0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n v="108.80768571428572"/>
    <n v="1.5072464681460264E-2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n v="133.33333333333331"/>
    <n v="1.7500000000000002E-2"/>
    <x v="0"/>
    <x v="0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n v="155.20000000000002"/>
    <n v="9.7938144329896906E-3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n v="111.72500000000001"/>
    <n v="6.7129111658089059E-3"/>
    <x v="0"/>
    <x v="0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n v="100.35000000000001"/>
    <n v="5.8960305597076899E-3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n v="123.33333333333334"/>
    <n v="3.1621621621621625E-2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n v="101.29975"/>
    <n v="1.3079992793664348E-2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n v="100"/>
    <n v="7.6923076923076927E-2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n v="100.24604569420035"/>
    <n v="3.1206171107994391E-3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n v="102.0952380952381"/>
    <n v="1.1940298507462687E-2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n v="130.46153846153845"/>
    <n v="2.0047169811320754E-2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n v="166.5"/>
    <n v="1.6816816816816817E-2"/>
    <x v="0"/>
    <x v="0"/>
    <x v="35"/>
    <d v="2015-04-28T00:00:0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n v="142.15"/>
    <n v="5.1588697385391022E-3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n v="183.44090909090909"/>
    <n v="6.2690487399955398E-3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n v="110.04"/>
    <n v="2.3991275899672846E-2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n v="130.98000000000002"/>
    <n v="6.6269659489998469E-3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n v="101.35000000000001"/>
    <n v="7.8934385791810564E-3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n v="100"/>
    <n v="9.4999999999999998E-3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n v="141.85714285714286"/>
    <n v="8.5095669687814696E-3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n v="308.65999999999997"/>
    <n v="8.5207023909803659E-3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n v="100"/>
    <n v="7.4999999999999997E-3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n v="120"/>
    <n v="1.0166666666666666E-2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n v="104.16666666666667"/>
    <n v="5.1428571428571426E-3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n v="107.61100000000002"/>
    <n v="1.3009822415924022E-2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n v="107.94999999999999"/>
    <n v="1.7600741083835109E-2"/>
    <x v="0"/>
    <x v="0"/>
    <x v="48"/>
    <d v="2015-03-01T12:00:00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x v="0"/>
    <n v="100"/>
    <n v="7.2500000000000004E-3"/>
    <x v="0"/>
    <x v="0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n v="100"/>
    <n v="3.6666666666666667E-2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n v="128.0181818181818"/>
    <n v="8.450504189745774E-3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n v="116.21"/>
    <n v="4.4746579468204111E-3"/>
    <x v="0"/>
    <x v="0"/>
    <x v="52"/>
    <d v="2014-07-17T16:50:46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n v="109.63333333333334"/>
    <n v="3.5573122529644272E-2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n v="101"/>
    <n v="5.1485148514851488E-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n v="128.95348837209301"/>
    <n v="7.7547339945897202E-3"/>
    <x v="0"/>
    <x v="0"/>
    <x v="55"/>
    <d v="2016-05-27T23:15:16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n v="107.26249999999999"/>
    <n v="2.0277356951404264E-2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n v="101.89999999999999"/>
    <n v="4.5142296368989206E-3"/>
    <x v="0"/>
    <x v="0"/>
    <x v="57"/>
    <d v="2015-04-25T19:59:22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n v="102.91"/>
    <n v="7.287921484792537E-3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n v="100.12570000000001"/>
    <n v="1.6479285538078636E-3"/>
    <x v="0"/>
    <x v="0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1"/>
    <n v="103.29622222222221"/>
    <n v="2.3234150759520088E-2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1"/>
    <n v="148.30000000000001"/>
    <n v="3.1018206338503033E-3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1"/>
    <n v="154.73333333333332"/>
    <n v="1.034037052994399E-2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1"/>
    <n v="113.51849999999999"/>
    <n v="2.8189237877526571E-2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1"/>
    <n v="173.33333333333334"/>
    <n v="1.1538461538461539E-2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1"/>
    <n v="107.52857142857141"/>
    <n v="7.5727381426863296E-3"/>
    <x v="0"/>
    <x v="1"/>
    <x v="65"/>
    <d v="2014-08-11T05:59:00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1"/>
    <n v="118.6"/>
    <n v="1.0961214165261383E-2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1"/>
    <n v="116.25000000000001"/>
    <n v="8.6021505376344086E-3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1"/>
    <n v="127.16666666666667"/>
    <n v="4.7182175622542594E-2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1"/>
    <n v="110.9423"/>
    <n v="1.6044376220792252E-2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1"/>
    <n v="127.2"/>
    <n v="2.6729559748427674E-2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1"/>
    <n v="123.94444444444443"/>
    <n v="1.4343343792021516E-2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1"/>
    <n v="108.40909090909091"/>
    <n v="1.7190775681341718E-2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1"/>
    <n v="100"/>
    <n v="0.02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1"/>
    <n v="112.93199999999999"/>
    <n v="5.1358339531753623E-2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1"/>
    <n v="115.42857142857143"/>
    <n v="1.1633663366336634E-2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1"/>
    <n v="153.33333333333334"/>
    <n v="3.2608695652173912E-2"/>
    <x v="0"/>
    <x v="1"/>
    <x v="76"/>
    <d v="2011-12-27T17:35:58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1"/>
    <n v="392.5"/>
    <n v="1.6560509554140127E-2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1"/>
    <n v="2702"/>
    <n v="2.5906735751295335E-2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1"/>
    <n v="127"/>
    <n v="2.4833434282253181E-2"/>
    <x v="0"/>
    <x v="1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1"/>
    <n v="107.25"/>
    <n v="3.6519036519036519E-3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1"/>
    <n v="198"/>
    <n v="1.8855218855218854E-2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1"/>
    <n v="100.01249999999999"/>
    <n v="2.4996875390576177E-2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1"/>
    <n v="102.49999999999999"/>
    <n v="6.3414634146341464E-2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1"/>
    <n v="100"/>
    <n v="1.4E-2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1"/>
    <n v="125.49999999999999"/>
    <n v="1.3944223107569721E-2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1"/>
    <n v="106.46666666666667"/>
    <n v="2.6612398246712585E-3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1"/>
    <n v="104.60000000000001"/>
    <n v="9.5602294455066923E-3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1"/>
    <n v="102.85714285714285"/>
    <n v="1.6666666666666666E-2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1"/>
    <n v="115.06666666666668"/>
    <n v="8.1112398609501733E-3"/>
    <x v="0"/>
    <x v="1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x v="1"/>
    <n v="100.4"/>
    <n v="3.1872509960159362E-2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1"/>
    <n v="120"/>
    <n v="1.2777777777777779E-2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1"/>
    <n v="105.2"/>
    <n v="8.1749049429657803E-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1"/>
    <n v="110.60000000000001"/>
    <n v="1.3562386980108499E-2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1"/>
    <n v="104"/>
    <n v="4.6153846153846156E-2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1"/>
    <n v="131.42857142857142"/>
    <n v="4.5652173913043478E-2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1"/>
    <n v="114.66666666666667"/>
    <n v="1.9767441860465116E-2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1"/>
    <n v="106.25"/>
    <n v="1.8823529411764704E-2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1"/>
    <n v="106.25"/>
    <n v="1.7647058823529412E-2"/>
    <x v="0"/>
    <x v="1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1"/>
    <n v="106.01933333333334"/>
    <n v="2.4523828987165864E-2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1"/>
    <n v="100"/>
    <n v="5.1999999999999998E-3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1"/>
    <n v="100"/>
    <n v="0.01"/>
    <x v="0"/>
    <x v="1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1"/>
    <n v="127.75000000000001"/>
    <n v="8.4801043705153289E-3"/>
    <x v="0"/>
    <x v="1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1"/>
    <n v="105.15384615384616"/>
    <n v="3.5844915874177027E-2"/>
    <x v="0"/>
    <x v="1"/>
    <x v="103"/>
    <d v="2014-03-07T19:20:30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1"/>
    <n v="120"/>
    <n v="1.6666666666666666E-2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1"/>
    <n v="107.40909090909089"/>
    <n v="2.5391451544646636E-2"/>
    <x v="0"/>
    <x v="1"/>
    <x v="105"/>
    <d v="2016-05-14T00:00:00"/>
  </r>
  <r>
    <x v="106"/>
    <s v="LOST WEEKEND"/>
    <s v="A Boy. A Girl. A Car. A Serial Killer."/>
    <x v="10"/>
    <n v="5025"/>
    <x v="0"/>
    <x v="0"/>
    <s v="USD"/>
    <n v="1333391901"/>
    <n v="1332182301"/>
    <b v="0"/>
    <x v="74"/>
    <b v="1"/>
    <x v="1"/>
    <n v="100.49999999999999"/>
    <n v="5.3731343283582086E-3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1"/>
    <n v="102.46666666666667"/>
    <n v="8.9785296031229672E-3"/>
    <x v="0"/>
    <x v="1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1"/>
    <n v="246.66666666666669"/>
    <n v="1.2702702702702703E-2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1"/>
    <n v="219.49999999999997"/>
    <n v="2.1412300683371299E-2"/>
    <x v="0"/>
    <x v="1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1"/>
    <n v="130.76923076923077"/>
    <n v="1.5294117647058824E-2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1"/>
    <n v="154.57142857142858"/>
    <n v="9.7966728280961188E-3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1"/>
    <n v="104"/>
    <n v="1.5576923076923077E-2"/>
    <x v="0"/>
    <x v="1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x v="1"/>
    <n v="141"/>
    <n v="1.1063829787234043E-2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1"/>
    <n v="103.33333333333334"/>
    <n v="1.1290322580645161E-2"/>
    <x v="0"/>
    <x v="1"/>
    <x v="114"/>
    <d v="2012-01-13T06:34:48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x v="1"/>
    <n v="140.44444444444443"/>
    <n v="3.4810126582278479E-2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1"/>
    <n v="113.65714285714286"/>
    <n v="1.4328808446455505E-2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1"/>
    <n v="100.49377777777779"/>
    <n v="5.9705189044318941E-3"/>
    <x v="0"/>
    <x v="1"/>
    <x v="117"/>
    <d v="2010-06-09T19:00:00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1"/>
    <n v="113.03159999999998"/>
    <n v="6.9007251069612393E-3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1"/>
    <n v="104.55692307692308"/>
    <n v="1.0888437656337365E-2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2"/>
    <n v="1.4285714285714287E-2"/>
    <n v="0.1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2"/>
    <n v="3.3333333333333333E-2"/>
    <n v="1"/>
    <x v="0"/>
    <x v="2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2"/>
    <n v="0"/>
    <e v="#DIV/0!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2"/>
    <n v="0.27454545454545454"/>
    <n v="3.9735099337748346E-2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2"/>
    <n v="0"/>
    <e v="#DIV/0!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2"/>
    <n v="14.000000000000002"/>
    <n v="8.5714285714285715E-2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2"/>
    <n v="5.548"/>
    <n v="9.372746935832732E-3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2"/>
    <n v="2.375"/>
    <n v="2.1052631578947368E-2"/>
    <x v="0"/>
    <x v="2"/>
    <x v="127"/>
    <d v="2015-04-03T13:59:01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x v="2"/>
    <n v="1.867"/>
    <n v="3.2137118371719335E-3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2"/>
    <n v="0"/>
    <e v="#DIV/0!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2"/>
    <n v="0"/>
    <e v="#DIV/0!"/>
    <x v="0"/>
    <x v="2"/>
    <x v="130"/>
    <d v="2014-06-16T20:16:00"/>
  </r>
  <r>
    <x v="131"/>
    <s v="I (Canceled)"/>
    <s v="I"/>
    <x v="38"/>
    <n v="0"/>
    <x v="1"/>
    <x v="0"/>
    <s v="USD"/>
    <n v="1467763200"/>
    <n v="1466453161"/>
    <b v="0"/>
    <x v="78"/>
    <b v="0"/>
    <x v="2"/>
    <n v="0"/>
    <e v="#DIV/0!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2"/>
    <n v="9.5687499999999996"/>
    <n v="1.0581319399085565E-2"/>
    <x v="0"/>
    <x v="2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2"/>
    <n v="0"/>
    <e v="#DIV/0!"/>
    <x v="0"/>
    <x v="2"/>
    <x v="133"/>
    <d v="2016-05-31T17:31:00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x v="2"/>
    <n v="0"/>
    <e v="#DIV/0!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2"/>
    <n v="13.433333333333334"/>
    <n v="1.2406947890818859E-2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2"/>
    <n v="0"/>
    <e v="#DIV/0!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2"/>
    <n v="0"/>
    <e v="#DIV/0!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2"/>
    <n v="3.1413333333333333"/>
    <n v="1.2308998302207131E-2"/>
    <x v="0"/>
    <x v="2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2"/>
    <n v="100"/>
    <n v="2E-3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2"/>
    <n v="0"/>
    <e v="#DIV/0!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2"/>
    <n v="10.775"/>
    <n v="2.1655065738592421E-2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2"/>
    <n v="0.33333333333333337"/>
    <n v="0.1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2"/>
    <n v="0"/>
    <e v="#DIV/0!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2"/>
    <n v="27.6"/>
    <n v="1.7874396135265702E-2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2"/>
    <n v="7.5111111111111111"/>
    <n v="2.6627218934911243E-2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2"/>
    <n v="0.57499999999999996"/>
    <n v="2.6086956521739129E-2"/>
    <x v="0"/>
    <x v="2"/>
    <x v="146"/>
    <d v="2017-01-18T00:23:18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x v="2"/>
    <n v="0"/>
    <e v="#DIV/0!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2"/>
    <n v="0.08"/>
    <n v="0.05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2"/>
    <n v="0.91999999999999993"/>
    <n v="6.5217391304347824E-2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2"/>
    <n v="23.163076923076922"/>
    <n v="2.2250265674814028E-3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2"/>
    <n v="5.5999999999999994E-2"/>
    <n v="3.5714285714285712E-2"/>
    <x v="0"/>
    <x v="2"/>
    <x v="151"/>
    <d v="2015-06-18T13:13:11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x v="2"/>
    <n v="7.8947368421052634E-3"/>
    <n v="6.6666666666666666E-2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2"/>
    <n v="0.71799999999999997"/>
    <n v="2.7855153203342618E-2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2"/>
    <n v="2.666666666666667"/>
    <n v="7.4999999999999997E-2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2"/>
    <n v="6.0000000000000001E-3"/>
    <n v="4.9382716049382713E-2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2"/>
    <n v="5.0999999999999996"/>
    <n v="8.4033613445378148E-3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2"/>
    <n v="0.26711185308848079"/>
    <n v="0.25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2"/>
    <n v="0"/>
    <e v="#DIV/0!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2"/>
    <n v="2E-3"/>
    <n v="0.1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3"/>
    <n v="0"/>
    <e v="#DIV/0!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3"/>
    <n v="0.01"/>
    <n v="0.2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3"/>
    <n v="15.535714285714286"/>
    <n v="2.2988505747126436E-2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3"/>
    <n v="0"/>
    <e v="#DIV/0!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3"/>
    <n v="0.53333333333333333"/>
    <n v="1.0937499999999999E-2"/>
    <x v="0"/>
    <x v="3"/>
    <x v="164"/>
    <d v="2014-09-19T18:18:21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x v="3"/>
    <n v="0"/>
    <e v="#DIV/0!"/>
    <x v="0"/>
    <x v="3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3"/>
    <n v="60"/>
    <n v="3.3333333333333332E-4"/>
    <x v="0"/>
    <x v="3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3"/>
    <n v="0.01"/>
    <n v="0.18181818181818182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3"/>
    <n v="4.0625"/>
    <n v="9.2307692307692316E-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3"/>
    <n v="22.400000000000002"/>
    <n v="1.7857142857142856E-2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3"/>
    <n v="3.25"/>
    <n v="3.0769230769230771E-2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3"/>
    <n v="2E-3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3"/>
    <n v="0"/>
    <e v="#DIV/0!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3"/>
    <n v="0"/>
    <e v="#DIV/0!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3"/>
    <n v="0"/>
    <e v="#DIV/0!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3"/>
    <n v="6.4850000000000003"/>
    <n v="2.0046260601387818E-2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3"/>
    <n v="0"/>
    <e v="#DIV/0!"/>
    <x v="0"/>
    <x v="3"/>
    <x v="176"/>
    <d v="2015-08-05T19:46:39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3"/>
    <n v="40"/>
    <n v="3.888888888888889E-2"/>
    <x v="0"/>
    <x v="3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3"/>
    <n v="0"/>
    <e v="#DIV/0!"/>
    <x v="0"/>
    <x v="3"/>
    <x v="178"/>
    <d v="2015-11-26T23:55:45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x v="3"/>
    <n v="20"/>
    <n v="0.01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3"/>
    <n v="33.416666666666664"/>
    <n v="3.2418952618453865E-2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3"/>
    <n v="21.092608822670172"/>
    <n v="5.5401662049861496E-3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3"/>
    <n v="0"/>
    <e v="#DIV/0!"/>
    <x v="0"/>
    <x v="3"/>
    <x v="182"/>
    <d v="2017-01-07T00:17:12"/>
  </r>
  <r>
    <x v="183"/>
    <s v="Three Little Words"/>
    <s v="Don't kill me until I meet my Dad"/>
    <x v="78"/>
    <n v="4482"/>
    <x v="2"/>
    <x v="1"/>
    <s v="GBP"/>
    <n v="1417033610"/>
    <n v="1414438010"/>
    <b v="0"/>
    <x v="8"/>
    <b v="0"/>
    <x v="3"/>
    <n v="35.856000000000002"/>
    <n v="2.6773761713520749E-3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3"/>
    <n v="3.4000000000000004"/>
    <n v="3.9215686274509803E-2"/>
    <x v="0"/>
    <x v="3"/>
    <x v="184"/>
    <d v="2014-09-01T03:59:00"/>
  </r>
  <r>
    <x v="185"/>
    <s v="BLANK Short Movie"/>
    <s v="Love has no boundaries!"/>
    <x v="79"/>
    <n v="2200"/>
    <x v="2"/>
    <x v="10"/>
    <s v="NOK"/>
    <n v="1471557139"/>
    <n v="1468965139"/>
    <b v="0"/>
    <x v="73"/>
    <b v="0"/>
    <x v="3"/>
    <n v="5.5"/>
    <n v="4.5454545454545452E-3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3"/>
    <n v="0"/>
    <e v="#DIV/0!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3"/>
    <n v="16"/>
    <n v="6.2500000000000003E-3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3"/>
    <n v="0"/>
    <e v="#DIV/0!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3"/>
    <n v="6.8999999999999992E-2"/>
    <n v="1.4492753623188406E-2"/>
    <x v="0"/>
    <x v="3"/>
    <x v="189"/>
    <d v="2016-09-03T16:34:37"/>
  </r>
  <r>
    <x v="190"/>
    <s v="REGIONRAT, the movie"/>
    <s v="Because hope can be a 4 letter word"/>
    <x v="14"/>
    <n v="50"/>
    <x v="2"/>
    <x v="0"/>
    <s v="USD"/>
    <n v="1466091446"/>
    <n v="1465227446"/>
    <b v="0"/>
    <x v="29"/>
    <b v="0"/>
    <x v="3"/>
    <n v="0.41666666666666669"/>
    <n v="0.02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3"/>
    <n v="5"/>
    <n v="1.2E-2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3"/>
    <n v="1.6999999999999999E-3"/>
    <n v="0.17647058823529413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3"/>
    <n v="0"/>
    <e v="#DIV/0!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3"/>
    <n v="0.12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3"/>
    <n v="0"/>
    <e v="#DIV/0!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3"/>
    <n v="41.857142857142861"/>
    <n v="1.2969283276450512E-2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3"/>
    <n v="10.48"/>
    <n v="3.0534351145038167E-2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3"/>
    <n v="1.1159999999999999"/>
    <n v="2.1505376344086023E-2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3"/>
    <n v="0"/>
    <e v="#DIV/0!"/>
    <x v="0"/>
    <x v="3"/>
    <x v="199"/>
    <d v="2016-09-01T02:58:22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3"/>
    <n v="26.192500000000003"/>
    <n v="1.1453660398969171E-2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3"/>
    <n v="58.461538461538467"/>
    <n v="1.8421052631578946E-2"/>
    <x v="0"/>
    <x v="3"/>
    <x v="201"/>
    <d v="2015-02-08T19:38:49"/>
  </r>
  <r>
    <x v="202"/>
    <s v="Modern Gangsters"/>
    <s v="new web series created by jonney terry"/>
    <x v="12"/>
    <n v="0"/>
    <x v="2"/>
    <x v="0"/>
    <s v="USD"/>
    <n v="1444337940"/>
    <n v="1441750564"/>
    <b v="0"/>
    <x v="78"/>
    <b v="0"/>
    <x v="3"/>
    <n v="0"/>
    <e v="#DIV/0!"/>
    <x v="0"/>
    <x v="3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3"/>
    <n v="29.84"/>
    <n v="1.0723860589812333E-2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3"/>
    <n v="50.721666666666664"/>
    <n v="8.4973548450694974E-3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3"/>
    <n v="16.25"/>
    <n v="1.3076923076923076E-2"/>
    <x v="0"/>
    <x v="3"/>
    <x v="205"/>
    <d v="2015-10-06T15:10:22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3"/>
    <n v="0"/>
    <e v="#DIV/0!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3"/>
    <n v="15.214285714285714"/>
    <n v="6.1032863849765258E-3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3"/>
    <n v="0"/>
    <e v="#DIV/0!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3"/>
    <n v="0"/>
    <e v="#DIV/0!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3"/>
    <n v="25.25"/>
    <n v="1.089108910891089E-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3"/>
    <n v="44.6"/>
    <n v="5.3811659192825115E-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3"/>
    <n v="1.5873015873015872E-2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3"/>
    <n v="0.04"/>
    <n v="0.05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3"/>
    <n v="8.0000000000000002E-3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3"/>
    <n v="0.22727272727272727"/>
    <n v="0.1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3"/>
    <n v="55.698440000000005"/>
    <n v="3.0162424656776741E-3"/>
    <x v="0"/>
    <x v="3"/>
    <x v="216"/>
    <d v="2015-04-22T22:00:37"/>
  </r>
  <r>
    <x v="217"/>
    <s v="Bitch"/>
    <s v="A roadmovie by paw"/>
    <x v="57"/>
    <n v="11943"/>
    <x v="2"/>
    <x v="11"/>
    <s v="SEK"/>
    <n v="1419780149"/>
    <n v="1417101749"/>
    <b v="0"/>
    <x v="44"/>
    <b v="0"/>
    <x v="3"/>
    <n v="11.943"/>
    <n v="3.1817801222473415E-3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3"/>
    <n v="2"/>
    <n v="0.01"/>
    <x v="0"/>
    <x v="3"/>
    <x v="218"/>
    <d v="2015-05-15T15:04:49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3"/>
    <n v="17.630000000000003"/>
    <n v="8.621667612024958E-3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3"/>
    <n v="0.72"/>
    <n v="8.3333333333333332E-3"/>
    <x v="0"/>
    <x v="3"/>
    <x v="220"/>
    <d v="2015-08-20T20:06:00"/>
  </r>
  <r>
    <x v="221"/>
    <s v="Archetypes"/>
    <s v="Film about Schizophrenia with Surreal Twists!"/>
    <x v="63"/>
    <n v="0"/>
    <x v="2"/>
    <x v="0"/>
    <s v="USD"/>
    <n v="1427569564"/>
    <n v="1422389164"/>
    <b v="0"/>
    <x v="78"/>
    <b v="0"/>
    <x v="3"/>
    <n v="0"/>
    <e v="#DIV/0!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3"/>
    <n v="13"/>
    <n v="1.5384615384615385E-2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3"/>
    <n v="0"/>
    <e v="#DIV/0!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3"/>
    <n v="0"/>
    <e v="#DIV/0!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3"/>
    <n v="0"/>
    <e v="#DIV/0!"/>
    <x v="0"/>
    <x v="3"/>
    <x v="225"/>
    <d v="2016-04-08T22:04:14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3"/>
    <n v="0.86206896551724133"/>
    <n v="8.0000000000000002E-3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3"/>
    <n v="0"/>
    <e v="#DIV/0!"/>
    <x v="0"/>
    <x v="3"/>
    <x v="227"/>
    <d v="2015-07-09T21:27:21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x v="3"/>
    <n v="0"/>
    <e v="#DIV/0!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3"/>
    <n v="0"/>
    <e v="#DIV/0!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3"/>
    <n v="0.4"/>
    <n v="3.3333333333333333E-2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3"/>
    <n v="0"/>
    <e v="#DIV/0!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3"/>
    <n v="2.75"/>
    <n v="6.363636363636363E-2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3"/>
    <n v="0"/>
    <e v="#DIV/0!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3"/>
    <n v="40.1"/>
    <n v="1.2468827930174564E-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3"/>
    <n v="0"/>
    <e v="#DIV/0!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3"/>
    <n v="0"/>
    <e v="#DIV/0!"/>
    <x v="0"/>
    <x v="3"/>
    <x v="236"/>
    <d v="2016-01-05T00:00:00"/>
  </r>
  <r>
    <x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x v="3"/>
    <n v="0.33333333333333337"/>
    <n v="0.02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3"/>
    <n v="0"/>
    <e v="#DIV/0!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3"/>
    <n v="25"/>
    <n v="0.02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4"/>
    <n v="107.63413333333334"/>
    <n v="8.4855361867858525E-3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4"/>
    <n v="112.63736263736264"/>
    <n v="9.1707317073170726E-3"/>
    <x v="0"/>
    <x v="4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4"/>
    <n v="113.46153846153845"/>
    <n v="1.3694915254237288E-2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4"/>
    <n v="102.592"/>
    <n v="1.2788521522145976E-2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4"/>
    <n v="113.75714285714287"/>
    <n v="2.1097576290342836E-2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4"/>
    <n v="103.71999999999998"/>
    <n v="1.8511376783648285E-2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4"/>
    <n v="305.46000000000004"/>
    <n v="1.4600929745302168E-2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4"/>
    <n v="134.1"/>
    <n v="9.2468307233407911E-3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4"/>
    <n v="101.33294117647058"/>
    <n v="1.6950529994311124E-3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4"/>
    <n v="112.92"/>
    <n v="2.0811193765497699E-2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4"/>
    <n v="105.58333333333334"/>
    <n v="1.3796369376479874E-2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4"/>
    <n v="125.57142857142858"/>
    <n v="1.7519908987485778E-2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4"/>
    <n v="184.56"/>
    <n v="1.1703511053315995E-2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4"/>
    <n v="100.73333333333335"/>
    <n v="4.6326935804103242E-3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4"/>
    <n v="116.94725"/>
    <n v="1.1187380065228838E-2"/>
    <x v="0"/>
    <x v="4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x v="4"/>
    <n v="106.73325"/>
    <n v="2.2017506259764414E-2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4"/>
    <n v="139.1"/>
    <n v="1.5207653597301333E-2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4"/>
    <n v="106.72648571428572"/>
    <n v="1.4991592661294146E-2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4"/>
    <n v="191.14"/>
    <n v="1.1998186320672457E-2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4"/>
    <n v="131.93789333333334"/>
    <n v="9.5196305494039523E-3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4"/>
    <n v="106.4"/>
    <n v="8.2706766917293225E-3"/>
    <x v="0"/>
    <x v="4"/>
    <x v="260"/>
    <d v="2010-07-17T09:59:00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4"/>
    <n v="107.4"/>
    <n v="1.0242085661080074E-2"/>
    <x v="0"/>
    <x v="4"/>
    <x v="261"/>
    <d v="2012-06-07T14:55:00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4"/>
    <n v="240"/>
    <n v="2.4166666666666666E-2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4"/>
    <n v="118.08108"/>
    <n v="3.2621652850736121E-2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4"/>
    <n v="118.19999999999999"/>
    <n v="1.5397631133671742E-2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4"/>
    <n v="111.1"/>
    <n v="1.044104410441044E-2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4"/>
    <n v="145.5"/>
    <n v="2.4742268041237112E-2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4"/>
    <n v="131.62883248730967"/>
    <n v="1.2726139645087247E-2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4"/>
    <n v="111.4"/>
    <n v="1.992818671454219E-2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4"/>
    <n v="147.23376999999999"/>
    <n v="1.0839904459418516E-2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4"/>
    <n v="152.60869565217391"/>
    <n v="1.7378917378917377E-2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4"/>
    <n v="104.67999999999999"/>
    <n v="9.1389631894026237E-3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4"/>
    <n v="177.43366666666668"/>
    <n v="1.2211136180469321E-2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4"/>
    <n v="107.7758"/>
    <n v="2.1897309043403066E-2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4"/>
    <n v="156"/>
    <n v="1.8108974358974361E-2"/>
    <x v="0"/>
    <x v="4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4"/>
    <n v="108.395"/>
    <n v="1.5314359518427972E-2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4"/>
    <n v="147.6"/>
    <n v="1.0501355013550135E-2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4"/>
    <n v="110.38153846153847"/>
    <n v="1.3254724870379661E-2"/>
    <x v="0"/>
    <x v="4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4"/>
    <n v="150.34814814814814"/>
    <n v="1.0223185692466868E-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4"/>
    <n v="157.31829411764707"/>
    <n v="1.1404380254194288E-2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4"/>
    <n v="156.14400000000001"/>
    <n v="1.8265191105646072E-2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4"/>
    <n v="120.58763636363636"/>
    <n v="1.1911367364662744E-2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4"/>
    <n v="101.18888888888888"/>
    <n v="3.931042055561656E-3"/>
    <x v="0"/>
    <x v="4"/>
    <x v="282"/>
    <d v="2010-02-22T22:00:00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x v="4"/>
    <n v="114.27249999999999"/>
    <n v="9.8205799490010473E-3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4"/>
    <n v="104.62615"/>
    <n v="1.8159895972469597E-2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4"/>
    <n v="228.82507142857142"/>
    <n v="1.7574248076587511E-2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4"/>
    <n v="109.15333333333332"/>
    <n v="8.2452818664875104E-3"/>
    <x v="0"/>
    <x v="4"/>
    <x v="286"/>
    <d v="2013-03-25T18:35:2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x v="4"/>
    <n v="176.29999999999998"/>
    <n v="1.0966156173189639E-2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4"/>
    <n v="103.21061999999999"/>
    <n v="8.6618993278017326E-3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4"/>
    <n v="104.82000000000001"/>
    <n v="1.4755453793805254E-2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4"/>
    <n v="106.68444444444445"/>
    <n v="3.4994167638726877E-2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4"/>
    <n v="120.02"/>
    <n v="2.1329778370271623E-2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4"/>
    <n v="101.50693333333334"/>
    <n v="6.4757481262363694E-3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4"/>
    <n v="101.38461538461539"/>
    <n v="4.9696509863429439E-3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4"/>
    <n v="100"/>
    <n v="0.01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4"/>
    <n v="133.10911999999999"/>
    <n v="9.9918022146040786E-3"/>
    <x v="0"/>
    <x v="4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4"/>
    <n v="118.72620000000001"/>
    <n v="4.3461342146889227E-3"/>
    <x v="0"/>
    <x v="4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4"/>
    <n v="100.64"/>
    <n v="7.0548489666136726E-3"/>
    <x v="0"/>
    <x v="4"/>
    <x v="297"/>
    <d v="2015-05-01T03:59:00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x v="4"/>
    <n v="108.93241269841269"/>
    <n v="1.7748008011957903E-2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4"/>
    <n v="178.95250000000001"/>
    <n v="1.3634903116748857E-2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4"/>
    <n v="101.72264"/>
    <n v="1.1718138656251941E-2"/>
    <x v="0"/>
    <x v="4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4"/>
    <n v="118.73499999999999"/>
    <n v="1.626116335342764E-2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4"/>
    <n v="100.46"/>
    <n v="1.0750547481584711E-2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4"/>
    <n v="137.46666666666667"/>
    <n v="1.988360814742968E-2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4"/>
    <n v="231.64705882352939"/>
    <n v="9.3956323006602338E-3"/>
    <x v="0"/>
    <x v="4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4"/>
    <n v="130.33333333333331"/>
    <n v="1.9335038363171356E-2"/>
    <x v="0"/>
    <x v="4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4"/>
    <n v="292.89999999999998"/>
    <n v="2.7313076135199729E-2"/>
    <x v="0"/>
    <x v="4"/>
    <x v="306"/>
    <d v="2013-03-20T19:05:33"/>
  </r>
  <r>
    <x v="307"/>
    <s v="Grammar Revolution"/>
    <s v="Why is grammar important?"/>
    <x v="29"/>
    <n v="24490"/>
    <x v="0"/>
    <x v="0"/>
    <s v="USD"/>
    <n v="1360276801"/>
    <n v="1357684801"/>
    <b v="1"/>
    <x v="145"/>
    <b v="1"/>
    <x v="4"/>
    <n v="111.31818181818183"/>
    <n v="2.351980400163332E-2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4"/>
    <n v="105.56666666666668"/>
    <n v="1.5945689927376067E-2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4"/>
    <n v="118.94444444444446"/>
    <n v="1.1116300794021485E-2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4"/>
    <n v="104.129"/>
    <n v="3.4572501416512212E-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4"/>
    <n v="104.10165000000001"/>
    <n v="7.2044967586969077E-3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4"/>
    <n v="111.87499999999999"/>
    <n v="1.6312849162011173E-2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4"/>
    <n v="104.73529411764706"/>
    <n v="1.2468407750631846E-2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4"/>
    <n v="385.15000000000003"/>
    <n v="3.1156692197844997E-2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4"/>
    <n v="101.248"/>
    <n v="4.9778761061946902E-3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4"/>
    <n v="113.77333333333333"/>
    <n v="9.2581741474276336E-3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4"/>
    <n v="100.80333333333333"/>
    <n v="1.0449389901127608E-2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4"/>
    <n v="283.32"/>
    <n v="2.0048002258929831E-2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4"/>
    <n v="112.68"/>
    <n v="9.0521831735889246E-3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4"/>
    <n v="106.58000000000001"/>
    <n v="7.4122724713829987E-3"/>
    <x v="0"/>
    <x v="4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4"/>
    <n v="102.66285714285715"/>
    <n v="9.3788266726038075E-3"/>
    <x v="0"/>
    <x v="4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4"/>
    <n v="107.91200000000001"/>
    <n v="6.8945066350359551E-3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4"/>
    <n v="123.07407407407408"/>
    <n v="8.7270538669876625E-3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4"/>
    <n v="101.6"/>
    <n v="9.4951366373320981E-3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4"/>
    <n v="104.396"/>
    <n v="1.4100157094141539E-2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4"/>
    <n v="112.92973333333333"/>
    <n v="6.7947856661310334E-3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4"/>
    <n v="136.4"/>
    <n v="6.2316715542521991E-3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4"/>
    <n v="103.61439999999999"/>
    <n v="6.4083756697910716E-3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4"/>
    <n v="105.5"/>
    <n v="1.5829383886255925E-2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4"/>
    <n v="101.82857142857142"/>
    <n v="9.5398428731762065E-3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4"/>
    <n v="106.60499999999999"/>
    <n v="1.0271563247502462E-2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4"/>
    <n v="113.015"/>
    <n v="4.9108525416980044E-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4"/>
    <n v="125.22750000000001"/>
    <n v="5.3103351899542834E-3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4"/>
    <n v="101.19"/>
    <n v="6.8188556181440858E-3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4"/>
    <n v="102.76470588235294"/>
    <n v="9.1585575271894669E-3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4"/>
    <n v="116.83911999999998"/>
    <n v="1.6877908700442115E-2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4"/>
    <n v="101.16833333333335"/>
    <n v="1.0213999769361295E-2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4"/>
    <n v="110.13360000000002"/>
    <n v="1.428567969569081E-2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4"/>
    <n v="108.08333333333333"/>
    <n v="1.3723978411719353E-2"/>
    <x v="0"/>
    <x v="4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4"/>
    <n v="125.02285714285715"/>
    <n v="6.833036244800951E-3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4"/>
    <n v="106.71428571428572"/>
    <n v="1.4725568942436412E-2"/>
    <x v="0"/>
    <x v="4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x v="4"/>
    <n v="100.36639999999998"/>
    <n v="5.8875190393308015E-3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4"/>
    <n v="102.02863333333335"/>
    <n v="1.7119377272850528E-2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4"/>
    <n v="102.08358208955224"/>
    <n v="8.333820691268496E-3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4"/>
    <n v="123.27586206896552"/>
    <n v="1.0013986013986014E-2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4"/>
    <n v="170.28880000000001"/>
    <n v="1.1040068401445073E-2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4"/>
    <n v="111.59049999999999"/>
    <n v="8.4908661579614752E-3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4"/>
    <n v="103"/>
    <n v="1.1553398058252427E-2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4"/>
    <n v="106.63570159857905"/>
    <n v="1.3908344840337199E-2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4"/>
    <n v="114.75999999999999"/>
    <n v="7.7030324154757756E-3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4"/>
    <n v="127.34117647058822"/>
    <n v="2.2265336289726535E-2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4"/>
    <n v="116.56"/>
    <n v="2.4536719286204531E-2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4"/>
    <n v="108.61819426615318"/>
    <n v="9.6596007133922402E-3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4"/>
    <n v="103.94285714285714"/>
    <n v="7.9714128642111044E-3"/>
    <x v="0"/>
    <x v="4"/>
    <x v="354"/>
    <d v="2016-04-08T18:52:01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4"/>
    <n v="116.25714285714285"/>
    <n v="4.0550503809289751E-3"/>
    <x v="0"/>
    <x v="4"/>
    <x v="355"/>
    <d v="2014-12-01T08:03:1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4"/>
    <n v="102.69239999999999"/>
    <n v="1.2594245857856406E-2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4"/>
    <n v="174"/>
    <n v="1.160919540229885E-2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4"/>
    <n v="103.08800000000001"/>
    <n v="5.1800403538724196E-3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4"/>
    <n v="104.85537190082646"/>
    <n v="1.1901477832512315E-2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4"/>
    <n v="101.375"/>
    <n v="7.1516646115906291E-3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4"/>
    <n v="111.07699999999998"/>
    <n v="9.105652578198651E-3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4"/>
    <n v="124.15933781686496"/>
    <n v="7.1666666666666667E-3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4"/>
    <n v="101.33333333333334"/>
    <n v="2.8748341441839896E-3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4"/>
    <n v="110.16142857142856"/>
    <n v="1.4653819719113509E-2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4"/>
    <n v="103.97333333333334"/>
    <n v="4.1677353167478837E-3"/>
    <x v="0"/>
    <x v="4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4"/>
    <n v="101.31578947368421"/>
    <n v="3.4805194805194806E-3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4"/>
    <n v="103.3501"/>
    <n v="1.1514260750594339E-2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4"/>
    <n v="104.11200000000001"/>
    <n v="1.2217611802674043E-2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4"/>
    <n v="110.15569230769231"/>
    <n v="2.3323631447517638E-2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4"/>
    <n v="122.02"/>
    <n v="1.4096049827897067E-3"/>
    <x v="0"/>
    <x v="4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4"/>
    <n v="114.16866666666667"/>
    <n v="6.2013512172049545E-3"/>
    <x v="0"/>
    <x v="4"/>
    <x v="371"/>
    <d v="2013-02-01T18:25:39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4"/>
    <n v="125.33333333333334"/>
    <n v="2.3936170212765957E-2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4"/>
    <n v="106.66666666666667"/>
    <n v="1.1124999999999999E-2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4"/>
    <n v="130.65"/>
    <n v="2.2196708763872943E-2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4"/>
    <n v="120"/>
    <n v="2.3333333333333334E-2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4"/>
    <n v="105.9591836734694"/>
    <n v="1.8489984591679508E-2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4"/>
    <n v="114.39999999999999"/>
    <n v="9.688228438228438E-3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4"/>
    <n v="111.76666666666665"/>
    <n v="2.4753951685058156E-2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4"/>
    <n v="116.08000000000001"/>
    <n v="8.5573167930163112E-3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4"/>
    <n v="141.5"/>
    <n v="8.6572438162544167E-3"/>
    <x v="0"/>
    <x v="4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4"/>
    <n v="104.72999999999999"/>
    <n v="9.586555905662179E-3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4"/>
    <n v="255.83333333333331"/>
    <n v="1.4332247557003257E-2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4"/>
    <n v="206.70670670670671"/>
    <n v="2.3244552058111378E-2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4"/>
    <n v="112.105"/>
    <n v="1.708219972347353E-2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4"/>
    <n v="105.982"/>
    <n v="8.944915174274877E-3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4"/>
    <n v="100.16666666666667"/>
    <n v="2.1630615640599003E-2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4"/>
    <n v="213.98947368421051"/>
    <n v="6.911308967484874E-3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4"/>
    <n v="126.16000000000001"/>
    <n v="1.1255548509828789E-2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4"/>
    <n v="181.53547058823528"/>
    <n v="1.2232255371904309E-2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4"/>
    <n v="100"/>
    <n v="1.4E-2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4"/>
    <n v="100.61"/>
    <n v="9.5914918994135772E-3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4"/>
    <n v="100.9027027027027"/>
    <n v="1.1035517222906735E-2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4"/>
    <n v="110.446"/>
    <n v="6.3560472991326077E-3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4"/>
    <n v="111.8936170212766"/>
    <n v="9.5075109336375738E-3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4"/>
    <n v="108.04450000000001"/>
    <n v="1.703002003803988E-2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4"/>
    <n v="106.66666666666667"/>
    <n v="1.225E-2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4"/>
    <n v="103.90027322404372"/>
    <n v="1.7711640569711546E-2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4"/>
    <n v="125.16000000000001"/>
    <n v="7.137530627463513E-3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4"/>
    <n v="106.80499999999999"/>
    <n v="4.4473573334581715E-3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4"/>
    <n v="112.30249999999999"/>
    <n v="5.5208031878186152E-3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4"/>
    <n v="103.812"/>
    <n v="1.4063884714676531E-3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4"/>
    <n v="141.65"/>
    <n v="1.5178256265442993E-2"/>
    <x v="0"/>
    <x v="4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4"/>
    <n v="105.25999999999999"/>
    <n v="1.330039901197036E-2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4"/>
    <n v="103.09142857142857"/>
    <n v="7.5106701402361288E-3"/>
    <x v="0"/>
    <x v="4"/>
    <x v="404"/>
    <d v="2014-02-05T23:04:00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4"/>
    <n v="107.65957446808511"/>
    <n v="1.8115942028985508E-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4"/>
    <n v="107.70464285714286"/>
    <n v="1.1605813517788397E-2"/>
    <x v="0"/>
    <x v="4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4"/>
    <n v="101.55000000000001"/>
    <n v="1.0832102412604629E-2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4"/>
    <n v="101.43766666666667"/>
    <n v="6.2435715858343219E-3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4"/>
    <n v="136.80000000000001"/>
    <n v="2.1929824561403508E-2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4"/>
    <n v="128.29999999999998"/>
    <n v="5.4559625876851132E-3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4"/>
    <n v="101.05"/>
    <n v="7.9498598053768764E-3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4"/>
    <n v="126.84"/>
    <n v="1.7344686218858405E-2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4"/>
    <n v="105.0859375"/>
    <n v="1.2712809456545982E-2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4"/>
    <n v="102.85405405405406"/>
    <n v="1.0931259196972883E-2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4"/>
    <n v="102.14714285714285"/>
    <n v="1.468469854411703E-2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4"/>
    <n v="120.21700000000001"/>
    <n v="2.0795727725696031E-2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4"/>
    <n v="100.24761904761905"/>
    <n v="4.9401482044461337E-3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4"/>
    <n v="100.63392857142857"/>
    <n v="4.61361014994233E-3"/>
    <x v="0"/>
    <x v="4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4"/>
    <n v="100.4375"/>
    <n v="9.085252022401992E-3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5"/>
    <n v="0.43939393939393934"/>
    <n v="0.2068965517241379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5"/>
    <n v="2.0066666666666668"/>
    <n v="1.9933554817275746E-2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5"/>
    <n v="1.075"/>
    <n v="2.7906976744186046E-2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5"/>
    <n v="0.76500000000000001"/>
    <n v="8.4967320261437912E-2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5"/>
    <n v="6.7966666666666677"/>
    <n v="2.4521824423737126E-2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5"/>
    <n v="1.2E-2"/>
    <n v="0.33333333333333331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5"/>
    <n v="1.3299999999999998"/>
    <n v="6.0150375939849621E-2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5"/>
    <n v="0"/>
    <e v="#DIV/0!"/>
    <x v="0"/>
    <x v="5"/>
    <x v="427"/>
    <d v="2015-10-22T18:59:00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x v="5"/>
    <n v="5.6333333333333329"/>
    <n v="1.9230769230769232E-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5"/>
    <n v="0"/>
    <e v="#DIV/0!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5"/>
    <n v="2.4"/>
    <n v="0.20833333333333334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5"/>
    <n v="13.833333333333334"/>
    <n v="1.9277108433734941E-2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5"/>
    <n v="9.5"/>
    <n v="1.4035087719298246E-2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5"/>
    <n v="0"/>
    <e v="#DIV/0!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5"/>
    <n v="5"/>
    <n v="1.6E-2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5"/>
    <n v="2.7272727272727275E-3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5"/>
    <n v="0"/>
    <e v="#DIV/0!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5"/>
    <n v="0"/>
    <e v="#DIV/0!"/>
    <x v="0"/>
    <x v="5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5"/>
    <n v="9.379999999999999"/>
    <n v="5.8635394456289982E-3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5"/>
    <n v="0"/>
    <e v="#DIV/0!"/>
    <x v="0"/>
    <x v="5"/>
    <x v="439"/>
    <d v="2014-10-17T18:16:58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5"/>
    <n v="0.1"/>
    <n v="0.2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5"/>
    <n v="0"/>
    <e v="#DIV/0!"/>
    <x v="0"/>
    <x v="5"/>
    <x v="441"/>
    <d v="2013-11-02T19:03:16"/>
  </r>
  <r>
    <x v="442"/>
    <s v="The Paranormal Idiot"/>
    <s v="Doomsday is here"/>
    <x v="73"/>
    <n v="6691"/>
    <x v="2"/>
    <x v="0"/>
    <s v="USD"/>
    <n v="1424380783"/>
    <n v="1421788783"/>
    <b v="0"/>
    <x v="57"/>
    <b v="0"/>
    <x v="5"/>
    <n v="39.358823529411765"/>
    <n v="2.5407263488267822E-3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5"/>
    <n v="0.1"/>
    <n v="0.2"/>
    <x v="0"/>
    <x v="5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5"/>
    <n v="5"/>
    <n v="0.02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5"/>
    <n v="3.3333333333333335E-3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5"/>
    <n v="7.2952380952380951"/>
    <n v="2.0887728459530026E-2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5"/>
    <n v="1.6666666666666666E-2"/>
    <n v="0.2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5"/>
    <n v="3.2804000000000002"/>
    <n v="4.8774539690281671E-2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5"/>
    <n v="2.25"/>
    <n v="0.1111111111111111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5"/>
    <n v="0.79200000000000004"/>
    <n v="1.7676767676767676E-2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5"/>
    <n v="0"/>
    <e v="#DIV/0!"/>
    <x v="0"/>
    <x v="5"/>
    <x v="451"/>
    <d v="2014-01-25T17:09:51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5"/>
    <n v="64"/>
    <n v="2.5000000000000001E-2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5"/>
    <n v="2.7404479578392621E-2"/>
    <n v="7.6923076923076927E-2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5"/>
    <n v="0.82000000000000006"/>
    <n v="6.097560975609756E-2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5"/>
    <n v="6.9230769230769221E-2"/>
    <n v="4.4444444444444446E-2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5"/>
    <n v="0.68631863186318631"/>
    <n v="4.9180327868852458E-2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5"/>
    <n v="0"/>
    <e v="#DIV/0!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5"/>
    <n v="8.2100000000000009"/>
    <n v="5.9683313032886723E-2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5"/>
    <n v="6.4102564102564097E-2"/>
    <n v="0.04"/>
    <x v="0"/>
    <x v="5"/>
    <x v="459"/>
    <d v="2011-11-13T16:22:07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x v="5"/>
    <n v="0.29411764705882354"/>
    <n v="0.08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5"/>
    <n v="0"/>
    <e v="#DIV/0!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5"/>
    <n v="0"/>
    <e v="#DIV/0!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5"/>
    <n v="2.2727272727272729"/>
    <n v="8.8000000000000005E-3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5"/>
    <n v="9.9009900990099015E-2"/>
    <n v="1"/>
    <x v="0"/>
    <x v="5"/>
    <x v="464"/>
    <d v="2016-05-18T20:22:1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x v="5"/>
    <n v="26.953125"/>
    <n v="5.7971014492753624E-2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5"/>
    <n v="0.76"/>
    <n v="6.5789473684210523E-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5"/>
    <n v="21.574999999999999"/>
    <n v="9.038238702201622E-3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5"/>
    <n v="0"/>
    <e v="#DIV/0!"/>
    <x v="0"/>
    <x v="5"/>
    <x v="468"/>
    <d v="2012-07-11T03:51:0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x v="5"/>
    <n v="0"/>
    <e v="#DIV/0!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5"/>
    <n v="1.02"/>
    <n v="3.9215686274509803E-2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5"/>
    <n v="11.892727272727273"/>
    <n v="2.5989909799724813E-2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5"/>
    <n v="17.625"/>
    <n v="3.5460992907801421E-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5"/>
    <n v="2.87"/>
    <n v="1.6260162601626018E-2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5"/>
    <n v="3.0303030303030304E-2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5"/>
    <n v="0"/>
    <e v="#DIV/0!"/>
    <x v="0"/>
    <x v="5"/>
    <x v="475"/>
    <d v="2015-05-06T02:04:03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x v="5"/>
    <n v="2.230268181818182"/>
    <n v="2.5272134007528649E-2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5"/>
    <n v="0"/>
    <e v="#DIV/0!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5"/>
    <n v="0"/>
    <e v="#DIV/0!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5"/>
    <n v="32.56"/>
    <n v="1.1261261261261261E-2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5"/>
    <n v="19.41"/>
    <n v="1.8031942297784646E-2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5"/>
    <n v="6.1"/>
    <n v="1.1475409836065573E-2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5"/>
    <n v="0.1"/>
    <n v="0.1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5"/>
    <n v="50.2"/>
    <n v="1.9521912350597609E-2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5"/>
    <n v="0.18625"/>
    <n v="7.3825503355704702E-2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5"/>
    <n v="21.906971229845084"/>
    <n v="1.5033054680631772E-2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5"/>
    <n v="9.0909090909090905E-3"/>
    <n v="0.02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5"/>
    <n v="0"/>
    <e v="#DIV/0!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5"/>
    <n v="0"/>
    <e v="#DIV/0!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5"/>
    <n v="0.28667813379201834"/>
    <n v="1.3953488372093023E-2"/>
    <x v="0"/>
    <x v="5"/>
    <x v="489"/>
    <d v="2012-01-05T11:33:00"/>
  </r>
  <r>
    <x v="490"/>
    <s v="PROJECT IS CANCELLED"/>
    <s v="Cancelled"/>
    <x v="28"/>
    <n v="0"/>
    <x v="2"/>
    <x v="0"/>
    <s v="USD"/>
    <n v="1345677285"/>
    <n v="1343085285"/>
    <b v="0"/>
    <x v="78"/>
    <b v="0"/>
    <x v="5"/>
    <n v="0"/>
    <e v="#DIV/0!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5"/>
    <n v="0"/>
    <e v="#DIV/0!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5"/>
    <n v="0"/>
    <e v="#DIV/0!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5"/>
    <n v="0"/>
    <e v="#DIV/0!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5"/>
    <n v="0.155"/>
    <n v="9.6774193548387094E-2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5"/>
    <n v="0"/>
    <e v="#DIV/0!"/>
    <x v="0"/>
    <x v="5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5"/>
    <n v="1.6666666666666668E-3"/>
    <n v="1"/>
    <x v="0"/>
    <x v="5"/>
    <x v="496"/>
    <d v="2014-02-10T22:21:14"/>
  </r>
  <r>
    <x v="497"/>
    <s v="Galaxy Probe Kids"/>
    <s v="live-action/animated series pilot."/>
    <x v="140"/>
    <n v="30"/>
    <x v="2"/>
    <x v="0"/>
    <s v="USD"/>
    <n v="1419483600"/>
    <n v="1414889665"/>
    <b v="0"/>
    <x v="83"/>
    <b v="0"/>
    <x v="5"/>
    <n v="0.6696428571428571"/>
    <n v="0.1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5"/>
    <n v="4.5985132395404564"/>
    <n v="7.3480293921175683E-3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5"/>
    <n v="9.5500000000000007"/>
    <n v="1.3612565445026177E-2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5"/>
    <n v="3.3076923076923079"/>
    <n v="1.8604651162790697E-2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5"/>
    <n v="0"/>
    <e v="#DIV/0!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5"/>
    <n v="1.1499999999999999"/>
    <n v="1.7391304347826087E-2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5"/>
    <n v="1.7538461538461538"/>
    <n v="7.8947368421052627E-2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5"/>
    <n v="1.3673469387755102"/>
    <n v="1.4925373134328358E-2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5"/>
    <n v="0.43333333333333329"/>
    <n v="0.26923076923076922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5"/>
    <n v="0.125"/>
    <n v="4.0000000000000001E-3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5"/>
    <n v="3.2"/>
    <n v="1.5625E-2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5"/>
    <n v="0.8"/>
    <n v="7.4999999999999997E-3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5"/>
    <n v="0.2"/>
    <n v="0.1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5"/>
    <n v="0"/>
    <e v="#DIV/0!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5"/>
    <n v="3"/>
    <n v="3.3333333333333333E-2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5"/>
    <n v="0.13749999999999998"/>
    <n v="0.18181818181818182"/>
    <x v="0"/>
    <x v="5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5"/>
    <n v="13.923999999999999"/>
    <n v="9.7673082447572532E-3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5"/>
    <n v="3.3333333333333335"/>
    <n v="0.06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5"/>
    <n v="25.41340206185567"/>
    <n v="1.379254391302584E-3"/>
    <x v="0"/>
    <x v="5"/>
    <x v="515"/>
    <d v="2015-12-29T11:46:41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x v="5"/>
    <n v="0"/>
    <e v="#DIV/0!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5"/>
    <n v="1.3666666666666667"/>
    <n v="1.4634146341463415E-2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5"/>
    <n v="0"/>
    <e v="#DIV/0!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5"/>
    <n v="22.881426547787683"/>
    <n v="2.5491624180626365E-2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6"/>
    <n v="102.1"/>
    <n v="6.6601371204701269E-3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6"/>
    <n v="104.64"/>
    <n v="1.0703363914373088E-2"/>
    <x v="1"/>
    <x v="6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6"/>
    <n v="114.66666666666667"/>
    <n v="9.0116279069767449E-3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6"/>
    <n v="120.6"/>
    <n v="1.3930348258706468E-2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6"/>
    <n v="108.67285714285715"/>
    <n v="3.4178596311340723E-2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6"/>
    <n v="100"/>
    <n v="1E-3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6"/>
    <n v="113.99999999999999"/>
    <n v="1.3450292397660818E-2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6"/>
    <n v="100.85"/>
    <n v="1.5666831928606843E-2"/>
    <x v="1"/>
    <x v="6"/>
    <x v="527"/>
    <d v="2017-02-17T16:05:00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x v="6"/>
    <n v="115.65217391304347"/>
    <n v="2.2556390977443608E-2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6"/>
    <n v="130.41666666666666"/>
    <n v="1.1501597444089457E-2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6"/>
    <n v="107.78267254038178"/>
    <n v="7.9019073569482293E-3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6"/>
    <n v="100"/>
    <n v="7.7499999999999999E-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6"/>
    <n v="123.25"/>
    <n v="1.4036511156186612E-2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6"/>
    <n v="100.2"/>
    <n v="8.4830339321357289E-3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6"/>
    <n v="104.66666666666666"/>
    <n v="3.0573248407643311E-3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6"/>
    <n v="102.49999999999999"/>
    <n v="2.878048780487805E-2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6"/>
    <n v="118.25757575757576"/>
    <n v="9.9935938500960927E-3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6"/>
    <n v="120.5"/>
    <n v="2.4481327800829875E-2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6"/>
    <n v="302.42"/>
    <n v="3.9679915349513919E-3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6"/>
    <n v="100.64400000000001"/>
    <n v="3.9744048328762764E-2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7"/>
    <n v="6.6666666666666671E-3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7"/>
    <n v="0.55555555555555558"/>
    <n v="0.04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7"/>
    <n v="3.9999999999999996E-4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7"/>
    <n v="0.31818181818181818"/>
    <n v="2.8571428571428571E-2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7"/>
    <n v="1.2"/>
    <n v="0.33333333333333331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7"/>
    <n v="27.383999999999997"/>
    <n v="2.4832018697049374E-3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7"/>
    <n v="8.666666666666667E-2"/>
    <n v="3.8461538461538464E-2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7"/>
    <n v="0"/>
    <e v="#DIV/0!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7"/>
    <n v="0.09"/>
    <n v="0.1111111111111111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7"/>
    <n v="2.7199999999999998"/>
    <n v="0.11764705882352941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7"/>
    <n v="0.70000000000000007"/>
    <n v="0.11428571428571428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7"/>
    <n v="5.0413333333333332"/>
    <n v="7.4054482941020893E-3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7"/>
    <n v="0"/>
    <e v="#DIV/0!"/>
    <x v="2"/>
    <x v="7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7"/>
    <n v="0.49199999999999999"/>
    <n v="4.878048780487805E-2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7"/>
    <n v="36.589147286821706"/>
    <n v="1.5536723163841809E-2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7"/>
    <n v="0"/>
    <e v="#DIV/0!"/>
    <x v="2"/>
    <x v="7"/>
    <x v="555"/>
    <d v="2016-06-12T08:29:03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x v="7"/>
    <n v="2.5"/>
    <n v="5.0000000000000001E-3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7"/>
    <n v="0.91066666666666674"/>
    <n v="1.4641288433382138E-2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7"/>
    <n v="0"/>
    <e v="#DIV/0!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7"/>
    <n v="2.0833333333333336E-2"/>
    <n v="0.02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7"/>
    <n v="1.2E-2"/>
    <n v="0.25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7"/>
    <n v="0.36666666666666664"/>
    <n v="3.6363636363636362E-2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7"/>
    <n v="0"/>
    <e v="#DIV/0!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7"/>
    <n v="9.0666666666666659E-2"/>
    <n v="2.9411764705882353E-2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7"/>
    <n v="5.5555555555555558E-3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7"/>
    <n v="0"/>
    <e v="#DIV/0!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7"/>
    <n v="0.02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7"/>
    <n v="0"/>
    <e v="#DIV/0!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7"/>
    <n v="1"/>
    <n v="2.0408163265306121E-2"/>
    <x v="2"/>
    <x v="7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7"/>
    <n v="0.8"/>
    <n v="0.05"/>
    <x v="2"/>
    <x v="7"/>
    <x v="569"/>
    <d v="2016-01-01T20:20:12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7"/>
    <n v="0.16705882352941176"/>
    <n v="7.0422535211267607E-3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7"/>
    <n v="0.42399999999999999"/>
    <n v="1.8867924528301886E-2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7"/>
    <n v="0"/>
    <e v="#DIV/0!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7"/>
    <n v="0.38925389253892539"/>
    <n v="2.6011560693641619E-2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7"/>
    <n v="0.7155635062611807"/>
    <n v="0.05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7"/>
    <n v="0.43166666666666664"/>
    <n v="1.5444015444015444E-2"/>
    <x v="2"/>
    <x v="7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7"/>
    <n v="1.25E-3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7"/>
    <n v="0.2"/>
    <n v="0.1"/>
    <x v="2"/>
    <x v="7"/>
    <x v="577"/>
    <d v="2016-05-20T14:08:22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x v="7"/>
    <n v="1.12E-2"/>
    <n v="0.5"/>
    <x v="2"/>
    <x v="7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7"/>
    <n v="1.4583333333333333"/>
    <n v="2.8571428571428571E-2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7"/>
    <n v="3.3333333333333333E-2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7"/>
    <n v="0"/>
    <e v="#DIV/0!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7"/>
    <n v="0"/>
    <e v="#DIV/0!"/>
    <x v="2"/>
    <x v="7"/>
    <x v="582"/>
    <d v="2015-03-15T18:00:00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7"/>
    <n v="1.1111111111111112E-2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7"/>
    <n v="1"/>
    <n v="0.2"/>
    <x v="2"/>
    <x v="7"/>
    <x v="584"/>
    <d v="2015-03-16T16:11:56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x v="7"/>
    <n v="0"/>
    <e v="#DIV/0!"/>
    <x v="2"/>
    <x v="7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7"/>
    <n v="0.55999999999999994"/>
    <n v="7.1428571428571425E-2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7"/>
    <n v="9.0833333333333339"/>
    <n v="2.5688073394495412E-3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7"/>
    <n v="3.3444444444444441"/>
    <n v="6.6445182724252493E-3"/>
    <x v="2"/>
    <x v="7"/>
    <x v="588"/>
    <d v="2016-11-17T19:28:06"/>
  </r>
  <r>
    <x v="589"/>
    <s v="Get Neighborly"/>
    <s v="Services closer than you think..."/>
    <x v="51"/>
    <n v="1"/>
    <x v="2"/>
    <x v="0"/>
    <s v="USD"/>
    <n v="1436366699"/>
    <n v="1435070699"/>
    <b v="0"/>
    <x v="29"/>
    <b v="0"/>
    <x v="7"/>
    <n v="1.3333333333333334E-2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7"/>
    <n v="4.46"/>
    <n v="4.0358744394618833E-2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7"/>
    <n v="6.0999999999999999E-2"/>
    <n v="3.2786885245901641E-2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7"/>
    <n v="3.3333333333333335"/>
    <n v="4.0000000000000001E-3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7"/>
    <n v="23"/>
    <n v="6.0869565217391307E-2"/>
    <x v="2"/>
    <x v="7"/>
    <x v="593"/>
    <d v="2015-04-06T15:15:45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x v="7"/>
    <n v="0.104"/>
    <n v="7.6923076923076927E-2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7"/>
    <n v="0.42599999999999999"/>
    <n v="1.8779342723004695E-2"/>
    <x v="2"/>
    <x v="7"/>
    <x v="595"/>
    <d v="2015-05-04T01:40:38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7"/>
    <n v="0.03"/>
    <n v="0.33333333333333331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7"/>
    <n v="0.26666666666666666"/>
    <n v="0.1"/>
    <x v="2"/>
    <x v="7"/>
    <x v="597"/>
    <d v="2016-07-31T16:00:00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7"/>
    <n v="34"/>
    <n v="8.2352941176470594E-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7"/>
    <n v="6.2E-2"/>
    <n v="6.4516129032258063E-2"/>
    <x v="2"/>
    <x v="7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x v="7"/>
    <n v="2"/>
    <n v="0.01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7"/>
    <n v="1.4000000000000001"/>
    <n v="4.2857142857142858E-2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7"/>
    <n v="0"/>
    <e v="#DIV/0!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7"/>
    <n v="3.9334666666666664"/>
    <n v="2.2033151418595982E-2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7"/>
    <n v="0"/>
    <e v="#DIV/0!"/>
    <x v="2"/>
    <x v="7"/>
    <x v="604"/>
    <d v="2014-08-28T00:50:56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x v="7"/>
    <n v="2.62"/>
    <n v="6.1068702290076333E-2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7"/>
    <n v="0.2"/>
    <n v="0.1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7"/>
    <n v="0"/>
    <e v="#DIV/0!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7"/>
    <n v="0.97400000000000009"/>
    <n v="3.4223134839151265E-3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7"/>
    <n v="0.64102564102564097"/>
    <n v="0.2"/>
    <x v="2"/>
    <x v="7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7"/>
    <n v="0"/>
    <e v="#DIV/0!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7"/>
    <n v="0"/>
    <e v="#DIV/0!"/>
    <x v="2"/>
    <x v="7"/>
    <x v="611"/>
    <d v="2016-01-19T13:27:1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x v="7"/>
    <n v="0"/>
    <e v="#DIV/0!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7"/>
    <n v="21.363333333333333"/>
    <n v="9.4398502106412853E-3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7"/>
    <n v="0"/>
    <e v="#DIV/0!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7"/>
    <n v="0"/>
    <e v="#DIV/0!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7"/>
    <n v="0"/>
    <e v="#DIV/0!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7"/>
    <n v="3"/>
    <n v="0.05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7"/>
    <n v="0"/>
    <e v="#DIV/0!"/>
    <x v="2"/>
    <x v="7"/>
    <x v="618"/>
    <d v="2015-12-09T19:26:43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x v="7"/>
    <n v="3.9999999999999996E-5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7"/>
    <n v="1"/>
    <n v="3.3333333333333335E-3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7"/>
    <n v="1.044"/>
    <n v="1.1494252873563218E-2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7"/>
    <n v="5.6833333333333336"/>
    <n v="2.6392961876832845E-2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7"/>
    <n v="0"/>
    <e v="#DIV/0!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7"/>
    <n v="0"/>
    <e v="#DIV/0!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7"/>
    <n v="0"/>
    <e v="#DIV/0!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7"/>
    <n v="17.380000000000003"/>
    <n v="8.9758342922899893E-3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7"/>
    <n v="0.02"/>
    <n v="1.1111111111111112E-2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7"/>
    <n v="0"/>
    <e v="#DIV/0!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7"/>
    <n v="0.17500000000000002"/>
    <n v="8.5714285714285719E-3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7"/>
    <n v="8.3340278356529712E-2"/>
    <n v="0.1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7"/>
    <n v="1.38"/>
    <n v="1.3043478260869565E-2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7"/>
    <n v="0"/>
    <e v="#DIV/0!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7"/>
    <n v="12.45"/>
    <n v="2.0080321285140562E-2"/>
    <x v="2"/>
    <x v="7"/>
    <x v="633"/>
    <d v="2016-06-17T23:00:00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7"/>
    <n v="0.02"/>
    <n v="1"/>
    <x v="2"/>
    <x v="7"/>
    <x v="634"/>
    <d v="2015-02-26T22:17:09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x v="7"/>
    <n v="8.0000000000000002E-3"/>
    <n v="0.5"/>
    <x v="2"/>
    <x v="7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7"/>
    <n v="0.2"/>
    <n v="0.25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7"/>
    <n v="0"/>
    <e v="#DIV/0!"/>
    <x v="2"/>
    <x v="7"/>
    <x v="637"/>
    <d v="2017-02-25T23:04:00"/>
  </r>
  <r>
    <x v="638"/>
    <s v="W (Canceled)"/>
    <s v="O0"/>
    <x v="61"/>
    <n v="18"/>
    <x v="1"/>
    <x v="12"/>
    <s v="EUR"/>
    <n v="1490447662"/>
    <n v="1485267262"/>
    <b v="0"/>
    <x v="79"/>
    <b v="0"/>
    <x v="7"/>
    <n v="9.0000000000000011E-3"/>
    <n v="0.33333333333333331"/>
    <x v="2"/>
    <x v="7"/>
    <x v="638"/>
    <d v="2017-03-25T13:14:22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x v="7"/>
    <n v="9.9999999999999991E-5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8"/>
    <n v="144.28571428571428"/>
    <n v="1.9801980198019802E-2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8"/>
    <n v="119.16249999999999"/>
    <n v="6.608622679114654E-3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8"/>
    <n v="1460.4850000000001"/>
    <n v="7.4427330647011099E-3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8"/>
    <n v="105.80799999999999"/>
    <n v="5.7462573718433385E-3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8"/>
    <n v="300.11791999999997"/>
    <n v="1.3607984488230494E-2"/>
    <x v="2"/>
    <x v="8"/>
    <x v="644"/>
    <d v="2014-10-29T01:00:00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x v="8"/>
    <n v="278.7"/>
    <n v="4.2518837459634015E-2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8"/>
    <n v="131.87625"/>
    <n v="2.5592174481758465E-2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8"/>
    <n v="107.05"/>
    <n v="7.9402148528724889E-3"/>
    <x v="2"/>
    <x v="8"/>
    <x v="647"/>
    <d v="2016-03-17T17:25:49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x v="8"/>
    <n v="126.82285714285715"/>
    <n v="6.0827250608272508E-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8"/>
    <n v="139.96"/>
    <n v="2.3435267219205486E-2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8"/>
    <n v="112.4"/>
    <n v="2.8469750889679714E-2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8"/>
    <n v="100.52799999999999"/>
    <n v="4.1779404742957188E-3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8"/>
    <n v="100.46666666666665"/>
    <n v="9.2899800928998005E-3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8"/>
    <n v="141.446"/>
    <n v="1.0435077697495864E-2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8"/>
    <n v="267.29166666666669"/>
    <n v="3.158222915042868E-2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8"/>
    <n v="146.88749999999999"/>
    <n v="2.3317164496638582E-2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8"/>
    <n v="213.56"/>
    <n v="8.1475931822438657E-3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8"/>
    <n v="125.69999999999999"/>
    <n v="5.2505966587112173E-3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8"/>
    <n v="104.46206037108834"/>
    <n v="9.1460383735957849E-3"/>
    <x v="2"/>
    <x v="8"/>
    <x v="658"/>
    <d v="2015-07-26T18:00:00"/>
  </r>
  <r>
    <x v="659"/>
    <s v="Lulu Watch Designs - Apple Watch"/>
    <s v="Sync up your lifestyle"/>
    <x v="9"/>
    <n v="3017"/>
    <x v="0"/>
    <x v="0"/>
    <s v="USD"/>
    <n v="1440339295"/>
    <n v="1437747295"/>
    <b v="0"/>
    <x v="64"/>
    <b v="1"/>
    <x v="8"/>
    <n v="100.56666666666668"/>
    <n v="6.9605568445475635E-3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8"/>
    <n v="3.0579999999999998"/>
    <n v="1.1772400261608895E-2"/>
    <x v="2"/>
    <x v="8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8"/>
    <n v="0.95"/>
    <n v="9.4736842105263161E-2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8"/>
    <n v="0.4"/>
    <n v="2.564102564102564E-2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8"/>
    <n v="0.35000000000000003"/>
    <n v="0.01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8"/>
    <n v="7.5333333333333332"/>
    <n v="3.2079646017699116E-2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8"/>
    <n v="18.64"/>
    <n v="6.4377682403433476E-3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8"/>
    <n v="4.0000000000000001E-3"/>
    <n v="0.5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8"/>
    <n v="10.02"/>
    <n v="5.5888223552894214E-3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8"/>
    <n v="4.5600000000000005"/>
    <n v="3.6549707602339179E-2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8"/>
    <n v="21.5075"/>
    <n v="6.5093572009764032E-4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8"/>
    <n v="29.276666666666667"/>
    <n v="1.1765152377699343E-2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8"/>
    <n v="39.426666666666662"/>
    <n v="1.2681772066283395E-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8"/>
    <n v="21.628"/>
    <n v="1.988163491769928E-2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8"/>
    <n v="0.20500000000000002"/>
    <n v="1.4634146341463415E-2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8"/>
    <n v="0.03"/>
    <n v="0.13333333333333333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8"/>
    <n v="14.85"/>
    <n v="2.9180695847362513E-2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8"/>
    <n v="1.4710000000000001"/>
    <n v="1.6315431679129844E-2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8"/>
    <n v="25.584"/>
    <n v="7.5046904315196998E-3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8"/>
    <n v="3.8206896551724134"/>
    <n v="1.5342960288808664E-2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8"/>
    <n v="15.485964912280703"/>
    <n v="1.0649144669763227E-2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8"/>
    <n v="25.912000000000003"/>
    <n v="6.6378511886384687E-3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8"/>
    <n v="0.04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8"/>
    <n v="0.106"/>
    <n v="7.5471698113207544E-2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8"/>
    <n v="0.85142857142857142"/>
    <n v="1.0067114093959731E-2"/>
    <x v="2"/>
    <x v="8"/>
    <x v="683"/>
    <d v="2016-10-31T21:36:04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x v="8"/>
    <n v="7.4837500000000006"/>
    <n v="5.6372139635877732E-3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8"/>
    <n v="27.650000000000002"/>
    <n v="1.8083182640144666E-2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8"/>
    <n v="0"/>
    <e v="#DIV/0!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8"/>
    <n v="3.55"/>
    <n v="1.6901408450704226E-3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8"/>
    <n v="72.989999999999995"/>
    <n v="2.4660912453760789E-3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8"/>
    <n v="57.648750000000007"/>
    <n v="2.914200221166981E-3"/>
    <x v="2"/>
    <x v="8"/>
    <x v="689"/>
    <d v="2016-12-08T04:59:00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8"/>
    <n v="12.34"/>
    <n v="1.3776337115072933E-2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8"/>
    <n v="0.52"/>
    <n v="3.8461538461538464E-2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8"/>
    <n v="6.5299999999999994"/>
    <n v="0.15390505359877488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8"/>
    <n v="35.338000000000001"/>
    <n v="8.3762521931065714E-3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8"/>
    <n v="0.39333333333333331"/>
    <n v="1.1864406779661017E-2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8"/>
    <n v="1.06"/>
    <n v="1.10062893081761E-2"/>
    <x v="2"/>
    <x v="8"/>
    <x v="695"/>
    <d v="2014-10-31T12:30:20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x v="8"/>
    <n v="5.7142857142857147E-4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8"/>
    <n v="46.379999999999995"/>
    <n v="4.9159120310478657E-2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8"/>
    <n v="15.39"/>
    <n v="1.8843404808317088E-3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8"/>
    <n v="82.422107692307705"/>
    <n v="8.3062106003299711E-3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8"/>
    <n v="2.6866666666666665"/>
    <n v="7.6923076923076927E-2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8"/>
    <n v="26.6"/>
    <n v="3.4324942791762012E-3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8"/>
    <n v="30.813400000000001"/>
    <n v="8.0051752376130731E-3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8"/>
    <n v="5.58"/>
    <n v="8.3632019115890081E-3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8"/>
    <n v="0.87454545454545463"/>
    <n v="8.3160083160083165E-3"/>
    <x v="2"/>
    <x v="8"/>
    <x v="704"/>
    <d v="2017-02-20T04:37:48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x v="8"/>
    <n v="0.97699999999999987"/>
    <n v="5.1177072671443197E-3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8"/>
    <n v="0"/>
    <e v="#DIV/0!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8"/>
    <n v="78.927352941176466"/>
    <n v="8.49627170182558E-3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8"/>
    <n v="22.092500000000001"/>
    <n v="4.1756252121760776E-2"/>
    <x v="2"/>
    <x v="8"/>
    <x v="708"/>
    <d v="2014-09-13T13:56:40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8"/>
    <n v="0.40666666666666662"/>
    <n v="3.2786885245901641E-2"/>
    <x v="2"/>
    <x v="8"/>
    <x v="709"/>
    <d v="2014-12-05T00:59:19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8"/>
    <n v="0"/>
    <e v="#DIV/0!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8"/>
    <n v="33.790999999999997"/>
    <n v="1.000266343109112E-2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8"/>
    <n v="0.21649484536082475"/>
    <n v="3.8095238095238099E-2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8"/>
    <n v="0.79600000000000004"/>
    <n v="5.0251256281407036E-3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8"/>
    <n v="14.993333333333334"/>
    <n v="1.2449977767896843E-2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8"/>
    <n v="5.0509090909090908"/>
    <n v="8.6393088552915772E-3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8"/>
    <n v="10.214285714285715"/>
    <n v="2.2377622377622378E-2"/>
    <x v="2"/>
    <x v="8"/>
    <x v="716"/>
    <d v="2014-12-01T00:00:00"/>
  </r>
  <r>
    <x v="717"/>
    <s v="cool air belt"/>
    <s v="Cool air flowing under clothing keeps you cool."/>
    <x v="57"/>
    <n v="305"/>
    <x v="2"/>
    <x v="0"/>
    <s v="USD"/>
    <n v="1409949002"/>
    <n v="1407357002"/>
    <b v="0"/>
    <x v="80"/>
    <b v="0"/>
    <x v="8"/>
    <n v="0.30499999999999999"/>
    <n v="1.3114754098360656E-2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8"/>
    <n v="0.75"/>
    <n v="4.4444444444444446E-2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8"/>
    <n v="1.2933333333333332"/>
    <n v="5.1546391752577317E-2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9"/>
    <n v="143.94736842105263"/>
    <n v="1.4990859232175503E-2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9"/>
    <n v="122.10975609756099"/>
    <n v="1.1884550084889643E-2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9"/>
    <n v="132.024"/>
    <n v="4.6355208143973826E-3"/>
    <x v="3"/>
    <x v="9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9"/>
    <n v="109.38000000000001"/>
    <n v="1.8284878405558602E-2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9"/>
    <n v="105.47157142857144"/>
    <n v="1.9368794028451809E-2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9"/>
    <n v="100.35000000000001"/>
    <n v="6.9755854509217742E-3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9"/>
    <n v="101.4"/>
    <n v="1.3806706114398421E-2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9"/>
    <n v="155.51428571428571"/>
    <n v="2.7374609590299467E-2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9"/>
    <n v="105.566"/>
    <n v="1.6419427972390099E-2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9"/>
    <n v="130.65"/>
    <n v="2.2962112514351322E-2"/>
    <x v="3"/>
    <x v="9"/>
    <x v="729"/>
    <d v="2012-09-19T04:27:41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x v="9"/>
    <n v="132.19"/>
    <n v="1.0023451093123534E-2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9"/>
    <n v="126"/>
    <n v="1.126984126984127E-2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9"/>
    <n v="160"/>
    <n v="0.203125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9"/>
    <n v="120.48"/>
    <n v="5.6108897742363877E-2"/>
    <x v="3"/>
    <x v="9"/>
    <x v="733"/>
    <d v="2013-12-20T10:04:52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9"/>
    <n v="125.52941176470588"/>
    <n v="5.3420805998125589E-3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9"/>
    <n v="114.40638297872341"/>
    <n v="4.2588012125495157E-3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9"/>
    <n v="315.13888888888891"/>
    <n v="9.5196121639488755E-3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9"/>
    <n v="122.39999999999999"/>
    <n v="1.7647058823529412E-2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9"/>
    <n v="106.73333333333332"/>
    <n v="2.5608994378513428E-2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9"/>
    <n v="158.33333333333331"/>
    <n v="1.4631578947368421E-2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9"/>
    <n v="107.4"/>
    <n v="5.8969584109248912E-3"/>
    <x v="3"/>
    <x v="9"/>
    <x v="740"/>
    <d v="2015-06-21T03:31:22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x v="9"/>
    <n v="102.25999999999999"/>
    <n v="7.0709654124479085E-3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9"/>
    <n v="110.71428571428572"/>
    <n v="1.4838709677419355E-2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9"/>
    <n v="148"/>
    <n v="1.8427518427518427E-2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9"/>
    <n v="102.32000000000001"/>
    <n v="1.2118842845973418E-2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9"/>
    <n v="179.09909909909908"/>
    <n v="1.8611670020120725E-2"/>
    <x v="3"/>
    <x v="9"/>
    <x v="745"/>
    <d v="2013-05-03T13:44:05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x v="9"/>
    <n v="111.08135252761969"/>
    <n v="2.923447860156721E-2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9"/>
    <n v="100.04285714285714"/>
    <n v="7.8537769527345421E-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9"/>
    <n v="100.25"/>
    <n v="2.1945137157107233E-2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9"/>
    <n v="105.56"/>
    <n v="1.0420613868889731E-2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9"/>
    <n v="102.58775877587757"/>
    <n v="1.2941434525115156E-2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9"/>
    <n v="118.5"/>
    <n v="1.7440225035161745E-2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9"/>
    <n v="111.7"/>
    <n v="1.8800358102059087E-2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9"/>
    <n v="128"/>
    <n v="2.0312500000000001E-3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9"/>
    <n v="103.75000000000001"/>
    <n v="2.3614457831325302E-2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9"/>
    <n v="101.9076"/>
    <n v="2.6690845432529076E-2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9"/>
    <n v="117.71428571428571"/>
    <n v="2.6699029126213591E-2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9"/>
    <n v="238"/>
    <n v="3.0252100840336135E-2"/>
    <x v="3"/>
    <x v="9"/>
    <x v="757"/>
    <d v="2012-12-06T01:18:34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9"/>
    <n v="102"/>
    <n v="7.4509803921568628E-3"/>
    <x v="3"/>
    <x v="9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9"/>
    <n v="101.92000000000002"/>
    <n v="1.9427001569858712E-2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10"/>
    <n v="0"/>
    <e v="#DIV/0!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10"/>
    <n v="4.7"/>
    <n v="2.553191489361702E-2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10"/>
    <n v="0"/>
    <e v="#DIV/0!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10"/>
    <n v="0.11655011655011654"/>
    <n v="0.2"/>
    <x v="3"/>
    <x v="10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10"/>
    <n v="0"/>
    <e v="#DIV/0!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10"/>
    <n v="36.014285714285712"/>
    <n v="1.7453391511305039E-2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10"/>
    <n v="0"/>
    <e v="#DIV/0!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10"/>
    <n v="3.54"/>
    <n v="1.6949152542372881E-2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10"/>
    <n v="0"/>
    <e v="#DIV/0!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10"/>
    <n v="41.4"/>
    <n v="3.140096618357488E-2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10"/>
    <n v="0"/>
    <e v="#DIV/0!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10"/>
    <n v="2.6315789473684209E-2"/>
    <n v="0.1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10"/>
    <n v="3.3333333333333335"/>
    <n v="0.02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10"/>
    <n v="0.85129023676509719"/>
    <n v="6.25E-2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10"/>
    <n v="70.199999999999989"/>
    <n v="2.564102564102564E-2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10"/>
    <n v="1.7000000000000002"/>
    <n v="2.9411764705882353E-2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10"/>
    <n v="51.4"/>
    <n v="1.584213451917732E-2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10"/>
    <n v="0.70000000000000007"/>
    <n v="0.14285714285714285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10"/>
    <n v="0.4"/>
    <n v="0.5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10"/>
    <n v="2.666666666666667"/>
    <n v="1.4999999999999999E-2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11"/>
    <n v="104"/>
    <n v="2.5961538461538463E-2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11"/>
    <n v="133.15375"/>
    <n v="2.3469109957473974E-2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11"/>
    <n v="100"/>
    <n v="0.02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11"/>
    <n v="148.13333333333333"/>
    <n v="1.5751575157515751E-2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11"/>
    <n v="102.49999999999999"/>
    <n v="9.7560975609756097E-3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11"/>
    <n v="180.62799999999999"/>
    <n v="3.2110193325508782E-2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11"/>
    <n v="142.79999999999998"/>
    <n v="6.1624649859943975E-3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11"/>
    <n v="114.16666666666666"/>
    <n v="1.2408759124087591E-2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11"/>
    <n v="203.505"/>
    <n v="1.6707206211149603E-2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11"/>
    <n v="109.41176470588236"/>
    <n v="7.526881720430108E-3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11"/>
    <n v="144.37459999999999"/>
    <n v="1.0805224741748203E-2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11"/>
    <n v="103.86666666666666"/>
    <n v="1.6431322207958923E-2"/>
    <x v="4"/>
    <x v="11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11"/>
    <n v="100.44440000000002"/>
    <n v="2.3893815882219414E-2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11"/>
    <n v="102.77927272727271"/>
    <n v="1.1321702642556159E-2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11"/>
    <n v="105.31250000000001"/>
    <n v="6.2908011869436198E-3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11"/>
    <n v="111.78571428571429"/>
    <n v="1.1757188498402555E-2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11"/>
    <n v="101.35000000000001"/>
    <n v="8.8801184015786881E-3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11"/>
    <n v="107.53333333333333"/>
    <n v="2.2008679479231245E-2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11"/>
    <n v="114.88571428571429"/>
    <n v="2.1636408853519026E-2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11"/>
    <n v="100.02"/>
    <n v="5.5988802239552091E-3"/>
    <x v="4"/>
    <x v="11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11"/>
    <n v="152.13333333333335"/>
    <n v="2.4539877300613498E-2"/>
    <x v="4"/>
    <x v="11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11"/>
    <n v="111.52149999999999"/>
    <n v="2.2865546105459485E-2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11"/>
    <n v="101.33333333333334"/>
    <n v="1.2335526315789474E-2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11"/>
    <n v="123.2608695652174"/>
    <n v="1.3403880070546737E-2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11"/>
    <n v="100"/>
    <n v="3.2727272727272726E-3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11"/>
    <n v="105"/>
    <n v="1.7142857142857144E-2"/>
    <x v="4"/>
    <x v="11"/>
    <x v="805"/>
    <d v="2011-07-16T23:00:00"/>
  </r>
  <r>
    <x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x v="11"/>
    <n v="104.4375"/>
    <n v="8.497905445840814E-3"/>
    <x v="4"/>
    <x v="11"/>
    <x v="806"/>
    <d v="2011-09-07T16:35:39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x v="11"/>
    <n v="105.125"/>
    <n v="1.3555291319857313E-2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11"/>
    <n v="100"/>
    <n v="9.555555555555555E-3"/>
    <x v="4"/>
    <x v="11"/>
    <x v="808"/>
    <d v="2014-12-22T04:59:00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11"/>
    <n v="103.77499999999999"/>
    <n v="1.2527101903155867E-2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11"/>
    <n v="105"/>
    <n v="1.7142857142857144E-2"/>
    <x v="4"/>
    <x v="11"/>
    <x v="810"/>
    <d v="2012-09-01T01:21:02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11"/>
    <n v="104"/>
    <n v="1.1538461538461539E-2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11"/>
    <n v="151.83333333333334"/>
    <n v="3.6223929747530186E-2"/>
    <x v="4"/>
    <x v="11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11"/>
    <n v="159.99600000000001"/>
    <n v="4.0001000025000621E-2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11"/>
    <n v="127.3"/>
    <n v="2.199528672427337E-2"/>
    <x v="4"/>
    <x v="11"/>
    <x v="814"/>
    <d v="2011-05-31T18:04:00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x v="11"/>
    <n v="107"/>
    <n v="1.0046728971962618E-2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11"/>
    <n v="115.12214285714286"/>
    <n v="2.5438819638768762E-2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11"/>
    <n v="137.11066666666665"/>
    <n v="1.1183180496533215E-2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11"/>
    <n v="155.71428571428572"/>
    <n v="3.4862385321100919E-2"/>
    <x v="4"/>
    <x v="11"/>
    <x v="818"/>
    <d v="2012-08-07T17:01:00"/>
  </r>
  <r>
    <x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x v="11"/>
    <n v="108.74999999999999"/>
    <n v="3.2183908045977011E-2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11"/>
    <n v="134.05000000000001"/>
    <n v="1.4173815740395375E-2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11"/>
    <n v="100"/>
    <n v="4.4617320672691915E-3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11"/>
    <n v="119.16666666666667"/>
    <n v="1.93006993006993E-2"/>
    <x v="4"/>
    <x v="11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11"/>
    <n v="179.5"/>
    <n v="2.298050139275766E-2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11"/>
    <n v="134.38124999999999"/>
    <n v="2.5115110925073254E-2"/>
    <x v="4"/>
    <x v="11"/>
    <x v="824"/>
    <d v="2010-04-18T06:59:00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11"/>
    <n v="100.43200000000002"/>
    <n v="7.885932770431734E-3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11"/>
    <n v="101.45454545454547"/>
    <n v="8.7813620071684594E-3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11"/>
    <n v="103.33333333333334"/>
    <n v="3.5483870967741936E-2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11"/>
    <n v="107"/>
    <n v="2.7318475916606758E-2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11"/>
    <n v="104"/>
    <n v="3.0769230769230771E-2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11"/>
    <n v="107.83333333333334"/>
    <n v="1.6486347243688821E-2"/>
    <x v="4"/>
    <x v="11"/>
    <x v="830"/>
    <d v="2013-03-22T11:37:05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11"/>
    <n v="233.33333333333334"/>
    <n v="5.7142857142857143E-3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11"/>
    <n v="100.60706666666665"/>
    <n v="1.0204717229936135E-2"/>
    <x v="4"/>
    <x v="11"/>
    <x v="832"/>
    <d v="2012-01-21T08:13:00"/>
  </r>
  <r>
    <x v="833"/>
    <s v="Ragman Rolls"/>
    <s v="This is an American rock album."/>
    <x v="12"/>
    <n v="6100"/>
    <x v="0"/>
    <x v="0"/>
    <s v="USD"/>
    <n v="1397941475"/>
    <n v="1395349475"/>
    <b v="0"/>
    <x v="14"/>
    <b v="1"/>
    <x v="11"/>
    <n v="101.66666666666666"/>
    <n v="6.7213114754098363E-3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11"/>
    <n v="131.0181818181818"/>
    <n v="1.0407993338884263E-2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11"/>
    <n v="117.25000000000001"/>
    <n v="1.7057569296375266E-2"/>
    <x v="4"/>
    <x v="11"/>
    <x v="835"/>
    <d v="2012-05-19T03:00:00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x v="11"/>
    <n v="100.93039999999999"/>
    <n v="9.1151922512939607E-3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11"/>
    <n v="121.8"/>
    <n v="2.0361247947454843E-2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11"/>
    <n v="145.4"/>
    <n v="2.0976616231086657E-2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11"/>
    <n v="116.61660000000001"/>
    <n v="1.6464208354556729E-2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12"/>
    <n v="120.4166"/>
    <n v="1.5778555448335195E-2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12"/>
    <n v="101.32000000000001"/>
    <n v="1.8555073035925778E-2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12"/>
    <n v="104.32"/>
    <n v="1.495398773006135E-2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12"/>
    <n v="267.13333333333333"/>
    <n v="1.5847267282256054E-2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12"/>
    <n v="194.13333333333333"/>
    <n v="2.7300824175824176E-2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12"/>
    <n v="120.3802"/>
    <n v="2.9406829362303766E-2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12"/>
    <n v="122.00090909090908"/>
    <n v="3.5022093725084018E-2"/>
    <x v="4"/>
    <x v="12"/>
    <x v="846"/>
    <d v="2014-03-10T14:00:00"/>
  </r>
  <r>
    <x v="847"/>
    <s v="CENTROPYMUSIC"/>
    <s v="MUSIC WITH MEANING!  MUSIC THAT MATTERS!!!"/>
    <x v="185"/>
    <n v="10"/>
    <x v="0"/>
    <x v="0"/>
    <s v="USD"/>
    <n v="1436555376"/>
    <n v="1433963376"/>
    <b v="0"/>
    <x v="29"/>
    <b v="1"/>
    <x v="12"/>
    <n v="100"/>
    <n v="0.1"/>
    <x v="4"/>
    <x v="12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12"/>
    <n v="100"/>
    <n v="5.3333333333333337E-2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12"/>
    <n v="119.9"/>
    <n v="2.3978315262718933E-2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12"/>
    <n v="155.17499999999998"/>
    <n v="2.1427420654100211E-2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12"/>
    <n v="130.44999999999999"/>
    <n v="2.6830203142966653E-2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12"/>
    <n v="104.97142857142859"/>
    <n v="1.6875340228633642E-2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12"/>
    <n v="100"/>
    <n v="3.3333333333333333E-2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12"/>
    <n v="118.2205035971223"/>
    <n v="1.518318713049934E-2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12"/>
    <n v="103.44827586206897"/>
    <n v="3.1333333333333331E-2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12"/>
    <n v="218.00000000000003"/>
    <n v="5.1376146788990829E-2"/>
    <x v="4"/>
    <x v="12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12"/>
    <n v="100"/>
    <n v="0.02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12"/>
    <n v="144.00583333333333"/>
    <n v="4.3979699896416237E-2"/>
    <x v="4"/>
    <x v="12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12"/>
    <n v="104.67500000000001"/>
    <n v="2.340577979460234E-2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13"/>
    <n v="18.142857142857142"/>
    <n v="1.889763779527559E-2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13"/>
    <n v="2.2444444444444445"/>
    <n v="1.9801980198019802E-2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13"/>
    <n v="0.33999999999999997"/>
    <n v="2.3529411764705882E-2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13"/>
    <n v="4.5"/>
    <n v="5.5555555555555552E-2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13"/>
    <n v="41.53846153846154"/>
    <n v="2.9259259259259259E-2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13"/>
    <n v="2.0454545454545454"/>
    <n v="4.4444444444444446E-2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13"/>
    <n v="18.285714285714285"/>
    <n v="1.7187500000000001E-2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13"/>
    <n v="24.02"/>
    <n v="9.1590341382181521E-3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13"/>
    <n v="0.1111111111111111"/>
    <n v="0.02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13"/>
    <n v="11.818181818181818"/>
    <n v="2.8846153846153848E-3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13"/>
    <n v="0.31"/>
    <n v="8.0645161290322578E-2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13"/>
    <n v="5.416666666666667"/>
    <n v="3.6923076923076927E-2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13"/>
    <n v="0.8125"/>
    <n v="3.0769230769230771E-2"/>
    <x v="4"/>
    <x v="13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13"/>
    <n v="1.2857142857142856"/>
    <n v="0.1111111111111111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13"/>
    <n v="24.333333333333336"/>
    <n v="2.8767123287671233E-2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13"/>
    <n v="0"/>
    <e v="#DIV/0!"/>
    <x v="4"/>
    <x v="13"/>
    <x v="875"/>
    <d v="2015-09-21T17:22:11"/>
  </r>
  <r>
    <x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x v="13"/>
    <n v="40.799492385786799"/>
    <n v="3.4992223950233284E-2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13"/>
    <n v="67.55"/>
    <n v="2.1465581051073278E-2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13"/>
    <n v="1.3"/>
    <n v="3.0769230769230771E-2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13"/>
    <n v="30.666666666666664"/>
    <n v="4.6583850931677016E-2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14"/>
    <n v="2.9894179894179893"/>
    <n v="7.0796460176991149E-2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14"/>
    <n v="0.8"/>
    <n v="3.3333333333333333E-2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14"/>
    <n v="20.133333333333333"/>
    <n v="4.6357615894039736E-2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14"/>
    <n v="40.020000000000003"/>
    <n v="1.1994002998500749E-2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14"/>
    <n v="1"/>
    <n v="0.1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14"/>
    <n v="75"/>
    <n v="2.8000000000000001E-2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14"/>
    <n v="41"/>
    <n v="3.4146341463414637E-2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14"/>
    <n v="0"/>
    <e v="#DIV/0!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14"/>
    <n v="7.1999999999999993"/>
    <n v="5.5555555555555552E-2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14"/>
    <n v="9.4412800000000008"/>
    <n v="1.3557483731019521E-2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14"/>
    <n v="4.1666666666666661"/>
    <n v="3.2000000000000001E-2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14"/>
    <n v="3.25"/>
    <n v="3.4615384615384617E-2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14"/>
    <n v="40.75"/>
    <n v="6.9529652351738242E-3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14"/>
    <n v="10"/>
    <n v="2.5000000000000001E-2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14"/>
    <n v="39.17"/>
    <n v="6.7653816696451362E-3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14"/>
    <n v="2.4375"/>
    <n v="3.5897435897435895E-2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14"/>
    <n v="40"/>
    <n v="2.2499999999999999E-2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14"/>
    <n v="0"/>
    <e v="#DIV/0!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14"/>
    <n v="2.8000000000000003"/>
    <n v="2.8571428571428571E-2"/>
    <x v="4"/>
    <x v="14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14"/>
    <n v="37.333333333333336"/>
    <n v="2.8571428571428571E-2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13"/>
    <n v="0.42"/>
    <n v="9.5238095238095233E-2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13"/>
    <n v="0"/>
    <e v="#DIV/0!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13"/>
    <n v="0.3"/>
    <n v="3.3333333333333333E-2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13"/>
    <n v="3.2"/>
    <n v="2.5000000000000001E-2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13"/>
    <n v="0.30199999999999999"/>
    <n v="1.9867549668874173E-2"/>
    <x v="4"/>
    <x v="13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13"/>
    <n v="3.0153846153846153"/>
    <n v="3.0612244897959183E-2"/>
    <x v="4"/>
    <x v="13"/>
    <x v="905"/>
    <d v="2011-01-24T05:45:26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x v="13"/>
    <n v="0"/>
    <e v="#DIV/0!"/>
    <x v="4"/>
    <x v="13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13"/>
    <n v="0"/>
    <e v="#DIV/0!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13"/>
    <n v="0"/>
    <e v="#DIV/0!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13"/>
    <n v="3.25"/>
    <n v="1.5384615384615385E-2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13"/>
    <n v="22.363636363636363"/>
    <n v="4.065040650406504E-2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13"/>
    <n v="0"/>
    <e v="#DIV/0!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13"/>
    <n v="0.85714285714285721"/>
    <n v="6.6666666666666666E-2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13"/>
    <n v="6.6066666666666665"/>
    <n v="1.2108980827447022E-2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13"/>
    <n v="0"/>
    <e v="#DIV/0!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13"/>
    <n v="5.7692307692307692"/>
    <n v="2.4E-2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13"/>
    <n v="0"/>
    <e v="#DIV/0!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13"/>
    <n v="0.6"/>
    <n v="3.3333333333333333E-2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13"/>
    <n v="5.0256410256410255"/>
    <n v="5.1020408163265307E-2"/>
    <x v="4"/>
    <x v="13"/>
    <x v="918"/>
    <d v="2014-12-01T22:59:21"/>
  </r>
  <r>
    <x v="919"/>
    <s v="Jazz CD:  Out of The Blue"/>
    <s v="Cool jazz with a New Orleans flavor."/>
    <x v="22"/>
    <n v="100"/>
    <x v="2"/>
    <x v="0"/>
    <s v="USD"/>
    <n v="1355930645"/>
    <n v="1352906645"/>
    <b v="0"/>
    <x v="29"/>
    <b v="0"/>
    <x v="13"/>
    <n v="0.5"/>
    <n v="0.01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13"/>
    <n v="0"/>
    <e v="#DIV/0!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13"/>
    <n v="30.9"/>
    <n v="4.3149946062567418E-3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13"/>
    <n v="21.037037037037038"/>
    <n v="5.2816901408450703E-3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13"/>
    <n v="2.1999999999999997"/>
    <n v="1.8181818181818181E-2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13"/>
    <n v="10.9"/>
    <n v="4.5871559633027525E-2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13"/>
    <n v="2.666666666666667"/>
    <n v="3.125E-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13"/>
    <n v="0"/>
    <e v="#DIV/0!"/>
    <x v="4"/>
    <x v="13"/>
    <x v="926"/>
    <d v="2010-07-08T22:40:00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x v="13"/>
    <n v="0"/>
    <e v="#DIV/0!"/>
    <x v="4"/>
    <x v="13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13"/>
    <n v="10.86206896551724"/>
    <n v="1.7777777777777778E-2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13"/>
    <n v="0"/>
    <e v="#DIV/0!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13"/>
    <n v="38.333333333333336"/>
    <n v="1.4492753623188406E-2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13"/>
    <n v="6.5500000000000007"/>
    <n v="5.3435114503816793E-2"/>
    <x v="4"/>
    <x v="13"/>
    <x v="931"/>
    <d v="2014-03-16T22:00:00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13"/>
    <n v="14.536842105263158"/>
    <n v="2.1723388848660392E-2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13"/>
    <n v="6"/>
    <n v="1.6666666666666666E-2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13"/>
    <n v="30.4"/>
    <n v="1.9736842105263157E-2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13"/>
    <n v="1.4285714285714286"/>
    <n v="0.04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13"/>
    <n v="0"/>
    <e v="#DIV/0!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13"/>
    <n v="1.1428571428571428"/>
    <n v="0.05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13"/>
    <n v="0.35714285714285715"/>
    <n v="0.04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13"/>
    <n v="1.4545454545454546"/>
    <n v="0.05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8"/>
    <n v="17.155555555555555"/>
    <n v="9.0673575129533671E-3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8"/>
    <n v="2.3220000000000001"/>
    <n v="2.6701119724375538E-2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8"/>
    <n v="8.9066666666666663"/>
    <n v="2.3952095808383235E-2"/>
    <x v="2"/>
    <x v="8"/>
    <x v="942"/>
    <d v="2016-02-18T20:14:20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8"/>
    <n v="9.6333333333333346"/>
    <n v="4.1522491349480967E-2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8"/>
    <n v="13.325999999999999"/>
    <n v="1.4407924358397118E-2"/>
    <x v="2"/>
    <x v="8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8"/>
    <n v="2.484"/>
    <n v="6.4412238325281803E-3"/>
    <x v="2"/>
    <x v="8"/>
    <x v="945"/>
    <d v="2017-02-18T23:59:00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8"/>
    <n v="1.9066666666666665"/>
    <n v="1.7482517482517484E-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8"/>
    <n v="0"/>
    <e v="#DIV/0!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8"/>
    <n v="12"/>
    <n v="1.6666666666666666E-2"/>
    <x v="2"/>
    <x v="8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8"/>
    <n v="1.365"/>
    <n v="2.564102564102564E-2"/>
    <x v="2"/>
    <x v="8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8"/>
    <n v="28.04"/>
    <n v="1.7118402282453638E-2"/>
    <x v="2"/>
    <x v="8"/>
    <x v="950"/>
    <d v="2016-01-17T18:01:01"/>
  </r>
  <r>
    <x v="951"/>
    <s v="Smart Harness"/>
    <s v="Revolutionizing the way we walk our dogs!"/>
    <x v="63"/>
    <n v="19195"/>
    <x v="2"/>
    <x v="0"/>
    <s v="USD"/>
    <n v="1465054872"/>
    <n v="1461166872"/>
    <b v="0"/>
    <x v="212"/>
    <b v="0"/>
    <x v="8"/>
    <n v="38.39"/>
    <n v="6.3037249283667621E-3"/>
    <x v="2"/>
    <x v="8"/>
    <x v="951"/>
    <d v="2016-06-04T15:41:12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8"/>
    <n v="39.942857142857143"/>
    <n v="1.0014306151645207E-2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8"/>
    <n v="0.84"/>
    <n v="3.968253968253968E-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8"/>
    <n v="43.406666666666666"/>
    <n v="1.1211795423130088E-2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8"/>
    <n v="5.6613333333333333"/>
    <n v="5.4757418747056049E-3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8"/>
    <n v="1.722"/>
    <n v="1.9744483159117306E-2"/>
    <x v="2"/>
    <x v="8"/>
    <x v="956"/>
    <d v="2015-04-26T20:55:59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x v="8"/>
    <n v="1.9416666666666664"/>
    <n v="3.0042918454935622E-2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8"/>
    <n v="11.328275684711327"/>
    <n v="1.9296254256526674E-2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8"/>
    <n v="38.86"/>
    <n v="8.8008234688625835E-3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8"/>
    <n v="46.100628930817614"/>
    <n v="7.3280062366010527E-3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8"/>
    <n v="42.188421052631583"/>
    <n v="2.744579455575239E-3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8"/>
    <n v="28.48"/>
    <n v="5.1966292134831463E-2"/>
    <x v="2"/>
    <x v="8"/>
    <x v="962"/>
    <d v="2016-02-11T17:05:53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x v="8"/>
    <n v="1.077142857142857"/>
    <n v="2.3872679045092837E-2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8"/>
    <n v="0.79909090909090907"/>
    <n v="3.2992036405005691E-2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8"/>
    <n v="1.1919999999999999"/>
    <n v="2.0134228187919462E-2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8"/>
    <n v="14.799999999999999"/>
    <n v="1.6891891891891893E-2"/>
    <x v="2"/>
    <x v="8"/>
    <x v="966"/>
    <d v="2016-10-06T15:15:32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8"/>
    <n v="17.810000000000002"/>
    <n v="2.2740033688938798E-2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8"/>
    <n v="1.325"/>
    <n v="3.7735849056603772E-2"/>
    <x v="2"/>
    <x v="8"/>
    <x v="968"/>
    <d v="2014-08-15T20:20:34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x v="8"/>
    <n v="46.666666666666664"/>
    <n v="7.8571428571428575E-4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8"/>
    <n v="45.92"/>
    <n v="6.0975609756097563E-3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8"/>
    <n v="0.22599999999999998"/>
    <n v="2.2123893805309734E-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8"/>
    <n v="34.625"/>
    <n v="6.4981949458483759E-3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8"/>
    <n v="2.0549999999999997"/>
    <n v="1.9464720194647202E-2"/>
    <x v="2"/>
    <x v="8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8"/>
    <n v="0.55999999999999994"/>
    <n v="1.0714285714285714E-2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8"/>
    <n v="2.6069999999999998"/>
    <n v="9.2059838895281933E-3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8"/>
    <n v="1.9259999999999999"/>
    <n v="6.2305295950155761E-3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8"/>
    <n v="33.666666666666664"/>
    <n v="1.3201320132013201E-2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8"/>
    <n v="56.263267182990241"/>
    <n v="1.2644824360305532E-3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8"/>
    <n v="82.817599999999999"/>
    <n v="3.3119254154396443E-3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8"/>
    <n v="14.860000000000001"/>
    <n v="2.0861372812920592E-2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8"/>
    <n v="1.2375123751237513E-2"/>
    <n v="0.36363636363636365"/>
    <x v="2"/>
    <x v="8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8"/>
    <n v="1.7142857142857144E-2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8"/>
    <n v="29.506136117214709"/>
    <n v="5.8209489122304963E-3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8"/>
    <n v="1.06"/>
    <n v="2.8301886792452831E-2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8"/>
    <n v="6.293333333333333"/>
    <n v="1.2182203389830509E-2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8"/>
    <n v="12.75"/>
    <n v="9.0196078431372551E-3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8"/>
    <n v="13.22"/>
    <n v="6.2027231467473524E-3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8"/>
    <n v="0"/>
    <e v="#DIV/0!"/>
    <x v="2"/>
    <x v="8"/>
    <x v="988"/>
    <d v="2016-10-01T08:33:45"/>
  </r>
  <r>
    <x v="989"/>
    <s v="Power Rope"/>
    <s v="The most useful phone charger you will ever buy"/>
    <x v="3"/>
    <n v="1677"/>
    <x v="2"/>
    <x v="0"/>
    <s v="USD"/>
    <n v="1475101495"/>
    <n v="1472509495"/>
    <b v="0"/>
    <x v="58"/>
    <b v="0"/>
    <x v="8"/>
    <n v="16.77"/>
    <n v="1.908169350029815E-2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8"/>
    <n v="0.104"/>
    <n v="7.6923076923076927E-2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8"/>
    <n v="4.24"/>
    <n v="3.3018867924528301E-2"/>
    <x v="2"/>
    <x v="8"/>
    <x v="991"/>
    <d v="2016-07-12T18:51:00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8"/>
    <n v="0.46699999999999997"/>
    <n v="8.5653104925053538E-3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8"/>
    <n v="25.087142857142858"/>
    <n v="1.116109560958943E-2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8"/>
    <n v="2.3345000000000002"/>
    <n v="2.3559648747055045E-3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8"/>
    <n v="7.26"/>
    <n v="1.2396694214876033E-2"/>
    <x v="2"/>
    <x v="8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8"/>
    <n v="1.625"/>
    <n v="7.6923076923076927E-2"/>
    <x v="2"/>
    <x v="8"/>
    <x v="996"/>
    <d v="2014-07-27T15:27:00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8"/>
    <n v="1.3"/>
    <n v="0.12307692307692308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8"/>
    <n v="58.558333333333337"/>
    <n v="6.5177173758360612E-3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8"/>
    <n v="7.7886666666666677"/>
    <n v="3.4237781391765814E-3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8"/>
    <n v="2.2157147647256061"/>
    <n v="3.0266343825665861E-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8"/>
    <n v="104"/>
    <n v="7.6923076923076923E-4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8"/>
    <n v="29.6029602960296"/>
    <n v="7.4324324324324328E-3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8"/>
    <n v="16.055"/>
    <n v="4.6714419184054811E-3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8"/>
    <n v="82.207999999999998"/>
    <n v="4.6224211755546904E-3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8"/>
    <n v="75.051000000000002"/>
    <n v="1.072603962638739E-3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8"/>
    <n v="5.8500000000000005"/>
    <n v="3.4188034188034191E-2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8"/>
    <n v="44.32"/>
    <n v="5.7160048134777377E-3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8"/>
    <n v="0.26737967914438499"/>
    <n v="4.0000000000000001E-3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8"/>
    <n v="13.13"/>
    <n v="1.5384615384615385E-2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8"/>
    <n v="0.19088937093275488"/>
    <n v="1.8181818181818181E-2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8"/>
    <n v="0.375"/>
    <n v="1.3333333333333334E-2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8"/>
    <n v="21535.021000000001"/>
    <n v="7.1975783074462751E-4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8"/>
    <n v="34.527999999999999"/>
    <n v="1.0426320667284522E-2"/>
    <x v="2"/>
    <x v="8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x v="8"/>
    <n v="30.599999999999998"/>
    <n v="5.2287581699346402E-3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8"/>
    <n v="2.666666666666667"/>
    <n v="2.5000000000000001E-2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8"/>
    <n v="2.8420000000000001"/>
    <n v="1.3370865587614356E-2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8"/>
    <n v="22.878799999999998"/>
    <n v="6.2066192282812039E-3"/>
    <x v="2"/>
    <x v="8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8"/>
    <n v="3.105"/>
    <n v="1.1272141706924315E-2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8"/>
    <n v="47.333333333333336"/>
    <n v="1.8779342723004695E-2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15"/>
    <n v="205.54838709677421"/>
    <n v="9.4161958568738224E-3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15"/>
    <n v="351.80366666666669"/>
    <n v="4.5290412929181144E-2"/>
    <x v="4"/>
    <x v="15"/>
    <x v="1021"/>
    <d v="2015-10-17T04:00:00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15"/>
    <n v="114.9"/>
    <n v="3.2201914708442123E-2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15"/>
    <n v="237.15"/>
    <n v="2.7619650010541851E-2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15"/>
    <n v="118.63774999999998"/>
    <n v="2.5708511835398091E-3"/>
    <x v="4"/>
    <x v="15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15"/>
    <n v="109.92831428571431"/>
    <n v="1.391816121207301E-2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15"/>
    <n v="100.00828571428571"/>
    <n v="1.742712746658134E-2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15"/>
    <n v="103.09292094387415"/>
    <n v="1.4354066985645933E-2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15"/>
    <n v="117.27000000000001"/>
    <n v="2.1744691737017138E-2"/>
    <x v="4"/>
    <x v="15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15"/>
    <n v="111.75999999999999"/>
    <n v="1.2616320687186829E-2"/>
    <x v="4"/>
    <x v="15"/>
    <x v="1029"/>
    <d v="2015-04-04T21:59:00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x v="15"/>
    <n v="342.09999999999997"/>
    <n v="2.3238819058754748E-2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15"/>
    <n v="107.4"/>
    <n v="9.2178770949720677E-3"/>
    <x v="4"/>
    <x v="15"/>
    <x v="1031"/>
    <d v="2015-12-16T18:20:10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x v="15"/>
    <n v="108.49703703703703"/>
    <n v="1.6385496105031028E-2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15"/>
    <n v="102.86144578313252"/>
    <n v="1.9765739385065886E-2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15"/>
    <n v="130.0018"/>
    <n v="2.5538107933890147E-2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15"/>
    <n v="107.65217391304347"/>
    <n v="1.5347334410339256E-2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15"/>
    <n v="112.36044444444444"/>
    <n v="4.1730779119579446E-2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15"/>
    <n v="102.1"/>
    <n v="2.0568070519098921E-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15"/>
    <n v="145.33333333333334"/>
    <n v="2.7981651376146791E-2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15"/>
    <n v="128.19999999999999"/>
    <n v="4.6801872074882997E-2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16"/>
    <n v="0.29411764705882354"/>
    <n v="4.0000000000000001E-3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16"/>
    <n v="0"/>
    <e v="#DIV/0!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16"/>
    <n v="1.5384615384615385"/>
    <n v="0.1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16"/>
    <n v="8.5370000000000008"/>
    <n v="3.4204052945999763E-2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16"/>
    <n v="8.5714285714285715E-2"/>
    <n v="0.33333333333333331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16"/>
    <n v="2.6599999999999997"/>
    <n v="3.007518796992481E-2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16"/>
    <n v="0"/>
    <e v="#DIV/0!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16"/>
    <n v="0.05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16"/>
    <n v="1.4133333333333333"/>
    <n v="1.8867924528301886E-2"/>
    <x v="5"/>
    <x v="16"/>
    <x v="1048"/>
    <d v="2016-09-25T01:16:29"/>
  </r>
  <r>
    <x v="1049"/>
    <s v="J1 (Canceled)"/>
    <s v="------"/>
    <x v="14"/>
    <n v="0"/>
    <x v="1"/>
    <x v="0"/>
    <s v="USD"/>
    <n v="1455272445"/>
    <n v="1452680445"/>
    <b v="0"/>
    <x v="78"/>
    <b v="0"/>
    <x v="16"/>
    <n v="0"/>
    <e v="#DIV/0!"/>
    <x v="5"/>
    <x v="16"/>
    <x v="1049"/>
    <d v="2016-02-12T10:20:45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x v="16"/>
    <n v="0"/>
    <e v="#DIV/0!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16"/>
    <n v="0"/>
    <e v="#DIV/0!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16"/>
    <n v="0"/>
    <e v="#DIV/0!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16"/>
    <n v="1"/>
    <n v="6.6666666666666666E-2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16"/>
    <n v="0"/>
    <e v="#DIV/0!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16"/>
    <n v="0"/>
    <e v="#DIV/0!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16"/>
    <n v="0"/>
    <e v="#DIV/0!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16"/>
    <n v="0"/>
    <e v="#DIV/0!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16"/>
    <n v="0"/>
    <e v="#DIV/0!"/>
    <x v="5"/>
    <x v="16"/>
    <x v="1058"/>
    <d v="2015-03-26T00:00:00"/>
  </r>
  <r>
    <x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x v="16"/>
    <n v="0"/>
    <e v="#DIV/0!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16"/>
    <n v="1"/>
    <n v="0.02"/>
    <x v="5"/>
    <x v="16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16"/>
    <n v="0"/>
    <e v="#DIV/0!"/>
    <x v="5"/>
    <x v="16"/>
    <x v="1061"/>
    <d v="2016-05-02T01:00:00"/>
  </r>
  <r>
    <x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x v="16"/>
    <n v="95.477386934673376"/>
    <n v="2.1052631578947368E-2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16"/>
    <n v="0"/>
    <e v="#DIV/0!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17"/>
    <n v="8.974444444444444"/>
    <n v="1.5228426395939087E-2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17"/>
    <n v="2.7"/>
    <n v="6.1728395061728392E-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17"/>
    <n v="3.3673333333333333"/>
    <n v="2.9301128489408038E-2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17"/>
    <n v="26"/>
    <n v="7.6923076923076927E-2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17"/>
    <n v="0.15"/>
    <n v="8.8888888888888892E-2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17"/>
    <n v="38.636363636363633"/>
    <n v="2.4705882352941175E-2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17"/>
    <n v="0.70000000000000007"/>
    <n v="2.8571428571428571E-2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17"/>
    <n v="0"/>
    <e v="#DIV/0!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17"/>
    <n v="6.8000000000000005E-2"/>
    <n v="7.8431372549019607E-2"/>
    <x v="6"/>
    <x v="17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17"/>
    <n v="1.3333333333333335"/>
    <n v="0.1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17"/>
    <n v="6.3092592592592585"/>
    <n v="8.8054006457293811E-3"/>
    <x v="6"/>
    <x v="17"/>
    <x v="1074"/>
    <d v="2014-01-04T04:09:05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17"/>
    <n v="4.5"/>
    <n v="6.6666666666666666E-2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17"/>
    <n v="62.765333333333331"/>
    <n v="2.0712070357309768E-2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17"/>
    <n v="29.376000000000001"/>
    <n v="2.2739651416122005E-2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17"/>
    <n v="7.5"/>
    <n v="0.1111111111111111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17"/>
    <n v="2.6076923076923078"/>
    <n v="2.6548672566371681E-2"/>
    <x v="6"/>
    <x v="17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17"/>
    <n v="9.1050000000000004"/>
    <n v="5.3816584294343765E-2"/>
    <x v="6"/>
    <x v="17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17"/>
    <n v="1.7647058823529412E-2"/>
    <n v="0.33333333333333331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17"/>
    <n v="0.55999999999999994"/>
    <n v="5.3571428571428568E-2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17"/>
    <n v="0.82000000000000006"/>
    <n v="2.4390243902439024E-3"/>
    <x v="6"/>
    <x v="17"/>
    <x v="1083"/>
    <d v="2014-08-02T15:49:43"/>
  </r>
  <r>
    <x v="1084"/>
    <s v="My own channel"/>
    <s v="I want to start my own channel for gaming"/>
    <x v="131"/>
    <n v="0"/>
    <x v="2"/>
    <x v="0"/>
    <s v="USD"/>
    <n v="1407534804"/>
    <n v="1404942804"/>
    <b v="0"/>
    <x v="78"/>
    <b v="0"/>
    <x v="17"/>
    <n v="0"/>
    <e v="#DIV/0!"/>
    <x v="6"/>
    <x v="17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17"/>
    <n v="3.42"/>
    <n v="8.771929824561403E-3"/>
    <x v="6"/>
    <x v="17"/>
    <x v="1085"/>
    <d v="2016-03-14T15:06:15"/>
  </r>
  <r>
    <x v="1086"/>
    <s v="Cyber Universe Online"/>
    <s v="Humanity's future in the Galaxy"/>
    <x v="102"/>
    <n v="15"/>
    <x v="2"/>
    <x v="0"/>
    <s v="USD"/>
    <n v="1408913291"/>
    <n v="1406321291"/>
    <b v="0"/>
    <x v="84"/>
    <b v="0"/>
    <x v="17"/>
    <n v="8.3333333333333343E-2"/>
    <n v="0.13333333333333333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17"/>
    <n v="0"/>
    <e v="#DIV/0!"/>
    <x v="6"/>
    <x v="17"/>
    <x v="1087"/>
    <d v="2014-06-15T17:08:0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17"/>
    <n v="14.182977777777777"/>
    <n v="2.3032304765963581E-2"/>
    <x v="6"/>
    <x v="17"/>
    <x v="1088"/>
    <d v="2014-04-24T19:11:0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x v="17"/>
    <n v="7.8266666666666662"/>
    <n v="4.1737649063032366E-2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17"/>
    <n v="3.8464497269020695E-2"/>
    <n v="0.2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17"/>
    <n v="12.5"/>
    <n v="0.08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17"/>
    <n v="1.05"/>
    <n v="0.33333333333333331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17"/>
    <n v="14.083333333333334"/>
    <n v="9.4674556213017749E-2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17"/>
    <n v="18.300055555555556"/>
    <n v="8.1966964277582644E-3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17"/>
    <n v="5.0347999999999997"/>
    <n v="3.734011281480893E-3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17"/>
    <n v="17.933333333333334"/>
    <n v="1.3475836431226766E-2"/>
    <x v="6"/>
    <x v="17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17"/>
    <n v="4.7E-2"/>
    <n v="0.14893617021276595"/>
    <x v="6"/>
    <x v="17"/>
    <x v="1097"/>
    <d v="2014-03-02T19:01: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17"/>
    <n v="7.2120000000000006"/>
    <n v="1.2201885745978924E-2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17"/>
    <n v="0.5"/>
    <n v="0.04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17"/>
    <n v="2.5"/>
    <n v="0.1"/>
    <x v="6"/>
    <x v="17"/>
    <x v="1100"/>
    <d v="2016-02-14T02:39:31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17"/>
    <n v="4.1000000000000002E-2"/>
    <n v="0.14634146341463414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17"/>
    <n v="5.3125"/>
    <n v="5.647058823529412E-2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17"/>
    <n v="1.6199999999999999"/>
    <n v="6.1728395061728392E-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17"/>
    <n v="4.9516666666666671"/>
    <n v="1.2453719286435544E-2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17"/>
    <n v="0.159"/>
    <n v="1.3976240391334731E-2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17"/>
    <n v="41.25"/>
    <n v="4.2424242424242427E-2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17"/>
    <n v="0"/>
    <e v="#DIV/0!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17"/>
    <n v="2.93"/>
    <n v="2.8668941979522185E-2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17"/>
    <n v="0.44999999999999996"/>
    <n v="6.6666666666666666E-2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17"/>
    <n v="0.51"/>
    <n v="4.3137254901960784E-2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17"/>
    <n v="0.04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17"/>
    <n v="35.537409090909087"/>
    <n v="9.9766827018391638E-3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17"/>
    <n v="0.5"/>
    <n v="0.2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17"/>
    <n v="0.16666666666666669"/>
    <n v="0.3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17"/>
    <n v="0.13250000000000001"/>
    <n v="7.5471698113207544E-2"/>
    <x v="6"/>
    <x v="17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17"/>
    <n v="3.5704000000000007E-2"/>
    <n v="5.6016132646202102E-2"/>
    <x v="6"/>
    <x v="17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17"/>
    <n v="8.3000000000000007"/>
    <n v="9.6385542168674704E-2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17"/>
    <n v="2.4222222222222221"/>
    <n v="2.7522935779816515E-2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17"/>
    <n v="0.23809523809523811"/>
    <n v="0.2"/>
    <x v="6"/>
    <x v="17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17"/>
    <n v="0"/>
    <e v="#DIV/0!"/>
    <x v="6"/>
    <x v="17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17"/>
    <n v="1.1599999999999999E-2"/>
    <n v="0.17241379310344829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17"/>
    <n v="0"/>
    <e v="#DIV/0!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17"/>
    <n v="0.22"/>
    <n v="0.27272727272727271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18"/>
    <n v="0.47222222222222221"/>
    <n v="1.6470588235294119E-2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18"/>
    <n v="0"/>
    <e v="#DIV/0!"/>
    <x v="6"/>
    <x v="18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18"/>
    <n v="0.5"/>
    <n v="0.2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18"/>
    <n v="1.6714285714285713"/>
    <n v="3.9316239316239315E-2"/>
    <x v="6"/>
    <x v="18"/>
    <x v="1127"/>
    <d v="2014-11-14T21:30:00"/>
  </r>
  <r>
    <x v="1128"/>
    <s v="Flying Turds"/>
    <s v="#havingfunFTW"/>
    <x v="28"/>
    <n v="1"/>
    <x v="2"/>
    <x v="1"/>
    <s v="GBP"/>
    <n v="1407425717"/>
    <n v="1404833717"/>
    <b v="0"/>
    <x v="29"/>
    <b v="0"/>
    <x v="18"/>
    <n v="0.1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18"/>
    <n v="0.105"/>
    <n v="9.5238095238095233E-2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18"/>
    <n v="0.22"/>
    <n v="0.27272727272727271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18"/>
    <n v="0"/>
    <e v="#DIV/0!"/>
    <x v="6"/>
    <x v="18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18"/>
    <n v="14.38"/>
    <n v="9.0403337969401955E-3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18"/>
    <n v="0.66666666666666674"/>
    <n v="0.05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18"/>
    <n v="4.0000000000000001E-3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18"/>
    <n v="5"/>
    <n v="0.02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18"/>
    <n v="6.4439140811455857"/>
    <n v="2.2222222222222223E-2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18"/>
    <n v="39.5"/>
    <n v="3.9493670886075949E-3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18"/>
    <n v="0.35714285714285715"/>
    <n v="3.2000000000000001E-2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18"/>
    <n v="6.25E-2"/>
    <n v="0.2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18"/>
    <n v="0"/>
    <e v="#DIV/0!"/>
    <x v="6"/>
    <x v="18"/>
    <x v="1140"/>
    <d v="2015-08-06T11:05:21"/>
  </r>
  <r>
    <x v="1141"/>
    <s v="Arena Z - Zombie Survival"/>
    <s v="I think this will be a great game!"/>
    <x v="2"/>
    <n v="0"/>
    <x v="2"/>
    <x v="12"/>
    <s v="EUR"/>
    <n v="1436460450"/>
    <n v="1433868450"/>
    <b v="0"/>
    <x v="78"/>
    <b v="0"/>
    <x v="18"/>
    <n v="0"/>
    <e v="#DIV/0!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18"/>
    <n v="0"/>
    <e v="#DIV/0!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18"/>
    <n v="0.41333333333333333"/>
    <n v="4.3010752688172046E-2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19"/>
    <n v="0"/>
    <e v="#DIV/0!"/>
    <x v="7"/>
    <x v="19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19"/>
    <n v="0.125"/>
    <n v="0.01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19"/>
    <n v="8.8333333333333339"/>
    <n v="2.2641509433962263E-2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19"/>
    <n v="0"/>
    <e v="#DIV/0!"/>
    <x v="7"/>
    <x v="19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19"/>
    <n v="0.48666666666666669"/>
    <n v="4.1095890410958902E-2"/>
    <x v="7"/>
    <x v="19"/>
    <x v="1148"/>
    <d v="2016-12-01T05:06:21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x v="19"/>
    <n v="0.15"/>
    <n v="2.6666666666666668E-2"/>
    <x v="7"/>
    <x v="19"/>
    <x v="1149"/>
    <d v="2016-06-16T17:02:46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x v="19"/>
    <n v="10.08"/>
    <n v="2.3809523809523808E-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19"/>
    <n v="0"/>
    <e v="#DIV/0!"/>
    <x v="7"/>
    <x v="19"/>
    <x v="1151"/>
    <d v="2015-09-07T02:27:43"/>
  </r>
  <r>
    <x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x v="19"/>
    <n v="5.6937500000000005"/>
    <n v="1.6465422612513721E-2"/>
    <x v="7"/>
    <x v="19"/>
    <x v="1152"/>
    <d v="2015-05-15T17:01:52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x v="19"/>
    <n v="0.625"/>
    <n v="0.02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19"/>
    <n v="6.5"/>
    <n v="9.2307692307692316E-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19"/>
    <n v="0.752"/>
    <n v="4.2553191489361701E-2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19"/>
    <n v="0"/>
    <e v="#DIV/0!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19"/>
    <n v="1.51"/>
    <n v="1.9867549668874173E-2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19"/>
    <n v="0.46666666666666673"/>
    <n v="8.5714285714285715E-2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19"/>
    <n v="0"/>
    <e v="#DIV/0!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19"/>
    <n v="3.85"/>
    <n v="1.6450216450216451E-2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19"/>
    <n v="0"/>
    <e v="#DIV/0!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19"/>
    <n v="5.8333333333333341E-2"/>
    <n v="5.7142857142857141E-2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19"/>
    <n v="0"/>
    <e v="#DIV/0!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19"/>
    <n v="0"/>
    <e v="#DIV/0!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19"/>
    <n v="20.705000000000002"/>
    <n v="1.207437816952427E-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19"/>
    <n v="19.139999999999997"/>
    <n v="2.7864855451062349E-3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19"/>
    <n v="1.6316666666666666"/>
    <n v="1.634320735444331E-2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19"/>
    <n v="5.6666666666666661"/>
    <n v="2.9411764705882353E-3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19"/>
    <n v="0.16999999999999998"/>
    <n v="0.17647058823529413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19"/>
    <n v="0.4"/>
    <n v="0.02"/>
    <x v="7"/>
    <x v="19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19"/>
    <n v="0.1"/>
    <n v="0.04"/>
    <x v="7"/>
    <x v="19"/>
    <x v="1171"/>
    <d v="2014-11-13T20:18:47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x v="19"/>
    <n v="0"/>
    <e v="#DIV/0!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19"/>
    <n v="2.4E-2"/>
    <n v="3.3333333333333333E-2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19"/>
    <n v="5.9066666666666672"/>
    <n v="2.144469525959368E-2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19"/>
    <n v="2.9250000000000003"/>
    <n v="1.5384615384615385E-2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19"/>
    <n v="5.7142857142857143E-3"/>
    <n v="0.1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19"/>
    <n v="0"/>
    <e v="#DIV/0!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19"/>
    <n v="6.6666666666666671E-3"/>
    <n v="0.2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19"/>
    <n v="5.3333333333333339"/>
    <n v="1.5625000000000001E-3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19"/>
    <n v="11.75"/>
    <n v="1.4468085106382979E-2"/>
    <x v="7"/>
    <x v="19"/>
    <x v="1180"/>
    <d v="2014-06-28T19:21:54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x v="19"/>
    <n v="8.0000000000000002E-3"/>
    <n v="0.75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19"/>
    <n v="4.2"/>
    <n v="9.5238095238095233E-2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19"/>
    <n v="4"/>
    <n v="0.0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20"/>
    <n v="104.93636363636362"/>
    <n v="1.6243610846400417E-2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20"/>
    <n v="105.44"/>
    <n v="8.4218512898330804E-3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20"/>
    <n v="106.73333333333332"/>
    <n v="1.5365396627108058E-2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20"/>
    <n v="104.12571428571428"/>
    <n v="7.6830205246405442E-3"/>
    <x v="8"/>
    <x v="20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20"/>
    <n v="160.54999999999998"/>
    <n v="2.6471504204297728E-2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20"/>
    <n v="107.77777777777777"/>
    <n v="8.8659793814432983E-3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20"/>
    <n v="135"/>
    <n v="1.9259259259259261E-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20"/>
    <n v="109.07407407407408"/>
    <n v="1.1205432937181663E-2"/>
    <x v="8"/>
    <x v="20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20"/>
    <n v="290"/>
    <n v="5.1724137931034482E-2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20"/>
    <n v="103.95714285714286"/>
    <n v="1.2505153222481791E-2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20"/>
    <n v="322.24"/>
    <n v="1.7725918570009932E-2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20"/>
    <n v="135"/>
    <n v="1.2592592592592593E-2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20"/>
    <n v="269.91034482758624"/>
    <n v="1.3082249533689347E-2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20"/>
    <n v="253.29333333333332"/>
    <n v="8.2644628099173556E-3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20"/>
    <n v="260.59999999999997"/>
    <n v="1.8309395899572416E-2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20"/>
    <n v="101.31677953348381"/>
    <n v="3.3419977720014855E-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20"/>
    <n v="125.60416666666667"/>
    <n v="1.708409354785205E-2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20"/>
    <n v="102.43783333333334"/>
    <n v="1.805973378976192E-2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20"/>
    <n v="199.244"/>
    <n v="5.440565336973761E-3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20"/>
    <n v="102.45398773006136"/>
    <n v="6.0479041916167665E-3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20"/>
    <n v="102.94615384615385"/>
    <n v="4.2591347231562427E-3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20"/>
    <n v="100.86153846153847"/>
    <n v="4.7284929835265405E-3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20"/>
    <n v="114.99999999999999"/>
    <n v="3.0917874396135265E-2"/>
    <x v="8"/>
    <x v="20"/>
    <x v="1206"/>
    <d v="2017-03-11T13:29:00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x v="20"/>
    <n v="104.16766467065868"/>
    <n v="8.1053115658772136E-3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20"/>
    <n v="155.29999999999998"/>
    <n v="4.829362524146813E-3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20"/>
    <n v="106"/>
    <n v="7.2327044025157234E-3"/>
    <x v="8"/>
    <x v="20"/>
    <x v="1209"/>
    <d v="2017-02-25T20:18:25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x v="20"/>
    <n v="254.31499999999997"/>
    <n v="2.0250476770933687E-3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20"/>
    <n v="101.1"/>
    <n v="5.9347181008902079E-3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20"/>
    <n v="129.04"/>
    <n v="2.5728456292622444E-2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20"/>
    <n v="102.23076923076924"/>
    <n v="1.6252821670428894E-2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20"/>
    <n v="131.80000000000001"/>
    <n v="9.4840667678300454E-3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20"/>
    <n v="786.0802000000001"/>
    <n v="1.3968040411143799E-2"/>
    <x v="8"/>
    <x v="20"/>
    <x v="1215"/>
    <d v="2014-05-30T22:09:16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x v="20"/>
    <n v="145.70000000000002"/>
    <n v="1.0883419943131679E-2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20"/>
    <n v="102.60000000000001"/>
    <n v="6.730663135826989E-3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20"/>
    <n v="172.27777777777777"/>
    <n v="5.7400838439213156E-3"/>
    <x v="8"/>
    <x v="20"/>
    <x v="1218"/>
    <d v="2015-11-01T03:00:0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20"/>
    <n v="159.16819571865443"/>
    <n v="9.7217952659083926E-3"/>
    <x v="8"/>
    <x v="20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20"/>
    <n v="103.76666666666668"/>
    <n v="8.9945390298747183E-3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20"/>
    <n v="111.40954545454547"/>
    <n v="4.2023492356212333E-2"/>
    <x v="8"/>
    <x v="20"/>
    <x v="1221"/>
    <d v="2016-12-04T00:00:0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x v="20"/>
    <n v="280.375"/>
    <n v="1.2304948729380294E-2"/>
    <x v="8"/>
    <x v="20"/>
    <x v="1222"/>
    <d v="2016-04-01T04:00:0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20"/>
    <n v="112.10606060606061"/>
    <n v="8.6047664098752082E-3"/>
    <x v="8"/>
    <x v="20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21"/>
    <n v="7.0666666666666673"/>
    <n v="1.6981132075471698E-2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21"/>
    <n v="4.3999999999999995"/>
    <n v="2.2727272727272728E-2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21"/>
    <n v="3.8739999999999997"/>
    <n v="2.0650490449148167E-2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21"/>
    <n v="0"/>
    <e v="#DIV/0!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21"/>
    <n v="29.299999999999997"/>
    <n v="1.6382252559726963E-2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21"/>
    <n v="0.90909090909090906"/>
    <n v="0.04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21"/>
    <n v="0"/>
    <e v="#DIV/0!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21"/>
    <n v="0"/>
    <e v="#DIV/0!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21"/>
    <n v="0.8"/>
    <n v="2.5000000000000001E-2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21"/>
    <n v="11.600000000000001"/>
    <n v="5.1724137931034482E-2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21"/>
    <n v="0"/>
    <e v="#DIV/0!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21"/>
    <n v="2.7873639500929119"/>
    <n v="2.8571428571428571E-2"/>
    <x v="4"/>
    <x v="21"/>
    <x v="1235"/>
    <d v="2013-12-15T03:14:59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x v="21"/>
    <n v="0"/>
    <e v="#DIV/0!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21"/>
    <n v="0"/>
    <e v="#DIV/0!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21"/>
    <n v="17.8"/>
    <n v="1.6853932584269662E-2"/>
    <x v="4"/>
    <x v="21"/>
    <x v="1238"/>
    <d v="2011-08-06T14:38:56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x v="21"/>
    <n v="0"/>
    <e v="#DIV/0!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21"/>
    <n v="3.0124999999999997"/>
    <n v="3.3195020746887967E-2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21"/>
    <n v="50.739999999999995"/>
    <n v="1.3401655498620418E-2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21"/>
    <n v="0.54884742041712409"/>
    <n v="0.2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21"/>
    <n v="14.091666666666667"/>
    <n v="2.247191011235955E-2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11"/>
    <n v="103.8"/>
    <n v="2.1676300578034682E-2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11"/>
    <n v="120.24999999999999"/>
    <n v="7.068607068607069E-3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11"/>
    <n v="117"/>
    <n v="1.3247863247863248E-2"/>
    <x v="4"/>
    <x v="11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x v="11"/>
    <n v="122.14285714285715"/>
    <n v="1.1695906432748537E-2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11"/>
    <n v="151.63999999999999"/>
    <n v="1.556317594302295E-2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11"/>
    <n v="104.44"/>
    <n v="1.5511298353121409E-2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11"/>
    <n v="200.15333333333331"/>
    <n v="8.4601805282616665E-3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11"/>
    <n v="101.8"/>
    <n v="1.2115258677144728E-2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11"/>
    <n v="137.65714285714284"/>
    <n v="2.9265255292652552E-2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11"/>
    <n v="303833.2"/>
    <n v="2.3400997652659419E-2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11"/>
    <n v="198.85074626865671"/>
    <n v="1.058320198153569E-2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11"/>
    <n v="202.36666666666667"/>
    <n v="1.795420853236699E-2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11"/>
    <n v="117.96376666666666"/>
    <n v="1.0200872414778211E-2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11"/>
    <n v="294.72727272727275"/>
    <n v="1.0857495373226403E-2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11"/>
    <n v="213.14633333333336"/>
    <n v="2.6194836411291771E-2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11"/>
    <n v="104.24"/>
    <n v="3.6838066001534921E-2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11"/>
    <n v="113.66666666666667"/>
    <n v="1.9728072513996268E-2"/>
    <x v="4"/>
    <x v="11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11"/>
    <n v="101.25"/>
    <n v="2.5679012345679011E-2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11"/>
    <n v="125.41538461538462"/>
    <n v="1.2880274779195289E-2"/>
    <x v="4"/>
    <x v="11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x v="11"/>
    <n v="119"/>
    <n v="2.296918767507003E-2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11"/>
    <n v="166.46153846153845"/>
    <n v="3.1423290203327174E-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11"/>
    <n v="119.14771428571429"/>
    <n v="1.5826692916595726E-2"/>
    <x v="4"/>
    <x v="11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11"/>
    <n v="100.47368421052632"/>
    <n v="5.2383446830801469E-3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11"/>
    <n v="101.8"/>
    <n v="7.0994820503661364E-3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11"/>
    <n v="116.66666666666667"/>
    <n v="1.2999999999999999E-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11"/>
    <n v="108.64893617021276"/>
    <n v="1.0085185547831195E-2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11"/>
    <n v="114.72"/>
    <n v="1.4731520223152023E-2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11"/>
    <n v="101.8"/>
    <n v="4.0602488539620172E-3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11"/>
    <n v="106"/>
    <n v="5.2830188679245287E-3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11"/>
    <n v="103.49999999999999"/>
    <n v="1.3043478260869565E-2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11"/>
    <n v="154.97535999999999"/>
    <n v="1.2053529025517347E-2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11"/>
    <n v="162.14066666666668"/>
    <n v="1.5994342361159652E-2"/>
    <x v="4"/>
    <x v="11"/>
    <x v="1275"/>
    <d v="2013-08-07T20:49:47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11"/>
    <n v="104.42100000000001"/>
    <n v="2.170700018834015E-2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11"/>
    <n v="106.12433333333333"/>
    <n v="2.594441111526417E-2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11"/>
    <n v="154.93846153846152"/>
    <n v="1.8866051037632808E-2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11"/>
    <n v="110.77157238734421"/>
    <n v="1.3632262154892792E-2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11"/>
    <n v="110.91186666666665"/>
    <n v="7.8140120864734642E-3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11"/>
    <n v="110.71428571428572"/>
    <n v="9.548387096774193E-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11"/>
    <n v="123.61333333333333"/>
    <n v="1.4777262431237191E-2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11"/>
    <n v="211.05"/>
    <n v="1.0424070125562663E-2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6"/>
    <n v="101"/>
    <n v="1.5346534653465346E-2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6"/>
    <n v="101.64999999999999"/>
    <n v="3.0988686669945892E-2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6"/>
    <n v="108.33333333333333"/>
    <n v="1.2307692307692308E-2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6"/>
    <n v="242"/>
    <n v="4.1322314049586778E-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6"/>
    <n v="100.44999999999999"/>
    <n v="1.5181682429069188E-2"/>
    <x v="1"/>
    <x v="6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6"/>
    <n v="125.06666666666666"/>
    <n v="2.7718550106609809E-2"/>
    <x v="1"/>
    <x v="6"/>
    <x v="1289"/>
    <d v="2017-01-04T03:14:05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x v="6"/>
    <n v="108.57142857142857"/>
    <n v="2.2631578947368423E-2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6"/>
    <n v="145.70000000000002"/>
    <n v="9.6087851750171586E-3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6"/>
    <n v="110.00000000000001"/>
    <n v="2.7807486631016044E-2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6"/>
    <n v="102.23333333333333"/>
    <n v="7.8252363873492006E-3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6"/>
    <n v="122"/>
    <n v="3.6065573770491806E-2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6"/>
    <n v="101.96000000000001"/>
    <n v="2.5107885445272655E-2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6"/>
    <n v="141.1764705882353"/>
    <n v="1.9166666666666665E-2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6"/>
    <n v="109.52500000000001"/>
    <n v="1.0865099292398995E-2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6"/>
    <n v="104.65"/>
    <n v="1.5766841853798376E-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6"/>
    <n v="124"/>
    <n v="7.3732718894009217E-3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6"/>
    <n v="135"/>
    <n v="5.9259259259259256E-3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6"/>
    <n v="102.75000000000001"/>
    <n v="1.4111922141119221E-2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6"/>
    <n v="100"/>
    <n v="0.02"/>
    <x v="1"/>
    <x v="6"/>
    <x v="1302"/>
    <d v="2016-12-01T02:23:31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x v="6"/>
    <n v="130.26085714285716"/>
    <n v="2.368873008666127E-2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8"/>
    <n v="39.627499999999998"/>
    <n v="6.5611002460412588E-3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8"/>
    <n v="25.976666666666663"/>
    <n v="1.1035544719620172E-2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8"/>
    <n v="65.24636363636364"/>
    <n v="4.9602207019548289E-3"/>
    <x v="2"/>
    <x v="8"/>
    <x v="1306"/>
    <d v="2014-12-04T10:58:54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x v="8"/>
    <n v="11.514000000000001"/>
    <n v="7.816571130797291E-3"/>
    <x v="2"/>
    <x v="8"/>
    <x v="1307"/>
    <d v="2016-02-17T12:04:39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x v="8"/>
    <n v="11.360000000000001"/>
    <n v="3.345070422535211E-2"/>
    <x v="2"/>
    <x v="8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8"/>
    <n v="111.99130434782609"/>
    <n v="2.7176022983150866E-3"/>
    <x v="2"/>
    <x v="8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8"/>
    <n v="15.5"/>
    <n v="7.7419354838709677E-3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8"/>
    <n v="32.027999999999999"/>
    <n v="1.2489072061945797E-3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8"/>
    <n v="0.60869565217391308"/>
    <n v="3.5714285714285712E-2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8"/>
    <n v="31.114999999999998"/>
    <n v="9.8023461353045158E-3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8"/>
    <n v="1.1266666666666667"/>
    <n v="5.4240631163708086E-3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8"/>
    <n v="40.404000000000003"/>
    <n v="6.1380061380061383E-3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8"/>
    <n v="1.3333333333333333E-3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8"/>
    <n v="5.7334999999999994"/>
    <n v="1.6569285776576262E-3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8"/>
    <n v="15.324999999999999"/>
    <n v="2.2022838499184339E-2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8"/>
    <n v="15.103448275862069"/>
    <n v="1.0273972602739725E-2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8"/>
    <n v="0.503"/>
    <n v="5.9642147117296221E-3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8"/>
    <n v="1.3028138528138529"/>
    <n v="1.1629838843661739E-3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8"/>
    <n v="0.30285714285714288"/>
    <n v="3.7735849056603772E-2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8"/>
    <n v="8.8800000000000008"/>
    <n v="3.3033033033033031E-2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8"/>
    <n v="9.84"/>
    <n v="1.8292682926829267E-2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8"/>
    <n v="2.4299999999999997"/>
    <n v="1.646090534979424E-2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8"/>
    <n v="1.1299999999999999"/>
    <n v="9.7345132743362831E-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8"/>
    <n v="3.5520833333333335"/>
    <n v="2.404692082111437E-2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8"/>
    <n v="2.3306666666666667"/>
    <n v="8.5812356979405036E-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8"/>
    <n v="0.81600000000000006"/>
    <n v="2.2058823529411766E-2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8"/>
    <n v="22.494285714285713"/>
    <n v="6.3508192556839833E-3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8"/>
    <n v="1.3668"/>
    <n v="9.9502487562189053E-3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8"/>
    <n v="0"/>
    <e v="#DIV/0!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8"/>
    <n v="0"/>
    <e v="#DIV/0!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8"/>
    <n v="10.754135338345865"/>
    <n v="1.9296651052226804E-2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8"/>
    <n v="19.759999999999998"/>
    <n v="3.2388663967611335E-3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8"/>
    <n v="84.946999999999989"/>
    <n v="2.6369383262504855E-3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8"/>
    <n v="49.381999999999998"/>
    <n v="5.6700822161921344E-3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8"/>
    <n v="3.3033333333333332"/>
    <n v="1.5136226034308779E-2"/>
    <x v="2"/>
    <x v="8"/>
    <x v="1338"/>
    <d v="2015-08-02T19:17:13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x v="8"/>
    <n v="6.6339999999999995"/>
    <n v="1.1154657823334338E-2"/>
    <x v="2"/>
    <x v="8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8"/>
    <n v="0"/>
    <e v="#DIV/0!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8"/>
    <n v="70.36"/>
    <n v="2.6151222285389427E-3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8"/>
    <n v="0.2"/>
    <n v="0.01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8"/>
    <n v="102.298"/>
    <n v="6.3148839664509569E-3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9"/>
    <n v="377.73333333333335"/>
    <n v="2.4532297917402048E-2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9"/>
    <n v="125"/>
    <n v="1.8666666666666668E-2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9"/>
    <n v="147.32653061224491"/>
    <n v="2.0639977836265411E-2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9"/>
    <n v="102.2"/>
    <n v="1.213307240704501E-2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9"/>
    <n v="101.8723404255319"/>
    <n v="4.344193817878028E-3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9"/>
    <n v="204.2"/>
    <n v="1.6846229187071498E-2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9"/>
    <n v="104.05"/>
    <n v="1.4992791926958193E-2"/>
    <x v="3"/>
    <x v="9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9"/>
    <n v="101.265"/>
    <n v="5.9250481410161454E-3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9"/>
    <n v="136.13999999999999"/>
    <n v="1.6674012046422802E-2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9"/>
    <n v="133.6"/>
    <n v="3.1437125748502992E-2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9"/>
    <n v="130.25"/>
    <n v="4.0946896992962251E-2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9"/>
    <n v="122.67999999999999"/>
    <n v="3.9452233452885559E-2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9"/>
    <n v="182.81058823529412"/>
    <n v="1.399712978396154E-2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9"/>
    <n v="125.29999999999998"/>
    <n v="2.5937749401436554E-2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9"/>
    <n v="111.66666666666667"/>
    <n v="1.4626865671641792E-2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9"/>
    <n v="115.75757575757575"/>
    <n v="2.4869109947643978E-2"/>
    <x v="3"/>
    <x v="9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9"/>
    <n v="173.2"/>
    <n v="3.117782909930716E-2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9"/>
    <n v="125.98333333333333"/>
    <n v="3.4925254663315253E-2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9"/>
    <n v="109.1"/>
    <n v="2.2914757103574702E-2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9"/>
    <n v="100"/>
    <n v="2.5000000000000001E-2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11"/>
    <n v="118.64285714285714"/>
    <n v="2.8898254063816978E-3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11"/>
    <n v="100.26666666666667"/>
    <n v="1.223404255319149E-2"/>
    <x v="4"/>
    <x v="11"/>
    <x v="1365"/>
    <d v="2015-03-16T16:35:52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x v="11"/>
    <n v="126.48920000000001"/>
    <n v="1.5495394073169882E-2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11"/>
    <n v="114.26"/>
    <n v="1.5753544547523191E-2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11"/>
    <n v="110.7"/>
    <n v="1.5718157181571817E-2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11"/>
    <n v="105.34805315203954"/>
    <n v="1.1909430831873744E-2"/>
    <x v="4"/>
    <x v="11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x v="11"/>
    <n v="103.66666666666666"/>
    <n v="1.2861736334405145E-2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11"/>
    <n v="107.08672667523933"/>
    <n v="9.3395597064709814E-3"/>
    <x v="4"/>
    <x v="11"/>
    <x v="1371"/>
    <d v="2015-05-07T18:12:22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x v="11"/>
    <n v="124"/>
    <n v="2.5806451612903226E-2"/>
    <x v="4"/>
    <x v="11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11"/>
    <n v="105.01"/>
    <n v="4.9519093419674318E-3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11"/>
    <n v="189.46666666666667"/>
    <n v="2.322308233638283E-2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11"/>
    <n v="171.32499999999999"/>
    <n v="1.5905442871735006E-2"/>
    <x v="4"/>
    <x v="11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11"/>
    <n v="252.48648648648651"/>
    <n v="1.7983301220295438E-2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11"/>
    <n v="116.15384615384616"/>
    <n v="2.052980132450331E-2"/>
    <x v="4"/>
    <x v="11"/>
    <x v="1377"/>
    <d v="2017-02-03T04:11:00"/>
  </r>
  <r>
    <x v="1378"/>
    <s v="SIX BY SEVEN"/>
    <s v="A psychedelic post rock masterpiece!"/>
    <x v="13"/>
    <n v="4067"/>
    <x v="0"/>
    <x v="1"/>
    <s v="GBP"/>
    <n v="1470075210"/>
    <n v="1468779210"/>
    <b v="0"/>
    <x v="182"/>
    <b v="1"/>
    <x v="11"/>
    <n v="203.35000000000002"/>
    <n v="3.2702237521514632E-2"/>
    <x v="4"/>
    <x v="11"/>
    <x v="1378"/>
    <d v="2016-08-01T18:13:30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x v="11"/>
    <n v="111.60000000000001"/>
    <n v="1.3530465949820788E-2"/>
    <x v="4"/>
    <x v="11"/>
    <x v="1379"/>
    <d v="2015-06-05T11:47:56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11"/>
    <n v="424"/>
    <n v="4.716981132075472E-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11"/>
    <n v="107.1"/>
    <n v="1.3632119514472456E-2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11"/>
    <n v="104.3625"/>
    <n v="1.7726673853156065E-2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11"/>
    <n v="212.40909090909091"/>
    <n v="1.9901562165632356E-2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11"/>
    <n v="124.08571428571429"/>
    <n v="1.4506101772967994E-2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11"/>
    <n v="110.406125"/>
    <n v="1.517125974668525E-2"/>
    <x v="4"/>
    <x v="11"/>
    <x v="1385"/>
    <d v="2016-04-29T12:11:00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x v="11"/>
    <n v="218.75"/>
    <n v="1.6E-2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11"/>
    <n v="136.625"/>
    <n v="1.4272644098810613E-2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11"/>
    <n v="134.8074"/>
    <n v="1.6616298511802765E-2"/>
    <x v="4"/>
    <x v="11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11"/>
    <n v="145.4"/>
    <n v="4.676753782668501E-2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11"/>
    <n v="109.10714285714285"/>
    <n v="6.2193126022913256E-3"/>
    <x v="4"/>
    <x v="11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11"/>
    <n v="110.2"/>
    <n v="2.3593466424682397E-2"/>
    <x v="4"/>
    <x v="11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11"/>
    <n v="113.64000000000001"/>
    <n v="3.6606828581485396E-2"/>
    <x v="4"/>
    <x v="11"/>
    <x v="1392"/>
    <d v="2016-03-03T03:43:06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x v="11"/>
    <n v="102.35000000000001"/>
    <n v="5.0806057645334636E-3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11"/>
    <n v="122.13333333333334"/>
    <n v="1.8558951965065504E-2"/>
    <x v="4"/>
    <x v="11"/>
    <x v="1394"/>
    <d v="2017-03-01T03:00:00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x v="11"/>
    <n v="111.88571428571427"/>
    <n v="2.0939734422880489E-2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11"/>
    <n v="107.3"/>
    <n v="1.133892513202858E-2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11"/>
    <n v="113.85000000000001"/>
    <n v="1.3877909530083443E-2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11"/>
    <n v="109.68181818181819"/>
    <n v="1.3468711147948611E-2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11"/>
    <n v="126.14444444444443"/>
    <n v="1.6207169911036729E-2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11"/>
    <n v="167.42857142857144"/>
    <n v="5.8020477815699661E-2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11"/>
    <n v="496.52000000000004"/>
    <n v="1.9334568597438168E-2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11"/>
    <n v="109.16"/>
    <n v="4.1407108831073652E-2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11"/>
    <n v="102.57499999999999"/>
    <n v="1.6085790884718499E-2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22"/>
    <n v="1.6620689655172414"/>
    <n v="2.0746887966804978E-2"/>
    <x v="3"/>
    <x v="22"/>
    <x v="1404"/>
    <d v="2015-02-22T12:14:45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x v="22"/>
    <n v="0.42"/>
    <n v="0.16190476190476191"/>
    <x v="3"/>
    <x v="22"/>
    <x v="1405"/>
    <d v="2014-11-28T17:20:01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x v="22"/>
    <n v="0.125"/>
    <n v="0.2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22"/>
    <n v="0.5"/>
    <n v="0.13333333333333333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22"/>
    <n v="7.1999999999999993"/>
    <n v="8.3333333333333329E-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22"/>
    <n v="0"/>
    <e v="#DIV/0!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22"/>
    <n v="1.6666666666666666E-2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22"/>
    <n v="0.23333333333333336"/>
    <n v="0.42857142857142855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22"/>
    <n v="4.5714285714285712"/>
    <n v="4.0625000000000001E-2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22"/>
    <n v="5"/>
    <n v="0.01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22"/>
    <n v="0.2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22"/>
    <n v="18.181818181818183"/>
    <n v="1.125E-2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22"/>
    <n v="0"/>
    <e v="#DIV/0!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22"/>
    <n v="1.2222222222222223"/>
    <n v="3.6363636363636362E-2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22"/>
    <n v="0.2"/>
    <n v="0.1666666666666666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22"/>
    <n v="7.0634920634920633"/>
    <n v="2.247191011235955E-2"/>
    <x v="3"/>
    <x v="22"/>
    <x v="1419"/>
    <d v="2016-10-09T10:56:59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x v="22"/>
    <n v="2.7272727272727271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22"/>
    <n v="0.1"/>
    <n v="0.01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22"/>
    <n v="0.104"/>
    <n v="7.6923076923076927E-2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22"/>
    <n v="0.33333333333333337"/>
    <n v="0.01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22"/>
    <n v="20.36"/>
    <n v="9.1683038637852005E-3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22"/>
    <n v="0"/>
    <e v="#DIV/0!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22"/>
    <n v="0"/>
    <e v="#DIV/0!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22"/>
    <n v="8.3800000000000008"/>
    <n v="9.5465393794749408E-3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22"/>
    <n v="4.5"/>
    <n v="6.6666666666666666E-2"/>
    <x v="3"/>
    <x v="22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22"/>
    <n v="0"/>
    <e v="#DIV/0!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22"/>
    <n v="8.06"/>
    <n v="1.2406947890818859E-2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22"/>
    <n v="31.94705882352941"/>
    <n v="8.6540232001473018E-3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22"/>
    <n v="0"/>
    <e v="#DIV/0!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22"/>
    <n v="6.708333333333333"/>
    <n v="1.2422360248447204E-2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22"/>
    <n v="9.9878048780487809"/>
    <n v="1.3431013431013431E-3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22"/>
    <n v="0.1"/>
    <n v="0.13333333333333333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22"/>
    <n v="0.77"/>
    <n v="2.5974025974025976E-2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22"/>
    <n v="26.900000000000002"/>
    <n v="2.7261462205700124E-2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22"/>
    <n v="3"/>
    <n v="1.3333333333333334E-2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22"/>
    <n v="6.6055045871559637"/>
    <n v="3.3333333333333333E-2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22"/>
    <n v="7.6923076923076927E-3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22"/>
    <n v="1.1222222222222222"/>
    <n v="1.4851485148514852E-3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22"/>
    <n v="0"/>
    <e v="#DIV/0!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22"/>
    <n v="0"/>
    <e v="#DIV/0!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22"/>
    <n v="0"/>
    <e v="#DIV/0!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22"/>
    <n v="0"/>
    <e v="#DIV/0!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22"/>
    <n v="0"/>
    <e v="#DIV/0!"/>
    <x v="3"/>
    <x v="22"/>
    <x v="1446"/>
    <d v="2016-04-21T10:44:38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x v="22"/>
    <n v="1.4999999999999999E-2"/>
    <n v="0.04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22"/>
    <n v="0"/>
    <e v="#DIV/0!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22"/>
    <n v="0"/>
    <e v="#DIV/0!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22"/>
    <n v="1E-3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22"/>
    <n v="1.0554089709762533E-2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22"/>
    <n v="0"/>
    <e v="#DIV/0!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22"/>
    <n v="0"/>
    <e v="#DIV/0!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22"/>
    <n v="0.85714285714285721"/>
    <n v="6.6666666666666666E-2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22"/>
    <n v="10.5"/>
    <n v="4.4444444444444444E-3"/>
    <x v="3"/>
    <x v="22"/>
    <x v="1455"/>
    <d v="2014-09-05T13:39:00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x v="22"/>
    <n v="2.9000000000000004"/>
    <n v="2.0689655172413793E-2"/>
    <x v="3"/>
    <x v="22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x v="22"/>
    <n v="0"/>
    <e v="#DIV/0!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22"/>
    <n v="0"/>
    <e v="#DIV/0!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22"/>
    <n v="0"/>
    <e v="#DIV/0!"/>
    <x v="3"/>
    <x v="22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22"/>
    <n v="0"/>
    <e v="#DIV/0!"/>
    <x v="3"/>
    <x v="22"/>
    <x v="1460"/>
    <d v="2014-11-30T23:45:00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23"/>
    <n v="101.24459999999999"/>
    <n v="2.2388025303736365E-2"/>
    <x v="3"/>
    <x v="23"/>
    <x v="1461"/>
    <d v="2014-10-21T00:00:00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23"/>
    <n v="108.5175"/>
    <n v="3.4556638330223238E-2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23"/>
    <n v="147.66666666666666"/>
    <n v="2.8216704288939052E-2"/>
    <x v="3"/>
    <x v="23"/>
    <x v="1463"/>
    <d v="2013-04-07T20:52:18"/>
  </r>
  <r>
    <x v="1464"/>
    <s v="Science Studio"/>
    <s v="The Best Science Media on the Web"/>
    <x v="10"/>
    <n v="8160"/>
    <x v="0"/>
    <x v="0"/>
    <s v="USD"/>
    <n v="1361029958"/>
    <n v="1358437958"/>
    <b v="1"/>
    <x v="302"/>
    <b v="1"/>
    <x v="23"/>
    <n v="163.19999999999999"/>
    <n v="2.8676470588235293E-2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23"/>
    <n v="456.41449999999998"/>
    <n v="1.9003194099515536E-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23"/>
    <n v="107.87731249999999"/>
    <n v="1.436817403103178E-2"/>
    <x v="3"/>
    <x v="23"/>
    <x v="1466"/>
    <d v="2016-01-12T05:00:00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23"/>
    <n v="115.08"/>
    <n v="1.3034410844629822E-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23"/>
    <n v="102.36842105263158"/>
    <n v="3.0128534704370179E-2"/>
    <x v="3"/>
    <x v="23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23"/>
    <n v="108.42485875706214"/>
    <n v="6.6905665096502562E-3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23"/>
    <n v="125.13333333333334"/>
    <n v="4.3153969099627064E-2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23"/>
    <n v="103.840625"/>
    <n v="1.0322308826627343E-2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23"/>
    <n v="138.70400000000001"/>
    <n v="9.6896989272119045E-3"/>
    <x v="3"/>
    <x v="23"/>
    <x v="1472"/>
    <d v="2013-10-16T13:01:43"/>
  </r>
  <r>
    <x v="1473"/>
    <s v="ONE LOVES ONLY FORM"/>
    <s v="Public Radio Project"/>
    <x v="15"/>
    <n v="1807.74"/>
    <x v="0"/>
    <x v="0"/>
    <s v="USD"/>
    <n v="1330644639"/>
    <n v="1328052639"/>
    <b v="1"/>
    <x v="5"/>
    <b v="1"/>
    <x v="23"/>
    <n v="120.51600000000001"/>
    <n v="2.5999314060650314E-2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23"/>
    <n v="112.26666666666667"/>
    <n v="2.2565320665083134E-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23"/>
    <n v="188.66966666666667"/>
    <n v="1.5582791086360816E-2"/>
    <x v="3"/>
    <x v="23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23"/>
    <n v="661.55466666666666"/>
    <n v="2.3076954083915465E-2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23"/>
    <n v="111.31"/>
    <n v="1.1050220106010242E-2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23"/>
    <n v="1181.6142199999999"/>
    <n v="3.4261605280952019E-2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23"/>
    <n v="137.375"/>
    <n v="3.2302092811646949E-2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23"/>
    <n v="117.04040000000001"/>
    <n v="1.0850954029548771E-2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10"/>
    <n v="2.1"/>
    <n v="5.7142857142857141E-2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10"/>
    <n v="0.1"/>
    <n v="0.2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10"/>
    <n v="0.7142857142857143"/>
    <n v="0.04"/>
    <x v="3"/>
    <x v="10"/>
    <x v="1483"/>
    <d v="2016-07-22T04:37:55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x v="10"/>
    <n v="0"/>
    <e v="#DIV/0!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10"/>
    <n v="2.2388059701492535"/>
    <n v="0.02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10"/>
    <n v="0.24"/>
    <n v="6.25E-2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10"/>
    <n v="0"/>
    <e v="#DIV/0!"/>
    <x v="3"/>
    <x v="10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10"/>
    <n v="2.4"/>
    <n v="1.6666666666666666E-2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10"/>
    <n v="0"/>
    <e v="#DIV/0!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10"/>
    <n v="30.862068965517242"/>
    <n v="2.1229050279329607E-2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10"/>
    <n v="8.3333333333333321"/>
    <n v="0.01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10"/>
    <n v="0.75"/>
    <n v="6.6666666666666666E-2"/>
    <x v="3"/>
    <x v="10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10"/>
    <n v="0"/>
    <e v="#DIV/0!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10"/>
    <n v="8.9"/>
    <n v="2.4719101123595506E-2"/>
    <x v="3"/>
    <x v="10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x v="10"/>
    <n v="0"/>
    <e v="#DIV/0!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10"/>
    <n v="0"/>
    <e v="#DIV/0!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10"/>
    <n v="6.6666666666666671E-3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10"/>
    <n v="1.9"/>
    <n v="5.2631578947368418E-2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10"/>
    <n v="0.25"/>
    <n v="0.2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10"/>
    <n v="25.035714285714285"/>
    <n v="2.1398002853067047E-2"/>
    <x v="3"/>
    <x v="10"/>
    <x v="1500"/>
    <d v="2013-05-01T21:42:37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20"/>
    <n v="166.33076923076925"/>
    <n v="1.0232160199787264E-2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20"/>
    <n v="101.44545454545455"/>
    <n v="1.4741464288914777E-2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20"/>
    <n v="107.89146666666667"/>
    <n v="1.7548499356143089E-2"/>
    <x v="8"/>
    <x v="20"/>
    <x v="1503"/>
    <d v="2016-10-23T08:20:01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20"/>
    <n v="277.93846153846158"/>
    <n v="1.488984833388686E-2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20"/>
    <n v="103.58125"/>
    <n v="2.0816991492186087E-2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20"/>
    <n v="111.4"/>
    <n v="2.5733093955715141E-2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20"/>
    <n v="215"/>
    <n v="1.2790697674418604E-2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20"/>
    <n v="110.76216216216217"/>
    <n v="1.0297203650383094E-2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20"/>
    <n v="123.64125714285714"/>
    <n v="9.0584649968896182E-3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20"/>
    <n v="101.03500000000001"/>
    <n v="2.5053199386351265E-2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20"/>
    <n v="111.79285714285714"/>
    <n v="1.3162098268481246E-2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20"/>
    <n v="558.7714285714286"/>
    <n v="1.7129416577184638E-2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20"/>
    <n v="150.01875000000001"/>
    <n v="1.791442736324626E-2"/>
    <x v="8"/>
    <x v="20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20"/>
    <n v="106.476"/>
    <n v="6.6118186257936064E-3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20"/>
    <n v="157.18899999999999"/>
    <n v="1.1769271386674639E-3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20"/>
    <n v="108.65882352941176"/>
    <n v="6.2797747942832391E-3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20"/>
    <n v="161.97999999999999"/>
    <n v="2.5311766884800593E-2"/>
    <x v="8"/>
    <x v="20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x v="20"/>
    <n v="205.36666666666665"/>
    <n v="7.6610939782502836E-3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20"/>
    <n v="103.36388888888889"/>
    <n v="1.5586788852758594E-2"/>
    <x v="8"/>
    <x v="20"/>
    <x v="1519"/>
    <d v="2014-06-20T21:59:0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20"/>
    <n v="103.47222222222223"/>
    <n v="8.9664429530201348E-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20"/>
    <n v="106.81333333333333"/>
    <n v="5.8669329671701409E-3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20"/>
    <n v="138.96574712643678"/>
    <n v="7.4772415595673125E-3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20"/>
    <n v="124.84324324324325"/>
    <n v="1.043470730862487E-2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20"/>
    <n v="206.99999999999997"/>
    <n v="4.5088566827697265E-3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20"/>
    <n v="174.00576923076923"/>
    <n v="3.0945039399666238E-2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20"/>
    <n v="120.32608695652173"/>
    <n v="1.011743450767841E-2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20"/>
    <n v="110.44428571428573"/>
    <n v="1.8108677937162886E-2"/>
    <x v="8"/>
    <x v="20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20"/>
    <n v="281.56666666666666"/>
    <n v="1.894163608381674E-2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20"/>
    <n v="100.67894736842105"/>
    <n v="7.3710073710073713E-3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20"/>
    <n v="134.82571428571427"/>
    <n v="1.8521265549174597E-2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20"/>
    <n v="175.95744680851064"/>
    <n v="1.7654171704957679E-2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20"/>
    <n v="484.02000000000004"/>
    <n v="1.2148258336432379E-2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20"/>
    <n v="145.14000000000001"/>
    <n v="1.1330056803392892E-2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20"/>
    <n v="417.73333333333335"/>
    <n v="1.1777848707309288E-2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20"/>
    <n v="132.42499999999998"/>
    <n v="2.0766471587691147E-2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20"/>
    <n v="250.30841666666666"/>
    <n v="1.514797910977158E-2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20"/>
    <n v="179.9"/>
    <n v="1.0376134889753566E-2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20"/>
    <n v="102.62857142857142"/>
    <n v="6.4031180400890867E-3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20"/>
    <n v="135.98609999999999"/>
    <n v="1.0442243729322336E-2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20"/>
    <n v="117.86666666666667"/>
    <n v="5.5429864253393668E-3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24"/>
    <n v="3.3333333333333333E-2"/>
    <n v="0.33333333333333331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24"/>
    <n v="4"/>
    <n v="0.05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24"/>
    <n v="0.44444444444444442"/>
    <n v="0.1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24"/>
    <n v="0"/>
    <e v="#DIV/0!"/>
    <x v="8"/>
    <x v="24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24"/>
    <n v="3.3333333333333333E-2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24"/>
    <n v="28.9"/>
    <n v="3.8062283737024222E-2"/>
    <x v="8"/>
    <x v="24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24"/>
    <n v="0"/>
    <e v="#DIV/0!"/>
    <x v="8"/>
    <x v="24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24"/>
    <n v="8.5714285714285712"/>
    <n v="1.6666666666666666E-2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24"/>
    <n v="34"/>
    <n v="3.5294117647058823E-2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24"/>
    <n v="13.466666666666665"/>
    <n v="6.9306930693069313E-2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24"/>
    <n v="0"/>
    <e v="#DIV/0!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24"/>
    <n v="49.186046511627907"/>
    <n v="7.5650118203309689E-3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24"/>
    <n v="0"/>
    <e v="#DIV/0!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24"/>
    <n v="0"/>
    <e v="#DIV/0!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24"/>
    <n v="0"/>
    <e v="#DIV/0!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24"/>
    <n v="45.133333333333333"/>
    <n v="1.7725258493353029E-2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24"/>
    <n v="4"/>
    <n v="0.01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24"/>
    <n v="4.666666666666667"/>
    <n v="8.5714285714285715E-2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24"/>
    <n v="0.33333333333333337"/>
    <n v="0.02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24"/>
    <n v="3.7600000000000002"/>
    <n v="4.2553191489361701E-2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25"/>
    <n v="0.67"/>
    <n v="1.4925373134328358E-2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25"/>
    <n v="0"/>
    <e v="#DIV/0!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25"/>
    <n v="1.4166666666666665"/>
    <n v="2.3529411764705882E-2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25"/>
    <n v="0.1"/>
    <n v="0.1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25"/>
    <n v="2.5"/>
    <n v="0.01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25"/>
    <n v="21.25"/>
    <n v="9.2549019607843144E-3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25"/>
    <n v="4.117647058823529"/>
    <n v="3.7142857142857144E-2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25"/>
    <n v="13.639999999999999"/>
    <n v="6.4516129032258064E-3"/>
    <x v="3"/>
    <x v="25"/>
    <x v="1568"/>
    <d v="2014-12-24T01:29:45"/>
  </r>
  <r>
    <x v="1569"/>
    <s v="to be removed (Canceled)"/>
    <s v="to be removed"/>
    <x v="11"/>
    <n v="0"/>
    <x v="1"/>
    <x v="0"/>
    <s v="USD"/>
    <n v="1369498714"/>
    <n v="1366906714"/>
    <b v="0"/>
    <x v="78"/>
    <b v="0"/>
    <x v="25"/>
    <n v="0"/>
    <e v="#DIV/0!"/>
    <x v="3"/>
    <x v="25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x v="25"/>
    <n v="41.4"/>
    <n v="2.0933977455716585E-2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25"/>
    <n v="0.66115702479338845"/>
    <n v="0.05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25"/>
    <n v="5"/>
    <n v="2.4E-2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25"/>
    <n v="2.4777777777777779"/>
    <n v="1.3452914798206279E-2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25"/>
    <n v="5.0599999999999996"/>
    <n v="1.1857707509881422E-2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25"/>
    <n v="22.91"/>
    <n v="1.5277171540811872E-2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25"/>
    <n v="13"/>
    <n v="1.5384615384615385E-2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25"/>
    <n v="0.54999999999999993"/>
    <n v="3.6363636363636362E-2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25"/>
    <n v="10.806536636794938"/>
    <n v="1.9512195121951219E-2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25"/>
    <n v="0.84008400840084008"/>
    <n v="7.1428571428571425E-2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25"/>
    <n v="0"/>
    <e v="#DIV/0!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26"/>
    <n v="0.5"/>
    <n v="0.2"/>
    <x v="8"/>
    <x v="26"/>
    <x v="1581"/>
    <d v="2015-12-19T10:46:30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x v="26"/>
    <n v="9.3000000000000007"/>
    <n v="3.2258064516129031E-2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26"/>
    <n v="7.4999999999999997E-2"/>
    <n v="6.6666666666666666E-2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26"/>
    <n v="0"/>
    <e v="#DIV/0!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26"/>
    <n v="79"/>
    <n v="7.5949367088607592E-3"/>
    <x v="8"/>
    <x v="26"/>
    <x v="1585"/>
    <d v="2016-12-25T11:00:00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x v="26"/>
    <n v="0"/>
    <e v="#DIV/0!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26"/>
    <n v="1.3333333333333334E-2"/>
    <n v="1"/>
    <x v="8"/>
    <x v="26"/>
    <x v="1587"/>
    <d v="2014-12-13T22:49:25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x v="26"/>
    <n v="0"/>
    <e v="#DIV/0!"/>
    <x v="8"/>
    <x v="26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26"/>
    <n v="0"/>
    <e v="#DIV/0!"/>
    <x v="8"/>
    <x v="26"/>
    <x v="1589"/>
    <d v="2015-10-09T23:38:06"/>
  </r>
  <r>
    <x v="1590"/>
    <s v="An Italian Adventure"/>
    <s v="Discover Italy through photography."/>
    <x v="127"/>
    <n v="1020"/>
    <x v="2"/>
    <x v="13"/>
    <s v="EUR"/>
    <n v="1443040464"/>
    <n v="1440448464"/>
    <b v="0"/>
    <x v="84"/>
    <b v="0"/>
    <x v="26"/>
    <n v="1.7000000000000002"/>
    <n v="1.9607843137254902E-3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26"/>
    <n v="29.228571428571428"/>
    <n v="2.2482893450635387E-2"/>
    <x v="8"/>
    <x v="26"/>
    <x v="1591"/>
    <d v="2016-04-03T16:25:41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26"/>
    <n v="0"/>
    <e v="#DIV/0!"/>
    <x v="8"/>
    <x v="26"/>
    <x v="1592"/>
    <d v="2015-03-28T00:44:45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26"/>
    <n v="1.3636363636363637E-2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26"/>
    <n v="20.5"/>
    <n v="4.878048780487805E-2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26"/>
    <n v="0.27999999999999997"/>
    <n v="2.5000000000000001E-2"/>
    <x v="8"/>
    <x v="26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26"/>
    <n v="2.3076923076923079"/>
    <n v="0.04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26"/>
    <n v="0"/>
    <e v="#DIV/0!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26"/>
    <n v="0.125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26"/>
    <n v="0"/>
    <e v="#DIV/0!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26"/>
    <n v="7.3400000000000007"/>
    <n v="2.4523160762942781E-2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11"/>
    <n v="108.2492"/>
    <n v="2.0692993574086459E-2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11"/>
    <n v="100.16666666666667"/>
    <n v="2.1297836938435941E-2"/>
    <x v="4"/>
    <x v="11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11"/>
    <n v="100.03299999999999"/>
    <n v="1.4995051632961122E-2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11"/>
    <n v="122.10714285714286"/>
    <n v="2.0473822755191575E-2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11"/>
    <n v="100.69333333333334"/>
    <n v="7.2828389830508471E-3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11"/>
    <n v="101.004125"/>
    <n v="1.138567360491465E-2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11"/>
    <n v="145.11000000000001"/>
    <n v="1.4127213837778237E-2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11"/>
    <n v="101.25"/>
    <n v="1.8930041152263374E-2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11"/>
    <n v="118.33333333333333"/>
    <n v="2.2535211267605635E-3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x v="11"/>
    <n v="271.85000000000002"/>
    <n v="2.0599595365091043E-2"/>
    <x v="4"/>
    <x v="11"/>
    <x v="1610"/>
    <d v="2012-12-15T22:11:50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x v="11"/>
    <n v="125.125"/>
    <n v="2.6973026973026972E-2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11"/>
    <n v="110.00000000000001"/>
    <n v="0.02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11"/>
    <n v="101.49999999999999"/>
    <n v="2.561576354679803E-2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11"/>
    <n v="102.69999999999999"/>
    <n v="1.4995131450827653E-2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11"/>
    <n v="114.12500000000001"/>
    <n v="1.4895947426067908E-2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11"/>
    <n v="104.2"/>
    <n v="1.5067178502879079E-2"/>
    <x v="4"/>
    <x v="11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11"/>
    <n v="145.85714285714286"/>
    <n v="1.5475024485798237E-2"/>
    <x v="4"/>
    <x v="11"/>
    <x v="1617"/>
    <d v="2013-11-01T19:00:00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11"/>
    <n v="105.06666666666666"/>
    <n v="1.7131979695431471E-2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11"/>
    <n v="133.33333333333331"/>
    <n v="1.15E-2"/>
    <x v="4"/>
    <x v="11"/>
    <x v="1619"/>
    <d v="2014-09-15T04:28:06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x v="11"/>
    <n v="112.99999999999999"/>
    <n v="1.5044247787610619E-2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11"/>
    <n v="121.2"/>
    <n v="6.1056105610561053E-3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11"/>
    <n v="101.72463768115942"/>
    <n v="9.2605784299757809E-3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11"/>
    <n v="101.06666666666666"/>
    <n v="2.3746701846965697E-2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11"/>
    <n v="118"/>
    <n v="2.1186440677966101E-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11"/>
    <n v="155.33333333333331"/>
    <n v="8.9270386266094414E-3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11"/>
    <n v="101.18750000000001"/>
    <n v="1.3341568869672638E-2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11"/>
    <n v="117"/>
    <n v="1.6239316239316241E-2"/>
    <x v="4"/>
    <x v="11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x v="11"/>
    <n v="100.925"/>
    <n v="2.1798365122615803E-2"/>
    <x v="4"/>
    <x v="11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x v="11"/>
    <n v="103.66666666666666"/>
    <n v="1.3183279742765274E-2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11"/>
    <n v="265.25"/>
    <n v="1.1875589066918001E-2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11"/>
    <n v="155.91"/>
    <n v="8.5305625040087221E-3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11"/>
    <n v="101.62500000000001"/>
    <n v="1.1562115621156211E-2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11"/>
    <n v="100"/>
    <n v="5.7999999999999996E-3"/>
    <x v="4"/>
    <x v="11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11"/>
    <n v="100.49999999999999"/>
    <n v="1.5920398009950248E-2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11"/>
    <n v="125.29999999999998"/>
    <n v="1.4764565043894652E-2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11"/>
    <n v="103.55555555555556"/>
    <n v="1.8669527896995709E-2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11"/>
    <n v="103.8"/>
    <n v="2.8901734104046242E-2"/>
    <x v="4"/>
    <x v="11"/>
    <x v="1637"/>
    <d v="2009-12-31T23:39:00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x v="11"/>
    <n v="105"/>
    <n v="2.5714285714285714E-2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11"/>
    <n v="100"/>
    <n v="1.0555555555555556E-2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11"/>
    <n v="169.86"/>
    <n v="2.5020605204285881E-2"/>
    <x v="4"/>
    <x v="11"/>
    <x v="1640"/>
    <d v="2010-08-03T01:59:00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x v="27"/>
    <n v="101.4"/>
    <n v="1.0256410256410256E-2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27"/>
    <n v="100"/>
    <n v="2.3333333333333334E-2"/>
    <x v="4"/>
    <x v="27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27"/>
    <n v="124.70000000000002"/>
    <n v="5.9342421812349638E-3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27"/>
    <n v="109.5"/>
    <n v="1.1689497716894977E-2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27"/>
    <n v="110.80000000000001"/>
    <n v="1.8050541516245488E-3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27"/>
    <n v="110.2"/>
    <n v="3.7658802177858441E-2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27"/>
    <n v="104.71999999999998"/>
    <n v="8.7853323147440796E-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27"/>
    <n v="125.26086956521738"/>
    <n v="3.1239153071850052E-2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27"/>
    <n v="100.58763157894737"/>
    <n v="2.119126292078392E-2"/>
    <x v="4"/>
    <x v="27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27"/>
    <n v="141.55000000000001"/>
    <n v="1.1303426351112681E-2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27"/>
    <n v="100.75"/>
    <n v="9.9255583126550868E-3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27"/>
    <n v="100.66666666666666"/>
    <n v="1.5452538631346579E-2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27"/>
    <n v="174.2304"/>
    <n v="1.9284809080390104E-2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27"/>
    <n v="119.90909090909089"/>
    <n v="2.5777103866565579E-2"/>
    <x v="4"/>
    <x v="27"/>
    <x v="1654"/>
    <d v="2012-04-18T21:22:40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27"/>
    <n v="142.86666666666667"/>
    <n v="2.2398506766215586E-2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27"/>
    <n v="100.33493333333334"/>
    <n v="6.3786358224187786E-3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27"/>
    <n v="104.93380000000001"/>
    <n v="8.4243589768025172E-3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27"/>
    <n v="132.23333333333335"/>
    <n v="1.3486261658684145E-2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27"/>
    <n v="112.79999999999998"/>
    <n v="7.9787234042553196E-2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27"/>
    <n v="1253.75"/>
    <n v="3.589232303090728E-2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27"/>
    <n v="102.50632911392405"/>
    <n v="1.2472215361817732E-2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27"/>
    <n v="102.6375"/>
    <n v="7.5508464255267327E-3"/>
    <x v="4"/>
    <x v="27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27"/>
    <n v="108"/>
    <n v="2.9629629629629631E-2"/>
    <x v="4"/>
    <x v="27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27"/>
    <n v="122.40879999999999"/>
    <n v="2.9082876394507587E-2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27"/>
    <n v="119.45714285714286"/>
    <n v="2.2243482420473571E-2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27"/>
    <n v="160.88"/>
    <n v="2.4365987071108902E-2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27"/>
    <n v="126.85294117647059"/>
    <n v="1.9012288430326919E-2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27"/>
    <n v="102.6375"/>
    <n v="1.412739008646937E-2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27"/>
    <n v="139.75"/>
    <n v="1.8604651162790697E-2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27"/>
    <n v="102.60000000000001"/>
    <n v="2.2417153996101363E-2"/>
    <x v="4"/>
    <x v="27"/>
    <x v="1670"/>
    <d v="2010-07-05T04:00:00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27"/>
    <n v="100.67349999999999"/>
    <n v="3.8242437185555284E-2"/>
    <x v="4"/>
    <x v="27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27"/>
    <n v="112.94117647058823"/>
    <n v="2.5520833333333333E-2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27"/>
    <n v="128.09523809523807"/>
    <n v="2.1933085501858737E-2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27"/>
    <n v="201.7"/>
    <n v="1.1204759543877046E-2"/>
    <x v="4"/>
    <x v="27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27"/>
    <n v="137.416"/>
    <n v="2.4742388077079815E-2"/>
    <x v="4"/>
    <x v="27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27"/>
    <n v="115.33333333333333"/>
    <n v="1.2138728323699421E-2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27"/>
    <n v="111.66666666666667"/>
    <n v="6.2686567164179103E-3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27"/>
    <n v="118.39999999999999"/>
    <n v="2.7590090090090089E-2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27"/>
    <n v="175"/>
    <n v="1.6E-2"/>
    <x v="4"/>
    <x v="27"/>
    <x v="1679"/>
    <d v="2011-07-22T01:39:05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27"/>
    <n v="117.5"/>
    <n v="2.1276595744680851E-2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28"/>
    <n v="101.42212307692309"/>
    <n v="1.3409303204671775E-2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28"/>
    <n v="0"/>
    <e v="#DIV/0!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28"/>
    <n v="21.714285714285715"/>
    <n v="1.3157894736842105E-2"/>
    <x v="4"/>
    <x v="28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x v="28"/>
    <n v="109.125"/>
    <n v="1.156930126002291E-2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28"/>
    <n v="102.85714285714285"/>
    <n v="4.1666666666666664E-2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28"/>
    <n v="0.36"/>
    <n v="5.5555555555555552E-2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28"/>
    <n v="31.25"/>
    <n v="1.248E-2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28"/>
    <n v="44.3"/>
    <n v="3.9503386004514675E-3"/>
    <x v="4"/>
    <x v="28"/>
    <x v="1688"/>
    <d v="2017-04-09T11:49:54"/>
  </r>
  <r>
    <x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x v="28"/>
    <n v="100"/>
    <n v="5.8333333333333336E-3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28"/>
    <n v="25.4"/>
    <n v="1.7322834645669291E-2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28"/>
    <n v="33.473333333333329"/>
    <n v="3.7841067516430991E-3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28"/>
    <n v="47.8"/>
    <n v="6.2761506276150627E-3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28"/>
    <n v="9.3333333333333339"/>
    <n v="2.8571428571428571E-2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28"/>
    <n v="0.05"/>
    <n v="0.2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28"/>
    <n v="11.708333333333334"/>
    <n v="1.6370106761565837E-2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28"/>
    <n v="0"/>
    <e v="#DIV/0!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28"/>
    <n v="20.208000000000002"/>
    <n v="8.7094220110847196E-3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28"/>
    <n v="0"/>
    <e v="#DIV/0!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28"/>
    <n v="4.2311459353574925"/>
    <n v="1.8518518518518517E-2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28"/>
    <n v="26.06"/>
    <n v="1.5157329240214889E-2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28"/>
    <n v="0.19801980198019803"/>
    <n v="0.2"/>
    <x v="4"/>
    <x v="28"/>
    <x v="1701"/>
    <d v="2015-01-15T15:56:45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x v="28"/>
    <n v="6.0606060606060606E-3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28"/>
    <n v="1.02"/>
    <n v="3.9215686274509803E-2"/>
    <x v="4"/>
    <x v="28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28"/>
    <n v="65.100000000000009"/>
    <n v="8.4485407066052232E-3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28"/>
    <n v="0"/>
    <e v="#DIV/0!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28"/>
    <n v="0"/>
    <e v="#DIV/0!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28"/>
    <n v="9.74"/>
    <n v="1.8480492813141684E-2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28"/>
    <n v="0"/>
    <e v="#DIV/0!"/>
    <x v="4"/>
    <x v="28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28"/>
    <n v="4.8571428571428568"/>
    <n v="4.7058823529411764E-2"/>
    <x v="4"/>
    <x v="28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x v="28"/>
    <n v="0.67999999999999994"/>
    <n v="2.9411764705882353E-2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28"/>
    <n v="10.5"/>
    <n v="1.9047619047619048E-3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28"/>
    <n v="0"/>
    <e v="#DIV/0!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28"/>
    <n v="1.6666666666666667"/>
    <n v="0.02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28"/>
    <n v="7.8680000000000003"/>
    <n v="8.6426029486527702E-3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28"/>
    <n v="0.22"/>
    <n v="0.18181818181818182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28"/>
    <n v="7.5"/>
    <n v="0.02"/>
    <x v="4"/>
    <x v="28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28"/>
    <n v="42.725880551301685"/>
    <n v="2.9390681003584228E-2"/>
    <x v="4"/>
    <x v="28"/>
    <x v="1717"/>
    <d v="2016-04-21T04:00:00"/>
  </r>
  <r>
    <x v="1718"/>
    <s v="The Prodigal Son"/>
    <s v="A melody for the galaxy."/>
    <x v="19"/>
    <n v="75"/>
    <x v="2"/>
    <x v="0"/>
    <s v="USD"/>
    <n v="1463201940"/>
    <n v="1459435149"/>
    <b v="0"/>
    <x v="84"/>
    <b v="0"/>
    <x v="28"/>
    <n v="0.2142857142857143"/>
    <n v="2.6666666666666668E-2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28"/>
    <n v="0.87500000000000011"/>
    <n v="8.5714285714285715E-2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28"/>
    <n v="5.625"/>
    <n v="3.5555555555555556E-2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28"/>
    <n v="0"/>
    <e v="#DIV/0!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28"/>
    <n v="3.4722222222222224E-2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28"/>
    <n v="6.5"/>
    <n v="4.6153846153846158E-3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28"/>
    <n v="0.58333333333333337"/>
    <n v="0.11428571428571428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28"/>
    <n v="10.181818181818182"/>
    <n v="1.607142857142857E-2"/>
    <x v="4"/>
    <x v="28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28"/>
    <n v="33.784615384615385"/>
    <n v="7.2859744990892532E-3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28"/>
    <n v="3.3333333333333333E-2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28"/>
    <n v="68.400000000000006"/>
    <n v="8.1871345029239772E-3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28"/>
    <n v="0"/>
    <e v="#DIV/0!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28"/>
    <n v="0"/>
    <e v="#DIV/0!"/>
    <x v="4"/>
    <x v="28"/>
    <x v="1730"/>
    <d v="2015-10-25T02:06:23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x v="28"/>
    <n v="0"/>
    <e v="#DIV/0!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28"/>
    <n v="0"/>
    <e v="#DIV/0!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28"/>
    <n v="0"/>
    <e v="#DIV/0!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28"/>
    <n v="2.2222222222222223E-2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28"/>
    <n v="11"/>
    <n v="1.8181818181818181E-2"/>
    <x v="4"/>
    <x v="28"/>
    <x v="1735"/>
    <d v="2016-08-07T19:32:25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28"/>
    <n v="0.73333333333333328"/>
    <n v="4.5454545454545456E-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28"/>
    <n v="21.25"/>
    <n v="1.7647058823529412E-2"/>
    <x v="4"/>
    <x v="28"/>
    <x v="1737"/>
    <d v="2015-07-20T22:46:32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28"/>
    <n v="0.4"/>
    <n v="0.05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28"/>
    <n v="0.1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28"/>
    <n v="0"/>
    <e v="#DIV/0!"/>
    <x v="4"/>
    <x v="28"/>
    <x v="1740"/>
    <d v="2015-07-16T19:37:02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x v="20"/>
    <n v="110.83333333333334"/>
    <n v="3.9097744360902256E-2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20"/>
    <n v="108.74999999999999"/>
    <n v="1.5632183908045976E-2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20"/>
    <n v="100.41666666666667"/>
    <n v="1.1120331950207469E-2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20"/>
    <n v="118.45454545454545"/>
    <n v="1.0744435917114352E-2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20"/>
    <n v="114.01428571428571"/>
    <n v="1.1151484776343817E-2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20"/>
    <n v="148.10000000000002"/>
    <n v="4.8165653837497187E-3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20"/>
    <n v="104.95555555555556"/>
    <n v="1.6832521702307854E-2"/>
    <x v="8"/>
    <x v="20"/>
    <x v="1747"/>
    <d v="2015-11-13T15:00:0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20"/>
    <n v="129.94800000000001"/>
    <n v="2.785729676485979E-3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20"/>
    <n v="123.48756218905473"/>
    <n v="1.055557793803634E-2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20"/>
    <n v="201.62"/>
    <n v="1.2399563535363554E-2"/>
    <x v="8"/>
    <x v="20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20"/>
    <n v="102.89999999999999"/>
    <n v="5.928085519922255E-3"/>
    <x v="8"/>
    <x v="20"/>
    <x v="1751"/>
    <d v="2015-03-19T17:45:23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20"/>
    <n v="260.16666666666663"/>
    <n v="2.8827674567584883E-2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20"/>
    <n v="108"/>
    <n v="2.1604938271604936E-3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20"/>
    <n v="110.52941176470587"/>
    <n v="9.5795635976583283E-3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20"/>
    <n v="120"/>
    <n v="0.13333333333333333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20"/>
    <n v="102.82909090909091"/>
    <n v="2.121790791427965E-2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20"/>
    <n v="115.99999999999999"/>
    <n v="2.413793103448276E-3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20"/>
    <n v="114.7"/>
    <n v="2.3539668700959023E-2"/>
    <x v="8"/>
    <x v="20"/>
    <x v="1758"/>
    <d v="2016-07-14T22:56:32"/>
  </r>
  <r>
    <x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x v="20"/>
    <n v="106.60000000000001"/>
    <n v="9.1932457786116327E-3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20"/>
    <n v="165.44"/>
    <n v="1.2330754352030947E-2"/>
    <x v="8"/>
    <x v="20"/>
    <x v="1760"/>
    <d v="2016-02-25T16:08:33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20"/>
    <n v="155"/>
    <n v="1.935483870967742E-2"/>
    <x v="8"/>
    <x v="20"/>
    <x v="1761"/>
    <d v="2015-09-12T13:37:4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x v="20"/>
    <n v="885"/>
    <n v="2.8248587570621469E-2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20"/>
    <n v="101.90833333333333"/>
    <n v="9.6491945375746183E-3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20"/>
    <n v="19.600000000000001"/>
    <n v="1.8089053803339517E-2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20"/>
    <n v="59.467839999999995"/>
    <n v="1.3856228845708874E-2"/>
    <x v="8"/>
    <x v="20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x v="20"/>
    <n v="0"/>
    <e v="#DIV/0!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20"/>
    <n v="45.72"/>
    <n v="1.7060367454068241E-2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20"/>
    <n v="3.74"/>
    <n v="8.0213903743315509E-2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20"/>
    <n v="2.7025000000000001"/>
    <n v="2.0351526364477335E-2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20"/>
    <n v="56.51428571428572"/>
    <n v="6.6445182724252493E-3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20"/>
    <n v="21.30952380952381"/>
    <n v="2.7932960893854747E-2"/>
    <x v="8"/>
    <x v="20"/>
    <x v="1771"/>
    <d v="2014-10-23T23:30:4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20"/>
    <n v="15.6"/>
    <n v="2.2144522144522144E-2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20"/>
    <n v="6.2566666666666677"/>
    <n v="1.0122535961640916E-2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20"/>
    <n v="45.92"/>
    <n v="1.1324041811846691E-2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20"/>
    <n v="65.101538461538468"/>
    <n v="5.8606673598638808E-3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20"/>
    <n v="6.7"/>
    <n v="1.1940298507462687E-2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20"/>
    <n v="13.5625"/>
    <n v="1.5360983102918587E-2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20"/>
    <n v="1.9900000000000002"/>
    <n v="1.507537688442211E-2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20"/>
    <n v="36.236363636363642"/>
    <n v="9.5333667837431014E-3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20"/>
    <n v="39.743333333333339"/>
    <n v="1.2748469344963516E-2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20"/>
    <n v="25.763636363636365"/>
    <n v="1.6937191249117856E-2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20"/>
    <n v="15.491428571428573"/>
    <n v="1.4016967908520842E-2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20"/>
    <n v="23.692499999999999"/>
    <n v="1.9520945446871371E-2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20"/>
    <n v="39.76"/>
    <n v="1.659959758551308E-2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20"/>
    <n v="20.220833333333331"/>
    <n v="2.2254275705749022E-2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20"/>
    <n v="47.631578947368418"/>
    <n v="3.2044198895027624E-2"/>
    <x v="8"/>
    <x v="20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20"/>
    <n v="15.329999999999998"/>
    <n v="1.5655577299412915E-2"/>
    <x v="8"/>
    <x v="20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20"/>
    <n v="1.3818181818181818"/>
    <n v="5.2631578947368418E-2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20"/>
    <n v="0.5"/>
    <n v="0.1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20"/>
    <n v="4.957575757575758"/>
    <n v="9.1687041564792182E-3"/>
    <x v="8"/>
    <x v="20"/>
    <x v="1790"/>
    <d v="2015-02-05T16:11:18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20"/>
    <n v="3.5666666666666664"/>
    <n v="3.7383177570093455E-2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20"/>
    <n v="61.124000000000002"/>
    <n v="9.0962633335514697E-3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20"/>
    <n v="1.3333333333333335"/>
    <n v="0.05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20"/>
    <n v="11.077777777777778"/>
    <n v="1.8054162487462388E-2"/>
    <x v="8"/>
    <x v="20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20"/>
    <n v="38.735714285714288"/>
    <n v="7.4681910381707538E-3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20"/>
    <n v="22.05263157894737"/>
    <n v="2.052505966587112E-2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20"/>
    <n v="67.55"/>
    <n v="2.072538860103627E-2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20"/>
    <n v="13.637499999999999"/>
    <n v="1.6956920256645278E-2"/>
    <x v="8"/>
    <x v="20"/>
    <x v="1798"/>
    <d v="2016-02-04T07:50:33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x v="20"/>
    <n v="1.7457500000000001"/>
    <n v="8.5922955749677787E-2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20"/>
    <n v="20.44963251188932"/>
    <n v="1.1945031712473573E-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20"/>
    <n v="13.852941176470587"/>
    <n v="1.5711252653927813E-2"/>
    <x v="8"/>
    <x v="20"/>
    <x v="1801"/>
    <d v="2015-12-15T12:10:0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20"/>
    <n v="48.485714285714288"/>
    <n v="1.060695344725987E-2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20"/>
    <n v="30.8"/>
    <n v="1.3914656771799629E-2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20"/>
    <n v="35.174193548387095"/>
    <n v="9.5377842993396925E-3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20"/>
    <n v="36.404444444444444"/>
    <n v="1.489439628860945E-2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20"/>
    <n v="2.9550000000000001"/>
    <n v="1.3536379018612521E-2"/>
    <x v="8"/>
    <x v="20"/>
    <x v="1806"/>
    <d v="2014-09-30T15:19:09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x v="20"/>
    <n v="11.06"/>
    <n v="1.4466546112115732E-2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20"/>
    <n v="41.407142857142858"/>
    <n v="8.2801449025357941E-3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20"/>
    <n v="10.857142857142858"/>
    <n v="2.368421052631579E-2"/>
    <x v="8"/>
    <x v="20"/>
    <x v="1809"/>
    <d v="2015-03-01T21:47:19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20"/>
    <n v="3.3333333333333335"/>
    <n v="0.13333333333333333"/>
    <x v="8"/>
    <x v="20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20"/>
    <n v="7.407407407407407E-2"/>
    <n v="0.65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20"/>
    <n v="13.307692307692307"/>
    <n v="2.6589595375722544E-2"/>
    <x v="8"/>
    <x v="20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20"/>
    <n v="0"/>
    <e v="#DIV/0!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20"/>
    <n v="49.183333333333337"/>
    <n v="2.3720772619451033E-2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20"/>
    <n v="0"/>
    <e v="#DIV/0!"/>
    <x v="8"/>
    <x v="20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20"/>
    <n v="2.036"/>
    <n v="1.1787819253438114E-2"/>
    <x v="8"/>
    <x v="20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20"/>
    <n v="52.327777777777776"/>
    <n v="1.0616838305552606E-2"/>
    <x v="8"/>
    <x v="20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20"/>
    <n v="0"/>
    <e v="#DIV/0!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20"/>
    <n v="2.083333333333333"/>
    <n v="0.16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20"/>
    <n v="6.565384615384616"/>
    <n v="4.6865846514352666E-3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11"/>
    <n v="134.88999999999999"/>
    <n v="1.6902661427830083E-2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11"/>
    <n v="100"/>
    <n v="3.6666666666666667E-2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11"/>
    <n v="115.85714285714286"/>
    <n v="4.0690505548705305E-2"/>
    <x v="4"/>
    <x v="11"/>
    <x v="1823"/>
    <d v="2012-10-24T16:26:16"/>
  </r>
  <r>
    <x v="1824"/>
    <s v="Tin Man's Broken Wisdom Fund"/>
    <s v="cd fund raiser"/>
    <x v="9"/>
    <n v="3002"/>
    <x v="0"/>
    <x v="0"/>
    <s v="USD"/>
    <n v="1389146880"/>
    <n v="1387403967"/>
    <b v="0"/>
    <x v="244"/>
    <b v="1"/>
    <x v="11"/>
    <n v="100.06666666666666"/>
    <n v="1.3324450366422385E-2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11"/>
    <n v="105.05"/>
    <n v="2.3798191337458353E-2"/>
    <x v="4"/>
    <x v="11"/>
    <x v="1825"/>
    <d v="2013-07-11T20:01:43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x v="11"/>
    <n v="101"/>
    <n v="1.8811881188118811E-2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11"/>
    <n v="100.66250000000001"/>
    <n v="1.1921023221159815E-2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11"/>
    <n v="100.16000000000001"/>
    <n v="2.3961661341853034E-3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11"/>
    <n v="166.68333333333334"/>
    <n v="1.3198680131986801E-2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11"/>
    <n v="101.53333333333335"/>
    <n v="1.4839133289560078E-2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11"/>
    <n v="103"/>
    <n v="1.3592233009708738E-2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11"/>
    <n v="142.85714285714286"/>
    <n v="0.04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11"/>
    <n v="262.5"/>
    <n v="2.3809523809523808E-2"/>
    <x v="4"/>
    <x v="11"/>
    <x v="1833"/>
    <d v="2013-03-02T07:59:00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x v="11"/>
    <n v="118.05000000000001"/>
    <n v="7.6238881829733167E-3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11"/>
    <n v="104"/>
    <n v="2.1153846153846155E-2"/>
    <x v="4"/>
    <x v="11"/>
    <x v="1835"/>
    <d v="2016-03-31T15:51:11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x v="11"/>
    <n v="200.34"/>
    <n v="5.4906658680243586E-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11"/>
    <n v="306.83333333333331"/>
    <n v="1.6295491580662683E-2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11"/>
    <n v="100.149"/>
    <n v="2.795834207031523E-2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11"/>
    <n v="205.29999999999998"/>
    <n v="2.1919142717973697E-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11"/>
    <n v="108.88888888888889"/>
    <n v="1.3265306122448979E-2"/>
    <x v="4"/>
    <x v="11"/>
    <x v="1840"/>
    <d v="2013-05-07T04:59:00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11"/>
    <n v="101.75"/>
    <n v="1.9656019656019656E-2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11"/>
    <n v="125.25"/>
    <n v="8.3832335329341312E-3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11"/>
    <n v="124.0061"/>
    <n v="1.0805920031353295E-2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11"/>
    <n v="101.4"/>
    <n v="1.3149243918474688E-2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11"/>
    <n v="100"/>
    <n v="1.9E-2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11"/>
    <n v="137.92666666666668"/>
    <n v="1.0101986562907825E-2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11"/>
    <n v="120.88000000000001"/>
    <n v="1.257445400397088E-2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11"/>
    <n v="107.36666666666667"/>
    <n v="7.4511021421918662E-3"/>
    <x v="4"/>
    <x v="11"/>
    <x v="1848"/>
    <d v="2011-07-31T06:59:00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11"/>
    <n v="100.33333333333334"/>
    <n v="2.6578073089700997E-2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11"/>
    <n v="101.52222222222223"/>
    <n v="1.9590675276348911E-2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11"/>
    <n v="100.07692307692308"/>
    <n v="1.9984627209838585E-2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11"/>
    <n v="116.96666666666667"/>
    <n v="7.4665146765460245E-3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11"/>
    <n v="101.875"/>
    <n v="1.7177914110429449E-2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11"/>
    <n v="102.12366666666665"/>
    <n v="1.1358777429978687E-2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11"/>
    <n v="154.05897142857143"/>
    <n v="1.4168971288174622E-2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11"/>
    <n v="101.25"/>
    <n v="1.8765432098765432E-2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11"/>
    <n v="100"/>
    <n v="7.3333333333333332E-3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11"/>
    <n v="108.74800874800874"/>
    <n v="2.4662545207769528E-2"/>
    <x v="4"/>
    <x v="11"/>
    <x v="1858"/>
    <d v="2011-12-16T05:48:4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x v="11"/>
    <n v="131.83333333333334"/>
    <n v="1.415929203539823E-2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11"/>
    <n v="133.46666666666667"/>
    <n v="1.898101898101898E-2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18"/>
    <n v="0"/>
    <e v="#DIV/0!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18"/>
    <n v="8.0833333333333321"/>
    <n v="1.0996563573883162E-2"/>
    <x v="6"/>
    <x v="18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18"/>
    <n v="0.4"/>
    <n v="0.2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18"/>
    <n v="42.892307692307689"/>
    <n v="1.721664275466284E-2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18"/>
    <n v="3.6363636363636364E-3"/>
    <n v="0.5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18"/>
    <n v="0.5"/>
    <n v="1.6E-2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18"/>
    <n v="0.05"/>
    <n v="0.1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18"/>
    <n v="4.8680000000000003"/>
    <n v="1.3968775677896467E-2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18"/>
    <n v="0"/>
    <e v="#DIV/0!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18"/>
    <n v="10.314285714285715"/>
    <n v="3.0470914127423823E-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18"/>
    <n v="71.784615384615378"/>
    <n v="2.0360051435919416E-2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18"/>
    <n v="1.06"/>
    <n v="6.1320754716981132E-2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18"/>
    <n v="0.44999999999999996"/>
    <n v="5.5555555555555552E-2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18"/>
    <n v="1.6250000000000001E-2"/>
    <n v="7.6923076923076927E-2"/>
    <x v="6"/>
    <x v="18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18"/>
    <n v="0.51"/>
    <n v="5.8823529411764705E-2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18"/>
    <n v="0"/>
    <e v="#DIV/0!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18"/>
    <n v="0"/>
    <e v="#DIV/0!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18"/>
    <n v="0"/>
    <e v="#DIV/0!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18"/>
    <n v="0.12"/>
    <n v="0.33333333333333331"/>
    <x v="6"/>
    <x v="18"/>
    <x v="1879"/>
    <d v="2016-03-14T14:35:29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x v="18"/>
    <n v="20.080000000000002"/>
    <n v="2.3904382470119521E-2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14"/>
    <n v="172.68449999999999"/>
    <n v="2.0268176935393737E-2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14"/>
    <n v="100.8955223880597"/>
    <n v="2.3964497041420119E-2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14"/>
    <n v="104.8048048048048"/>
    <n v="3.0563514804202482E-2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14"/>
    <n v="135.1"/>
    <n v="1.924500370096225E-2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14"/>
    <n v="116.32786885245903"/>
    <n v="1.9729425028184894E-2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14"/>
    <n v="102.08333333333333"/>
    <n v="2.3673469387755101E-2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14"/>
    <n v="111.16666666666666"/>
    <n v="2.3988005997001498E-3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14"/>
    <n v="166.08"/>
    <n v="2.1435452793834298E-2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14"/>
    <n v="106.60000000000001"/>
    <n v="2.0637898686679174E-2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14"/>
    <n v="144.58441666666667"/>
    <n v="1.4178568114475222E-2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14"/>
    <n v="105.55000000000001"/>
    <n v="1.1369019422074847E-2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14"/>
    <n v="136.60000000000002"/>
    <n v="3.8067349926793559E-2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14"/>
    <n v="104"/>
    <n v="1.7307692307692309E-2"/>
    <x v="4"/>
    <x v="14"/>
    <x v="1893"/>
    <d v="2011-04-16T03:59:00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x v="14"/>
    <n v="114.5"/>
    <n v="1.7467248908296942E-2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14"/>
    <n v="101.71957671957672"/>
    <n v="5.0931946250541826E-3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14"/>
    <n v="123.94678492239468"/>
    <n v="2.3255813953488372E-2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14"/>
    <n v="102.45669291338582"/>
    <n v="2.8127881955118353E-2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14"/>
    <n v="144.5"/>
    <n v="1.453287197231834E-2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14"/>
    <n v="133.33333333333331"/>
    <n v="3.5000000000000003E-2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14"/>
    <n v="109.3644"/>
    <n v="1.9750485532769348E-2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9"/>
    <n v="2.6969696969696968"/>
    <n v="9.3632958801498131E-3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9"/>
    <n v="1.2"/>
    <n v="0.25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9"/>
    <n v="46.6"/>
    <n v="2.9327610872675252E-2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9"/>
    <n v="0.1"/>
    <n v="0.04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9"/>
    <n v="0.16800000000000001"/>
    <n v="9.5238095238095233E-2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9"/>
    <n v="42.76"/>
    <n v="4.6304957904583725E-3"/>
    <x v="2"/>
    <x v="29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9"/>
    <n v="0.28333333333333333"/>
    <n v="4.7058823529411764E-2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9"/>
    <n v="1.7319999999999998"/>
    <n v="9.2378752886836026E-3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9"/>
    <n v="14.111428571428572"/>
    <n v="7.6938651548896534E-3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9"/>
    <n v="39.395294117647055"/>
    <n v="8.5110195305500812E-3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9"/>
    <n v="2.3529411764705882E-2"/>
    <n v="0.1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9"/>
    <n v="59.3"/>
    <n v="1.4165261382799325E-2"/>
    <x v="2"/>
    <x v="29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x v="29"/>
    <n v="1.3270833333333334"/>
    <n v="4.0816326530612242E-2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9"/>
    <n v="9.0090090090090094"/>
    <n v="3.3333333333333333E-2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9"/>
    <n v="1.6"/>
    <n v="0.5"/>
    <x v="2"/>
    <x v="29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x v="29"/>
    <n v="0.51"/>
    <n v="5.8823529411764705E-2"/>
    <x v="2"/>
    <x v="29"/>
    <x v="1916"/>
    <d v="2016-11-07T18:12:55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x v="29"/>
    <n v="52.570512820512818"/>
    <n v="3.4142177783197169E-4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9"/>
    <n v="1.04"/>
    <n v="3.4615384615384617E-2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9"/>
    <n v="47.4"/>
    <n v="3.3755274261603373E-2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9"/>
    <n v="43.03"/>
    <n v="2.4401580292818963E-2"/>
    <x v="2"/>
    <x v="29"/>
    <x v="1920"/>
    <d v="2015-10-21T23:00:00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x v="14"/>
    <n v="136.80000000000001"/>
    <n v="1.8518518518518517E-2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14"/>
    <n v="115.55"/>
    <n v="2.7693639117265252E-2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14"/>
    <n v="240.79999999999998"/>
    <n v="4.3189368770764118E-2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14"/>
    <n v="114.39999999999999"/>
    <n v="9.6153846153846159E-3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14"/>
    <n v="110.33333333333333"/>
    <n v="3.1419939577039278E-2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14"/>
    <n v="195.37933333333334"/>
    <n v="3.6510173372141033E-2"/>
    <x v="4"/>
    <x v="14"/>
    <x v="1926"/>
    <d v="2010-11-02T00:26:00"/>
  </r>
  <r>
    <x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x v="14"/>
    <n v="103.33333333333334"/>
    <n v="1.7741935483870968E-2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14"/>
    <n v="103.1372549019608"/>
    <n v="1.2927756653992395E-2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14"/>
    <n v="100.3125"/>
    <n v="2.336448598130841E-2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14"/>
    <n v="127"/>
    <n v="2.0472440944881889E-2"/>
    <x v="4"/>
    <x v="14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14"/>
    <n v="120.601"/>
    <n v="2.0729513022280082E-2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14"/>
    <n v="106.99047619047619"/>
    <n v="1.424247819120527E-2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14"/>
    <n v="172.43333333333334"/>
    <n v="1.0632128358786004E-2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14"/>
    <n v="123.61999999999999"/>
    <n v="1.245753114382786E-2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14"/>
    <n v="108.4"/>
    <n v="1.8450184501845018E-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14"/>
    <n v="116.52013333333333"/>
    <n v="1.6592268460615102E-2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14"/>
    <n v="187.245"/>
    <n v="2.5812883299064504E-2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14"/>
    <n v="115.93333333333334"/>
    <n v="6.5554916618746403E-3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14"/>
    <n v="110.7"/>
    <n v="8.6720867208672087E-3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14"/>
    <n v="170.92307692307693"/>
    <n v="2.7902790279027902E-2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30"/>
    <n v="126.11835600000001"/>
    <n v="1.5487039808860178E-2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30"/>
    <n v="138.44033333333334"/>
    <n v="1.1436936730866005E-2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30"/>
    <n v="1705.2499999999998"/>
    <n v="1.453159360797537E-2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30"/>
    <n v="788.05550000000005"/>
    <n v="5.6753616972408669E-3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30"/>
    <n v="348.01799999999997"/>
    <n v="1.9539219235786653E-3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30"/>
    <n v="149.74666666666667"/>
    <n v="6.2327486421511888E-3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30"/>
    <n v="100.63375000000001"/>
    <n v="2.8568944315401145E-2"/>
    <x v="2"/>
    <x v="30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x v="30"/>
    <n v="800.21100000000001"/>
    <n v="5.3048508455894759E-3"/>
    <x v="2"/>
    <x v="30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30"/>
    <n v="106.00260000000002"/>
    <n v="1.77920164222387E-2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30"/>
    <n v="200.51866666666669"/>
    <n v="1.9491119696254378E-2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30"/>
    <n v="212.44399999999999"/>
    <n v="7.8514808608386218E-3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30"/>
    <n v="198.47237142857145"/>
    <n v="9.8178472628000189E-3"/>
    <x v="2"/>
    <x v="30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30"/>
    <n v="225.94666666666666"/>
    <n v="4.3373067390534642E-3"/>
    <x v="2"/>
    <x v="30"/>
    <x v="1953"/>
    <d v="2012-03-02T03:00:0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x v="30"/>
    <n v="698.94800000000009"/>
    <n v="1.1874989269588009E-3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30"/>
    <n v="398.59528571428569"/>
    <n v="1.7322738507527806E-3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30"/>
    <n v="294.0333333333333"/>
    <n v="2.0689264255753315E-3"/>
    <x v="2"/>
    <x v="30"/>
    <x v="1956"/>
    <d v="2015-04-18T21:10:05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x v="30"/>
    <n v="167.50470000000001"/>
    <n v="1.31339598232169E-2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30"/>
    <n v="1435.5717142857143"/>
    <n v="1.3493877302442571E-2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30"/>
    <n v="156.73439999999999"/>
    <n v="2.7052134056084687E-2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30"/>
    <n v="117.90285714285716"/>
    <n v="3.9984490864149663E-4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30"/>
    <n v="1105.3811999999998"/>
    <n v="1.4773184128696961E-2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30"/>
    <n v="192.92499999999998"/>
    <n v="1.5861085914215367E-2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30"/>
    <n v="126.8842105263158"/>
    <n v="8.5034013605442185E-3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30"/>
    <n v="259.57748878923763"/>
    <n v="5.5324468289103127E-3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30"/>
    <n v="262.27999999999997"/>
    <n v="7.8542016165929537E-3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30"/>
    <n v="206.74309000000002"/>
    <n v="7.3182615196474045E-3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30"/>
    <n v="370.13"/>
    <n v="5.4710507119120309E-3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30"/>
    <n v="284.96600000000001"/>
    <n v="3.5793743815051618E-3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30"/>
    <n v="579.08000000000004"/>
    <n v="1.6293085584029841E-2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30"/>
    <n v="1131.8"/>
    <n v="1.2387347587913058E-2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30"/>
    <n v="263.02771750000005"/>
    <n v="3.6716662760075841E-3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30"/>
    <n v="674.48"/>
    <n v="1.4114577155734788E-2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30"/>
    <n v="256.83081313131316"/>
    <n v="4.0332332917116503E-3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30"/>
    <n v="375.49599999999998"/>
    <n v="5.3529198713168713E-3"/>
    <x v="2"/>
    <x v="30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30"/>
    <n v="208.70837499999996"/>
    <n v="7.5763610348650364E-3"/>
    <x v="2"/>
    <x v="30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x v="30"/>
    <n v="346.6"/>
    <n v="3.4117137911136755E-2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30"/>
    <n v="402.33"/>
    <n v="4.0812268535779083E-3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30"/>
    <n v="1026.8451399999999"/>
    <n v="7.5571278450029965E-4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30"/>
    <n v="114.901155"/>
    <n v="3.5378234448557111E-3"/>
    <x v="2"/>
    <x v="30"/>
    <x v="1979"/>
    <d v="2015-11-19T04:59:0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x v="30"/>
    <n v="354.82402000000002"/>
    <n v="1.0963181128492936E-2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31"/>
    <n v="5.08"/>
    <n v="3.1496062992125984E-2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31"/>
    <n v="0"/>
    <e v="#DIV/0!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31"/>
    <n v="4.3"/>
    <n v="1.127554615926709E-2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31"/>
    <n v="21.146666666666665"/>
    <n v="2.2068095838587644E-3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31"/>
    <n v="3.1875"/>
    <n v="7.8431372549019607E-2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31"/>
    <n v="0.05"/>
    <n v="1"/>
    <x v="8"/>
    <x v="31"/>
    <x v="1986"/>
    <d v="2016-03-14T09:24:43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x v="31"/>
    <n v="42.472727272727276"/>
    <n v="1.1986301369863013E-2"/>
    <x v="8"/>
    <x v="31"/>
    <x v="1987"/>
    <d v="2015-03-01T15:21:16"/>
  </r>
  <r>
    <x v="1988"/>
    <s v="Phillip Michael Photography"/>
    <s v="Expressing art in an image!"/>
    <x v="12"/>
    <n v="25"/>
    <x v="2"/>
    <x v="0"/>
    <s v="USD"/>
    <n v="1440094742"/>
    <n v="1437502742"/>
    <b v="0"/>
    <x v="29"/>
    <b v="0"/>
    <x v="31"/>
    <n v="0.41666666666666669"/>
    <n v="0.04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31"/>
    <n v="1"/>
    <n v="0.02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31"/>
    <n v="16.966666666666665"/>
    <n v="9.823182711198428E-3"/>
    <x v="8"/>
    <x v="31"/>
    <x v="1990"/>
    <d v="2016-02-13T04:42:12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31"/>
    <n v="7.0000000000000009"/>
    <n v="2.1428571428571429E-2"/>
    <x v="8"/>
    <x v="31"/>
    <x v="1991"/>
    <d v="2015-07-03T21:26:26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x v="31"/>
    <n v="0.13333333333333333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31"/>
    <n v="0"/>
    <e v="#DIV/0!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31"/>
    <n v="0"/>
    <e v="#DIV/0!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31"/>
    <n v="7.8"/>
    <n v="3.8461538461538464E-2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31"/>
    <n v="0"/>
    <e v="#DIV/0!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31"/>
    <n v="0"/>
    <e v="#DIV/0!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31"/>
    <n v="26.200000000000003"/>
    <n v="4.5801526717557254E-3"/>
    <x v="8"/>
    <x v="31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31"/>
    <n v="0.76129032258064511"/>
    <n v="2.9661016949152543E-2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31"/>
    <n v="12.5"/>
    <n v="0.04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30"/>
    <n v="382.12909090909091"/>
    <n v="7.7888957087324127E-3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30"/>
    <n v="216.79422000000002"/>
    <n v="1.2684840029406688E-2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30"/>
    <n v="312"/>
    <n v="1.0897435897435897E-2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30"/>
    <n v="234.42048"/>
    <n v="3.020213933526627E-3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30"/>
    <n v="123.68010000000001"/>
    <n v="5.1476888090053827E-3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30"/>
    <n v="247.84"/>
    <n v="2.4451258876694642E-3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30"/>
    <n v="115.7092"/>
    <n v="1.1840026549315007E-2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30"/>
    <n v="117.07484768810599"/>
    <n v="2.2294725394235999E-2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30"/>
    <n v="305.15800000000002"/>
    <n v="2.6084847849310849E-3"/>
    <x v="2"/>
    <x v="30"/>
    <x v="2009"/>
    <d v="2016-11-23T08:45:43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30"/>
    <n v="320.05299999999994"/>
    <n v="1.8090753718915307E-2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30"/>
    <n v="819.56399999999996"/>
    <n v="2.3695525913778547E-3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30"/>
    <n v="234.90000000000003"/>
    <n v="1.5581098339719029E-2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30"/>
    <n v="494.91374999999999"/>
    <n v="5.7611048389744676E-3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30"/>
    <n v="7813.7822333333334"/>
    <n v="1.1286467598723754E-2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30"/>
    <n v="113.00013888888888"/>
    <n v="1.9911479951474985E-2"/>
    <x v="2"/>
    <x v="30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x v="30"/>
    <n v="921.54219999999998"/>
    <n v="5.1978086299249238E-3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30"/>
    <n v="125.10239999999999"/>
    <n v="1.3620841806392205E-2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30"/>
    <n v="102.24343076923077"/>
    <n v="6.7711704028229468E-3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30"/>
    <n v="484.90975000000003"/>
    <n v="9.1769654043871059E-3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30"/>
    <n v="192.33333333333334"/>
    <n v="4.2287694974003469E-2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30"/>
    <n v="281.10000000000002"/>
    <n v="6.7591604411241547E-3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30"/>
    <n v="125.13700000000001"/>
    <n v="2.5971535197423625E-3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30"/>
    <n v="161.459"/>
    <n v="2.1863135532859735E-3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30"/>
    <n v="585.35"/>
    <n v="4.4844964551123256E-3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30"/>
    <n v="201.14999999999998"/>
    <n v="4.5302013422818792E-3"/>
    <x v="2"/>
    <x v="30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x v="30"/>
    <n v="133.48307999999997"/>
    <n v="1.3604720538363365E-2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30"/>
    <n v="120.24900000000001"/>
    <n v="4.4823657577193988E-3"/>
    <x v="2"/>
    <x v="30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x v="30"/>
    <n v="126.16666666666667"/>
    <n v="2.0871862615587846E-2"/>
    <x v="2"/>
    <x v="30"/>
    <x v="2028"/>
    <d v="2010-03-15T21:55:0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30"/>
    <n v="361.2"/>
    <n v="1.0409745293466223E-2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30"/>
    <n v="226.239013671875"/>
    <n v="8.4306795802196015E-3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30"/>
    <n v="120.35"/>
    <n v="8.4420440382218537E-3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30"/>
    <n v="304.18799999999999"/>
    <n v="6.982523965442424E-3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30"/>
    <n v="178.67599999999999"/>
    <n v="3.5371286574581925E-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30"/>
    <n v="386.81998717948721"/>
    <n v="1.6836825212443115E-3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30"/>
    <n v="211.03642500000004"/>
    <n v="3.8145073771032652E-3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30"/>
    <n v="131.66833333333335"/>
    <n v="2.146808268249769E-2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30"/>
    <n v="300.47639999999996"/>
    <n v="1.4277327603765221E-2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30"/>
    <n v="420.51249999999999"/>
    <n v="6.0640290122172353E-3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30"/>
    <n v="136.21680000000001"/>
    <n v="2.2258634764581167E-3"/>
    <x v="2"/>
    <x v="30"/>
    <x v="2039"/>
    <d v="2016-12-01T04:59:0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x v="30"/>
    <n v="248.17133333333334"/>
    <n v="3.6399584158256254E-2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30"/>
    <n v="181.86315789473684"/>
    <n v="6.9456502865080745E-3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30"/>
    <n v="123.53"/>
    <n v="1.1333279365336355E-2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30"/>
    <n v="506.20938628158842"/>
    <n v="2.752817001854229E-2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30"/>
    <n v="108.21333333333334"/>
    <n v="1.1089206505667817E-2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30"/>
    <n v="819.18387755102037"/>
    <n v="6.5520661305266239E-3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30"/>
    <n v="121.10000000000001"/>
    <n v="1.7919075144508672E-2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30"/>
    <n v="102.99897959183673"/>
    <n v="4.388789268766285E-3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30"/>
    <n v="148.33229411764705"/>
    <n v="1.0889699557710054E-2"/>
    <x v="2"/>
    <x v="30"/>
    <x v="2048"/>
    <d v="2013-05-23T15:38:11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x v="30"/>
    <n v="120.19070000000001"/>
    <n v="1.2347045154075982E-2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30"/>
    <n v="473.27000000000004"/>
    <n v="3.5920299194962704E-3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30"/>
    <n v="130.36250000000001"/>
    <n v="2.3204525841403777E-2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30"/>
    <n v="353.048"/>
    <n v="3.0647390723074481E-3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30"/>
    <n v="101.02"/>
    <n v="2.3955652346070087E-2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30"/>
    <n v="113.59142857142857"/>
    <n v="1.5619890836833765E-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30"/>
    <n v="167.41666666666666"/>
    <n v="1.0054753608760578E-2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30"/>
    <n v="153.452"/>
    <n v="7.2204989182285016E-3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30"/>
    <n v="202.23220000000001"/>
    <n v="2.1954960683808016E-2"/>
    <x v="2"/>
    <x v="30"/>
    <x v="2057"/>
    <d v="2016-02-26T11:52:12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x v="30"/>
    <n v="168.28125"/>
    <n v="9.5171773444753943E-2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30"/>
    <n v="143.45666666666668"/>
    <n v="8.7134326277389217E-3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30"/>
    <n v="196.4"/>
    <n v="2.7780040733197557E-2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30"/>
    <n v="107.91999999999999"/>
    <n v="6.4862861378799114E-3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30"/>
    <n v="114.97699999999999"/>
    <n v="1.7655705054054288E-3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30"/>
    <n v="148.04999999999998"/>
    <n v="8.2742316784869974E-3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30"/>
    <n v="191.16676082790633"/>
    <n v="1.1605795844985306E-2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30"/>
    <n v="199.215125"/>
    <n v="1.9526629817891588E-2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30"/>
    <n v="218.6"/>
    <n v="1.4867337602927721E-2"/>
    <x v="2"/>
    <x v="30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30"/>
    <n v="126.86868686868686"/>
    <n v="1.5923566878980892E-2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30"/>
    <n v="105.22388000000001"/>
    <n v="2.889078030576329E-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30"/>
    <n v="128.40666000000002"/>
    <n v="4.0963607339370087E-3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30"/>
    <n v="317.3272"/>
    <n v="3.857217408403692E-3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30"/>
    <n v="280.73"/>
    <n v="4.9513767677127488E-3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30"/>
    <n v="110.73146853146854"/>
    <n v="4.4206989756608948E-3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30"/>
    <n v="152.60429999999999"/>
    <n v="3.0798607902922789E-3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30"/>
    <n v="102.49999999999999"/>
    <n v="4.8780487804878049E-3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30"/>
    <n v="1678.3738373837384"/>
    <n v="4.886170112608345E-2"/>
    <x v="2"/>
    <x v="30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30"/>
    <n v="543.349156424581"/>
    <n v="8.5945332702155909E-3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30"/>
    <n v="115.50800000000001"/>
    <n v="3.2551857879973682E-3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30"/>
    <n v="131.20499999999998"/>
    <n v="1.8291985823710986E-3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30"/>
    <n v="288.17"/>
    <n v="2.1063955304160737E-2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30"/>
    <n v="507.8"/>
    <n v="9.8463962189838522E-3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14"/>
    <n v="114.57142857142857"/>
    <n v="1.3715710723192019E-2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14"/>
    <n v="110.73333333333333"/>
    <n v="2.2877784467188442E-2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14"/>
    <n v="113.33333333333333"/>
    <n v="2.9411764705882353E-2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14"/>
    <n v="108.33333333333333"/>
    <n v="1.4153846153846154E-2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14"/>
    <n v="123.53333333333335"/>
    <n v="1.119805720453319E-2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14"/>
    <n v="100.69999999999999"/>
    <n v="8.6891757696127107E-3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14"/>
    <n v="103.53333333333335"/>
    <n v="1.6097875080489377E-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14"/>
    <n v="115.51066666666668"/>
    <n v="2.1643022866575091E-2"/>
    <x v="4"/>
    <x v="14"/>
    <x v="2088"/>
    <d v="2010-09-11T03:59:00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14"/>
    <n v="120.4004"/>
    <n v="2.0597938212829858E-2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14"/>
    <n v="115.040375"/>
    <n v="1.7385200630648155E-2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14"/>
    <n v="120.46777777777777"/>
    <n v="1.134466570129403E-2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14"/>
    <n v="101.28333333333333"/>
    <n v="9.0505183478690136E-3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14"/>
    <n v="102.46666666666667"/>
    <n v="1.4964216005204945E-2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14"/>
    <n v="120.54285714285714"/>
    <n v="1.7065655368570753E-2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14"/>
    <n v="100"/>
    <n v="8.8000000000000005E-3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14"/>
    <n v="101.66666666666666"/>
    <n v="2.2950819672131147E-2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14"/>
    <n v="100"/>
    <n v="1.2666666666666666E-2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14"/>
    <n v="100.33333333333334"/>
    <n v="5.3156146179401996E-3"/>
    <x v="4"/>
    <x v="14"/>
    <x v="2098"/>
    <d v="2012-03-08T02:43:55"/>
  </r>
  <r>
    <x v="2099"/>
    <s v="Roosevelt Died."/>
    <s v="Our tour van died, we need help!"/>
    <x v="9"/>
    <n v="3971"/>
    <x v="0"/>
    <x v="0"/>
    <s v="USD"/>
    <n v="1435808400"/>
    <n v="1434650084"/>
    <b v="0"/>
    <x v="287"/>
    <b v="1"/>
    <x v="14"/>
    <n v="132.36666666666667"/>
    <n v="1.5865021405187609E-2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14"/>
    <n v="136.66666666666666"/>
    <n v="3.2926829268292684E-2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14"/>
    <n v="113.25"/>
    <n v="1.9426048565121413E-2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14"/>
    <n v="136"/>
    <n v="2.7941176470588237E-2"/>
    <x v="4"/>
    <x v="14"/>
    <x v="2102"/>
    <d v="2011-05-05T20:50:48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x v="14"/>
    <n v="146.12318374694613"/>
    <n v="1.0119676170362548E-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14"/>
    <n v="129.5"/>
    <n v="3.5714285714285712E-2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14"/>
    <n v="254"/>
    <n v="1.9488188976377954E-2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14"/>
    <n v="107.04545454545456"/>
    <n v="1.8683651804670912E-2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14"/>
    <n v="107.73299999999999"/>
    <n v="2.691840011881225E-2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14"/>
    <n v="107.31250000000001"/>
    <n v="1.1124053581828771E-2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14"/>
    <n v="106.52500000000001"/>
    <n v="9.3874677305796767E-3"/>
    <x v="4"/>
    <x v="14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14"/>
    <n v="100.35000000000001"/>
    <n v="1.8933731938216243E-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14"/>
    <n v="106.5"/>
    <n v="1.8309859154929577E-2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14"/>
    <n v="100"/>
    <n v="3.6666666666666667E-2"/>
    <x v="4"/>
    <x v="14"/>
    <x v="2112"/>
    <d v="2013-04-15T22:16:33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x v="14"/>
    <n v="104.85714285714285"/>
    <n v="1.4577656675749319E-2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14"/>
    <n v="104.69999999999999"/>
    <n v="2.8080229226361032E-2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14"/>
    <n v="225.66666666666669"/>
    <n v="1.0635155096011817E-2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14"/>
    <n v="100.90416666666667"/>
    <n v="1.899492092331833E-3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14"/>
    <n v="147.75"/>
    <n v="1.9740552735476594E-2"/>
    <x v="4"/>
    <x v="14"/>
    <x v="2117"/>
    <d v="2015-10-27T04:59:00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14"/>
    <n v="134.61099999999999"/>
    <n v="1.2628982772581737E-2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14"/>
    <n v="100.75"/>
    <n v="1.0918114143920596E-2"/>
    <x v="4"/>
    <x v="14"/>
    <x v="2119"/>
    <d v="2012-08-16T03:07:25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14"/>
    <n v="100.880375"/>
    <n v="8.549730311767775E-3"/>
    <x v="4"/>
    <x v="14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17"/>
    <n v="0.56800000000000006"/>
    <n v="3.5211267605633804E-2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17"/>
    <n v="0.38750000000000001"/>
    <n v="9.6774193548387101E-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17"/>
    <n v="10"/>
    <n v="0.1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17"/>
    <n v="10.454545454545453"/>
    <n v="4.3478260869565216E-2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17"/>
    <n v="1.4200000000000002"/>
    <n v="3.1690140845070422E-2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17"/>
    <n v="0.05"/>
    <n v="0.2"/>
    <x v="6"/>
    <x v="17"/>
    <x v="2126"/>
    <d v="2014-12-08T23:21:2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x v="17"/>
    <n v="28.842857142857142"/>
    <n v="2.9222387320455671E-2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17"/>
    <n v="0.16666666666666669"/>
    <n v="0.04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17"/>
    <n v="11.799999999999999"/>
    <n v="5.0847457627118647E-2"/>
    <x v="6"/>
    <x v="17"/>
    <x v="2129"/>
    <d v="2016-03-10T00:35:00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x v="17"/>
    <n v="0.20238095238095236"/>
    <n v="4.7058823529411764E-2"/>
    <x v="6"/>
    <x v="17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17"/>
    <n v="5"/>
    <n v="0.12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17"/>
    <n v="2.1129899999999995"/>
    <n v="4.6853037638606911E-2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17"/>
    <n v="1.6"/>
    <n v="0.1875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17"/>
    <n v="1.7333333333333332"/>
    <n v="2.8846153846153848E-2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17"/>
    <n v="9.56"/>
    <n v="4.6025104602510462E-2"/>
    <x v="6"/>
    <x v="17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17"/>
    <n v="5.9612499999999999E-2"/>
    <n v="8.3875026210945697E-2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17"/>
    <n v="28.405999999999999"/>
    <n v="3.759769062874041E-2"/>
    <x v="6"/>
    <x v="17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17"/>
    <n v="12.8"/>
    <n v="9.375E-2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17"/>
    <n v="5.42"/>
    <n v="3.4440344403444033E-2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17"/>
    <n v="0.11199999999999999"/>
    <n v="1.9642857142857142E-2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17"/>
    <n v="0"/>
    <e v="#DIV/0!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17"/>
    <n v="5.7238095238095239"/>
    <n v="1.9966722129783693E-2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17"/>
    <n v="11.25"/>
    <n v="2.2222222222222223E-2"/>
    <x v="6"/>
    <x v="17"/>
    <x v="2143"/>
    <d v="2010-07-21T19:00:00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17"/>
    <n v="1.7098591549295776"/>
    <n v="3.9538714991762765E-2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17"/>
    <n v="30.433333333333334"/>
    <n v="1.9496166484118293E-2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17"/>
    <n v="0.02"/>
    <n v="1"/>
    <x v="6"/>
    <x v="17"/>
    <x v="2146"/>
    <d v="2016-02-11T16:18:30"/>
  </r>
  <r>
    <x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x v="17"/>
    <n v="0.69641025641025645"/>
    <n v="2.0250368188512519E-2"/>
    <x v="6"/>
    <x v="17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17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17"/>
    <n v="0"/>
    <e v="#DIV/0!"/>
    <x v="6"/>
    <x v="17"/>
    <x v="2149"/>
    <d v="2010-07-31T00:00:00"/>
  </r>
  <r>
    <x v="2150"/>
    <s v="The Unknown Door"/>
    <s v="A pixel styled open world detective game."/>
    <x v="63"/>
    <n v="405"/>
    <x v="2"/>
    <x v="10"/>
    <s v="NOK"/>
    <n v="1468392599"/>
    <n v="1465800599"/>
    <b v="0"/>
    <x v="80"/>
    <b v="0"/>
    <x v="17"/>
    <n v="0.80999999999999994"/>
    <n v="9.876543209876543E-3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17"/>
    <n v="0.26222222222222225"/>
    <n v="5.0847457627118647E-2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17"/>
    <n v="0.16666666666666669"/>
    <n v="0.08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17"/>
    <n v="9.124454880912446E-3"/>
    <n v="0.11764705882352941"/>
    <x v="6"/>
    <x v="17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x v="17"/>
    <n v="0.8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17"/>
    <n v="2.2999999999999998"/>
    <n v="4.3478260869565216E-2"/>
    <x v="6"/>
    <x v="17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17"/>
    <n v="2.6660714285714282"/>
    <n v="5.5592766242464835E-2"/>
    <x v="6"/>
    <x v="17"/>
    <x v="2156"/>
    <d v="2013-09-16T20:30:06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x v="17"/>
    <n v="28.192"/>
    <n v="2.6958002270147559E-3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17"/>
    <n v="6.5900366666666672"/>
    <n v="1.5730817886192842E-2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17"/>
    <n v="0.72222222222222221"/>
    <n v="7.6923076923076927E-2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17"/>
    <n v="0.85000000000000009"/>
    <n v="0.18823529411764706"/>
    <x v="6"/>
    <x v="17"/>
    <x v="2160"/>
    <d v="2012-05-19T17:05:05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x v="11"/>
    <n v="115.75"/>
    <n v="2.8077753779697623E-2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11"/>
    <n v="112.26666666666667"/>
    <n v="1.1480601741884403E-2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11"/>
    <n v="132.20000000000002"/>
    <n v="1.3313161875945537E-2"/>
    <x v="4"/>
    <x v="11"/>
    <x v="2163"/>
    <d v="2015-06-08T03:50:00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x v="11"/>
    <n v="102.63636363636364"/>
    <n v="1.470327723649247E-2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11"/>
    <n v="138.64000000000001"/>
    <n v="3.3756491633006348E-2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11"/>
    <n v="146.6"/>
    <n v="1.0914051841746248E-2"/>
    <x v="4"/>
    <x v="11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x v="11"/>
    <n v="120"/>
    <n v="4.4444444444444446E-2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11"/>
    <n v="121.5816111111111"/>
    <n v="1.5535975149750808E-2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11"/>
    <n v="100"/>
    <n v="4.5751633986928102E-2"/>
    <x v="4"/>
    <x v="11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11"/>
    <n v="180.85714285714286"/>
    <n v="3.0015797788309637E-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11"/>
    <n v="106.075"/>
    <n v="1.1077068112184774E-2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11"/>
    <n v="100"/>
    <n v="1.2999999999999999E-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11"/>
    <n v="126.92857142857143"/>
    <n v="1.6882386043894203E-2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11"/>
    <n v="102.97499999999999"/>
    <n v="1.529497450837582E-2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11"/>
    <n v="250"/>
    <n v="1.4857142857142857E-2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11"/>
    <n v="126.02"/>
    <n v="1.1268052690049199E-2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11"/>
    <n v="100.12"/>
    <n v="1.5181781861765881E-2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11"/>
    <n v="138.64000000000001"/>
    <n v="2.4783612233121755E-2"/>
    <x v="4"/>
    <x v="11"/>
    <x v="2178"/>
    <d v="2017-01-18T15:16:37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11"/>
    <n v="161.4"/>
    <n v="1.3011152416356878E-2"/>
    <x v="4"/>
    <x v="11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11"/>
    <n v="107.18419999999999"/>
    <n v="1.4554383948380451E-2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32"/>
    <n v="153.1"/>
    <n v="1.7308948399738733E-2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32"/>
    <n v="524.16666666666663"/>
    <n v="2.2639109697933226E-2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32"/>
    <n v="489.27777777777777"/>
    <n v="3.1679345974792779E-2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32"/>
    <n v="284.74"/>
    <n v="9.3418557280325904E-3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32"/>
    <n v="1856.97"/>
    <n v="6.7098553019165627E-3"/>
    <x v="6"/>
    <x v="32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32"/>
    <n v="109.67499999999998"/>
    <n v="1.7870982448142239E-2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32"/>
    <n v="1014.6425"/>
    <n v="1.7552980483273667E-2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32"/>
    <n v="412.17692027666544"/>
    <n v="2.2698167365864431E-2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32"/>
    <n v="503.25"/>
    <n v="1.4571948998178506E-2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32"/>
    <n v="184.61052631578946"/>
    <n v="1.5309613410879233E-2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32"/>
    <n v="119.73333333333333"/>
    <n v="2.7839643652561249E-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32"/>
    <n v="1081.2401666666667"/>
    <n v="2.4955910967051569E-2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32"/>
    <n v="452.37333333333333"/>
    <n v="1.3219170007073804E-2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32"/>
    <n v="537.37"/>
    <n v="1.6338835439269034E-2"/>
    <x v="6"/>
    <x v="32"/>
    <x v="2194"/>
    <d v="2016-03-26T17:11:30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x v="32"/>
    <n v="120.32608695652173"/>
    <n v="2.077687443541102E-2"/>
    <x v="6"/>
    <x v="32"/>
    <x v="2195"/>
    <d v="2015-08-11T18:31:40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x v="32"/>
    <n v="113.83571428571429"/>
    <n v="1.4682813578465207E-2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32"/>
    <n v="951.03109999999992"/>
    <n v="1.5176510351063528E-2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32"/>
    <n v="132.89249999999998"/>
    <n v="1.2246740786726114E-2"/>
    <x v="6"/>
    <x v="32"/>
    <x v="2198"/>
    <d v="2015-11-14T13:20:00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x v="32"/>
    <n v="146.97777777777779"/>
    <n v="1.8974901723616572E-2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32"/>
    <n v="542.15"/>
    <n v="2.4255279904085585E-2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15"/>
    <n v="382.71818181818185"/>
    <n v="6.6509893346635304E-2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15"/>
    <n v="704.18124999999998"/>
    <n v="2.5597103018576539E-2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15"/>
    <n v="109.55"/>
    <n v="2.2820629849383843E-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15"/>
    <n v="132.86666666666667"/>
    <n v="3.6628198695434017E-2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15"/>
    <n v="152"/>
    <n v="2.368421052631579E-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15"/>
    <n v="102.72727272727273"/>
    <n v="3.0088495575221239E-2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15"/>
    <n v="100"/>
    <n v="3.5000000000000001E-3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15"/>
    <n v="101.6"/>
    <n v="2.3622047244094488E-2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15"/>
    <n v="150.80000000000001"/>
    <n v="1.9893899204244031E-2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15"/>
    <n v="111.425"/>
    <n v="1.6154363921920576E-2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15"/>
    <n v="195.6"/>
    <n v="2.4539877300613498E-2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15"/>
    <n v="114.38333333333333"/>
    <n v="1.7922191461460003E-2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15"/>
    <n v="200"/>
    <n v="0.1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15"/>
    <n v="292.50166666666667"/>
    <n v="1.3675135754212227E-2"/>
    <x v="4"/>
    <x v="15"/>
    <x v="2214"/>
    <d v="2014-02-06T19:00:48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x v="15"/>
    <n v="156.36363636363637"/>
    <n v="3.8372093023255817E-2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15"/>
    <n v="105.66666666666666"/>
    <n v="4.4164037854889593E-2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15"/>
    <n v="101.19047619047619"/>
    <n v="2.1176470588235293E-2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15"/>
    <n v="122.833"/>
    <n v="3.0936311903153064E-2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15"/>
    <n v="101.49999999999999"/>
    <n v="1.8719211822660099E-2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15"/>
    <n v="101.14285714285714"/>
    <n v="1.9491525423728815E-2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32"/>
    <n v="108.11999999999999"/>
    <n v="2.6883709458626219E-2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32"/>
    <n v="162.6"/>
    <n v="3.6900369003690037E-2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32"/>
    <n v="105.80000000000001"/>
    <n v="4.8470747903640154E-3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32"/>
    <n v="243.15000000000003"/>
    <n v="1.2173555418465968E-2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32"/>
    <n v="944.83338095238094"/>
    <n v="6.0680893043323688E-3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32"/>
    <n v="108.46283333333334"/>
    <n v="1.6441884086253817E-2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32"/>
    <n v="157.37692307692308"/>
    <n v="1.4712351532332959E-2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32"/>
    <n v="1174.49"/>
    <n v="1.2260640788767891E-2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32"/>
    <n v="171.04755366949576"/>
    <n v="3.9330634916117754E-2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32"/>
    <n v="125.95294117647057"/>
    <n v="4.6515972351952178E-2"/>
    <x v="6"/>
    <x v="32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32"/>
    <n v="1212.1296000000002"/>
    <n v="3.6728745837078802E-2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32"/>
    <n v="495.8"/>
    <n v="3.9854780153287618E-2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32"/>
    <n v="332.03999999999996"/>
    <n v="4.7102758703770627E-2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32"/>
    <n v="1165"/>
    <n v="2.4034334763948499E-2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32"/>
    <n v="153.3153846153846"/>
    <n v="7.3754452862375194E-3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32"/>
    <n v="537.10714285714289"/>
    <n v="4.5215772325287583E-2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32"/>
    <n v="352.92777777777775"/>
    <n v="1.5473735576998757E-2"/>
    <x v="6"/>
    <x v="32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x v="32"/>
    <n v="137.4"/>
    <n v="1.4374090247452693E-2"/>
    <x v="6"/>
    <x v="32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32"/>
    <n v="128.02668"/>
    <n v="1.3309725754038144E-2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32"/>
    <n v="270.68"/>
    <n v="7.0932466380966451E-3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32"/>
    <n v="806.4"/>
    <n v="2.0213293650793652E-2"/>
    <x v="6"/>
    <x v="32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32"/>
    <n v="1360.0976000000001"/>
    <n v="1.856484417000662E-2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32"/>
    <n v="930250"/>
    <n v="0.21875839828003224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32"/>
    <n v="377.02"/>
    <n v="1.5383799267943345E-2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32"/>
    <n v="2647.0250000000001"/>
    <n v="1.8700238947497661E-2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32"/>
    <n v="100.12"/>
    <n v="2.2772672792648822E-2"/>
    <x v="6"/>
    <x v="32"/>
    <x v="2246"/>
    <d v="2015-09-04T19:00:10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32"/>
    <n v="104.45405405405405"/>
    <n v="1.9664665700683089E-2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32"/>
    <n v="107.21428571428571"/>
    <n v="1.7055296469020653E-2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32"/>
    <n v="168.77142857142857"/>
    <n v="3.0472320975114271E-2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32"/>
    <n v="975.11200000000008"/>
    <n v="2.3422950389288613E-3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32"/>
    <n v="134.44929411764704"/>
    <n v="4.2001401796784965E-2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32"/>
    <n v="272.27777777777777"/>
    <n v="1.0161191593552336E-2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32"/>
    <n v="112.6875"/>
    <n v="9.3178036605657232E-3"/>
    <x v="6"/>
    <x v="32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32"/>
    <n v="459.8"/>
    <n v="8.5689430187037841E-2"/>
    <x v="6"/>
    <x v="32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32"/>
    <n v="286.65822784810126"/>
    <n v="2.3933586505343107E-2"/>
    <x v="6"/>
    <x v="32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32"/>
    <n v="222.70833333333334"/>
    <n v="4.6772684752104769E-2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32"/>
    <n v="636.14"/>
    <n v="1.06265916307731E-2"/>
    <x v="6"/>
    <x v="32"/>
    <x v="2257"/>
    <d v="2016-06-19T23:00:00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32"/>
    <n v="146.5"/>
    <n v="6.3605336642879304E-2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32"/>
    <n v="1867.1"/>
    <n v="1.1033153018049382E-2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32"/>
    <n v="326.92"/>
    <n v="1.0277743790529793E-2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32"/>
    <n v="779.5"/>
    <n v="2.6940346375881975E-2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32"/>
    <n v="154.15151515151516"/>
    <n v="3.5580892471004523E-2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32"/>
    <n v="115.54666666666667"/>
    <n v="6.9236095084237248E-3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32"/>
    <n v="180.03333333333333"/>
    <n v="4.1196074800962781E-2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32"/>
    <n v="298.5"/>
    <n v="2.8475711892797319E-2"/>
    <x v="6"/>
    <x v="32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32"/>
    <n v="320.26666666666665"/>
    <n v="4.0383014154870944E-2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32"/>
    <n v="380.52499999999998"/>
    <n v="5.3084554234281581E-3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32"/>
    <n v="102.60000000000001"/>
    <n v="6.7529935950988579E-3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32"/>
    <n v="1801.64"/>
    <n v="2.0026198352612063E-2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32"/>
    <n v="720.24800000000005"/>
    <n v="9.274583199120303E-3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32"/>
    <n v="283.09000000000003"/>
    <n v="2.3455438199865768E-2"/>
    <x v="6"/>
    <x v="32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32"/>
    <n v="1356.6000000000001"/>
    <n v="6.9585729028453489E-2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32"/>
    <n v="220.35999999999999"/>
    <n v="2.6683608640406607E-2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32"/>
    <n v="119.6"/>
    <n v="3.311036789297659E-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32"/>
    <n v="407.76923076923077"/>
    <n v="2.9805697038294662E-2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32"/>
    <n v="105.81826105905425"/>
    <n v="1.5444810543657331E-2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32"/>
    <n v="141.08235294117648"/>
    <n v="1.7261507671781189E-2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32"/>
    <n v="270.7"/>
    <n v="1.8840044329516071E-2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32"/>
    <n v="153.80000000000001"/>
    <n v="2.0806241872561769E-2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32"/>
    <n v="403.57653061224488"/>
    <n v="1.2136382599461449E-2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11"/>
    <n v="185"/>
    <n v="1.9819819819819819E-2"/>
    <x v="4"/>
    <x v="11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11"/>
    <n v="185.33333333333331"/>
    <n v="8.6330935251798559E-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11"/>
    <n v="100.85533333333332"/>
    <n v="1.586430729163224E-2"/>
    <x v="4"/>
    <x v="11"/>
    <x v="2283"/>
    <d v="2012-05-09T02:00:04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x v="11"/>
    <n v="106.22116666666668"/>
    <n v="9.2574141688646482E-3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11"/>
    <n v="121.36666666666667"/>
    <n v="2.1697335896731666E-2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11"/>
    <n v="100.06666666666666"/>
    <n v="9.3271152564956689E-3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11"/>
    <n v="119.97755555555555"/>
    <n v="1.9633301784222606E-2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11"/>
    <n v="100.1"/>
    <n v="2.4975024975024976E-2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11"/>
    <n v="107.4"/>
    <n v="1.5518311607697082E-2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11"/>
    <n v="104.06666666666666"/>
    <n v="1.8577834721332478E-2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11"/>
    <n v="172.8"/>
    <n v="9.9537037037037042E-3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11"/>
    <n v="107.2505"/>
    <n v="2.1445121467965182E-2"/>
    <x v="4"/>
    <x v="11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x v="11"/>
    <n v="108.23529411764706"/>
    <n v="2.9347826086956522E-2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11"/>
    <n v="146.08079999999998"/>
    <n v="1.5333979551042985E-2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11"/>
    <n v="125.25"/>
    <n v="2.262142381902861E-2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11"/>
    <n v="149.07142857142856"/>
    <n v="1.3895543842836608E-2"/>
    <x v="4"/>
    <x v="11"/>
    <x v="2296"/>
    <d v="2012-02-23T17:33:46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11"/>
    <n v="100.6"/>
    <n v="1.8886679920477135E-2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11"/>
    <n v="105.07333333333332"/>
    <n v="9.1364761119218322E-3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11"/>
    <n v="350.16666666666663"/>
    <n v="1.3326987148976678E-2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11"/>
    <n v="101.25"/>
    <n v="8.6419753086419745E-3"/>
    <x v="4"/>
    <x v="11"/>
    <x v="2300"/>
    <d v="2012-06-28T17:26:56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14"/>
    <n v="133.6044"/>
    <n v="3.1585786096865069E-2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14"/>
    <n v="170.65217391304347"/>
    <n v="2.1656050955414011E-2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14"/>
    <n v="109.35829457364341"/>
    <n v="1.4602451794187657E-2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14"/>
    <n v="100.70033333333335"/>
    <n v="1.8702354510577588E-2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14"/>
    <n v="101.22777777777779"/>
    <n v="9.1652488886449709E-3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14"/>
    <n v="106.75857142857143"/>
    <n v="1.9536738435187537E-2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14"/>
    <n v="106.65777537961894"/>
    <n v="3.579508032416024E-2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14"/>
    <n v="101.30622"/>
    <n v="1.2121664395335251E-2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14"/>
    <n v="106.67450000000001"/>
    <n v="1.6717522306955581E-2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14"/>
    <n v="428.83978378378379"/>
    <n v="1.5428177296983337E-2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14"/>
    <n v="104.11111111111111"/>
    <n v="1.1099252934898612E-2"/>
    <x v="4"/>
    <x v="14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14"/>
    <n v="107.86666666666666"/>
    <n v="2.4412855377008654E-2"/>
    <x v="4"/>
    <x v="14"/>
    <x v="2312"/>
    <d v="2014-04-18T23:00:00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x v="14"/>
    <n v="175.84040000000002"/>
    <n v="1.7857102235891181E-2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14"/>
    <n v="156.97"/>
    <n v="2.6544350300482043E-2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14"/>
    <n v="102.60000000000001"/>
    <n v="2.4951267056530214E-2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14"/>
    <n v="104.04266666666666"/>
    <n v="1.2815255279885175E-2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14"/>
    <n v="104"/>
    <n v="5.2884615384615384E-2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14"/>
    <n v="121.05999999999999"/>
    <n v="2.6928795638526352E-2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14"/>
    <n v="107.69999999999999"/>
    <n v="2.3831631073970908E-2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14"/>
    <n v="108.66"/>
    <n v="1.6381373090373644E-2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33"/>
    <n v="39.120962394619681"/>
    <n v="1.549636803874092E-2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33"/>
    <n v="3.1481481481481479"/>
    <n v="4.7058823529411764E-2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33"/>
    <n v="48"/>
    <n v="3.3333333333333333E-2"/>
    <x v="7"/>
    <x v="33"/>
    <x v="2323"/>
    <d v="2017-03-20T18:07:27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33"/>
    <n v="20.733333333333334"/>
    <n v="3.9228295819935692E-2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33"/>
    <n v="8"/>
    <n v="8.7499999999999994E-2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33"/>
    <n v="0.72"/>
    <n v="9.2592592592592587E-3"/>
    <x v="7"/>
    <x v="33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33"/>
    <n v="526.09431428571429"/>
    <n v="1.822052439157976E-2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33"/>
    <n v="254.45000000000002"/>
    <n v="2.1104342699941048E-2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33"/>
    <n v="105.91999999999999"/>
    <n v="4.7205438066465254E-3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33"/>
    <n v="102.42285714285715"/>
    <n v="4.5469761214014725E-3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33"/>
    <n v="144.31375"/>
    <n v="2.4512563771643379E-2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33"/>
    <n v="106.30800000000001"/>
    <n v="1.3244534748090455E-2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33"/>
    <n v="212.16666666666666"/>
    <n v="7.3841319717203452E-2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33"/>
    <n v="101.95"/>
    <n v="1.6429622363903874E-2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33"/>
    <n v="102.27200000000001"/>
    <n v="8.6436170212765961E-3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33"/>
    <n v="520.73254999999995"/>
    <n v="2.0788022565518521E-2"/>
    <x v="7"/>
    <x v="33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33"/>
    <n v="110.65833333333333"/>
    <n v="1.3479930717674523E-2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33"/>
    <n v="101.14333333333335"/>
    <n v="8.107306462775599E-3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33"/>
    <n v="294.20799999999997"/>
    <n v="1.5009788992821405E-2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33"/>
    <n v="105.77749999999999"/>
    <n v="9.5247098863179783E-3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7"/>
    <n v="0"/>
    <e v="#DIV/0!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7"/>
    <n v="0"/>
    <e v="#DIV/0!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7"/>
    <n v="3"/>
    <n v="3.3333333333333335E-3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7"/>
    <n v="0.1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7"/>
    <n v="0"/>
    <e v="#DIV/0!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7"/>
    <n v="6.5000000000000002E-2"/>
    <n v="7.6923076923076927E-2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7"/>
    <n v="1.5"/>
    <n v="6.6666666666666666E-2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7"/>
    <n v="0.38571428571428573"/>
    <n v="1.8518518518518517E-2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7"/>
    <n v="0"/>
    <e v="#DIV/0!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7"/>
    <n v="0"/>
    <e v="#DIV/0!"/>
    <x v="2"/>
    <x v="7"/>
    <x v="2350"/>
    <d v="2017-01-03T20:12:50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x v="7"/>
    <n v="0.5714285714285714"/>
    <n v="6.4814814814814811E-2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7"/>
    <n v="0"/>
    <e v="#DIV/0!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7"/>
    <n v="0"/>
    <e v="#DIV/0!"/>
    <x v="2"/>
    <x v="7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7"/>
    <n v="7.1428571428571425E-2"/>
    <n v="0.04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7"/>
    <n v="0.6875"/>
    <n v="3.6363636363636362E-2"/>
    <x v="2"/>
    <x v="7"/>
    <x v="2355"/>
    <d v="2015-05-02T22:02:16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x v="7"/>
    <n v="0"/>
    <e v="#DIV/0!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7"/>
    <n v="0"/>
    <e v="#DIV/0!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7"/>
    <n v="0"/>
    <e v="#DIV/0!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7"/>
    <n v="14.680000000000001"/>
    <n v="2.7247956403269754E-3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7"/>
    <n v="0.04"/>
    <n v="0.5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7"/>
    <n v="0"/>
    <e v="#DIV/0!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7"/>
    <n v="28.571428571428569"/>
    <n v="1.6666666666666666E-2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7"/>
    <n v="0"/>
    <e v="#DIV/0!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7"/>
    <n v="0"/>
    <e v="#DIV/0!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7"/>
    <n v="0"/>
    <e v="#DIV/0!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7"/>
    <n v="10.52"/>
    <n v="1.0266159695817491E-2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7"/>
    <n v="1.34"/>
    <n v="2.0895522388059702E-2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7"/>
    <n v="0.25"/>
    <n v="0.02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7"/>
    <n v="0"/>
    <e v="#DIV/0!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7"/>
    <n v="0.32800000000000001"/>
    <n v="4.878048780487805E-2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7"/>
    <n v="0"/>
    <e v="#DIV/0!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7"/>
    <n v="3.2727272727272729"/>
    <n v="3.3333333333333333E-2"/>
    <x v="2"/>
    <x v="7"/>
    <x v="2372"/>
    <d v="2015-04-24T01:39:31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x v="7"/>
    <n v="5.8823529411764705E-3"/>
    <n v="0.02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7"/>
    <n v="4.5454545454545456E-2"/>
    <n v="0.1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7"/>
    <n v="0"/>
    <e v="#DIV/0!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7"/>
    <n v="10.877666666666666"/>
    <n v="1.2257530720436369E-2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7"/>
    <n v="0"/>
    <e v="#DIV/0!"/>
    <x v="2"/>
    <x v="7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7"/>
    <n v="0"/>
    <e v="#DIV/0!"/>
    <x v="2"/>
    <x v="7"/>
    <x v="2378"/>
    <d v="2015-08-26T00:18:50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7"/>
    <n v="0"/>
    <e v="#DIV/0!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7"/>
    <n v="0.36666666666666664"/>
    <n v="5.4545454545454543E-2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7"/>
    <n v="1.8193398957730169"/>
    <n v="4.4557606619987271E-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7"/>
    <n v="2.5"/>
    <n v="2.6666666666666668E-2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7"/>
    <n v="4.3499999999999996"/>
    <n v="6.8965517241379309E-3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7"/>
    <n v="0.8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7"/>
    <n v="1.2123076923076923"/>
    <n v="8.8832487309644676E-3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7"/>
    <n v="0"/>
    <e v="#DIV/0!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7"/>
    <n v="0.68399999999999994"/>
    <n v="2.9239766081871343E-3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7"/>
    <n v="1.2513513513513512"/>
    <n v="1.7278617710583154E-2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7"/>
    <n v="0.1875"/>
    <n v="3.3333333333333333E-2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7"/>
    <n v="0"/>
    <e v="#DIV/0!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x v="7"/>
    <n v="0.125"/>
    <n v="0.04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7"/>
    <n v="0"/>
    <e v="#DIV/0!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7"/>
    <n v="0.05"/>
    <n v="0.02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7"/>
    <n v="0.06"/>
    <n v="0.66666666666666663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7"/>
    <n v="0"/>
    <e v="#DIV/0!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7"/>
    <n v="0.2"/>
    <n v="0.1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7"/>
    <n v="0"/>
    <e v="#DIV/0!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7"/>
    <n v="0"/>
    <e v="#DIV/0!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7"/>
    <n v="0"/>
    <e v="#DIV/0!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7"/>
    <n v="0"/>
    <e v="#DIV/0!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19"/>
    <n v="0.71785714285714286"/>
    <n v="4.4776119402985072E-2"/>
    <x v="7"/>
    <x v="19"/>
    <x v="2401"/>
    <d v="2016-03-05T19:44:56"/>
  </r>
  <r>
    <x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x v="19"/>
    <n v="0.43333333333333329"/>
    <n v="1.9230769230769232E-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19"/>
    <n v="16.833333333333332"/>
    <n v="5.9405940594059403E-2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19"/>
    <n v="0"/>
    <e v="#DIV/0!"/>
    <x v="7"/>
    <x v="19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19"/>
    <n v="22.52"/>
    <n v="1.7761989342806393E-2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19"/>
    <n v="41.384615384615387"/>
    <n v="1.1895910780669145E-2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19"/>
    <n v="25.259090909090908"/>
    <n v="5.9384560014396253E-3"/>
    <x v="7"/>
    <x v="19"/>
    <x v="2407"/>
    <d v="2015-04-11T06:00:00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19"/>
    <n v="0.2"/>
    <n v="6.6666666666666666E-2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19"/>
    <n v="1.8399999999999999"/>
    <n v="1.3043478260869565E-2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19"/>
    <n v="0"/>
    <e v="#DIV/0!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19"/>
    <n v="0.60399999999999998"/>
    <n v="1.9867549668874173E-2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19"/>
    <n v="0"/>
    <e v="#DIV/0!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19"/>
    <n v="0.83333333333333337"/>
    <n v="0.12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19"/>
    <n v="3.0666666666666664"/>
    <n v="2.8260869565217391E-2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19"/>
    <n v="0.55833333333333335"/>
    <n v="1.7910447761194031E-2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19"/>
    <n v="2.5000000000000001E-2"/>
    <n v="0.2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19"/>
    <n v="0"/>
    <e v="#DIV/0!"/>
    <x v="7"/>
    <x v="19"/>
    <x v="2417"/>
    <d v="2014-08-10T21:13:07"/>
  </r>
  <r>
    <x v="2418"/>
    <s v="Mexican food truck"/>
    <s v="I want to start my food truck business."/>
    <x v="31"/>
    <n v="5"/>
    <x v="2"/>
    <x v="0"/>
    <s v="USD"/>
    <n v="1427225644"/>
    <n v="1422045244"/>
    <b v="0"/>
    <x v="81"/>
    <b v="0"/>
    <x v="19"/>
    <n v="0.02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19"/>
    <n v="0"/>
    <e v="#DIV/0!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19"/>
    <n v="14.825133372851216"/>
    <n v="1.4394242303078768E-2"/>
    <x v="7"/>
    <x v="19"/>
    <x v="2420"/>
    <d v="2014-11-10T01:41:35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x v="19"/>
    <n v="1.6666666666666666E-2"/>
    <n v="1"/>
    <x v="7"/>
    <x v="19"/>
    <x v="2421"/>
    <d v="2015-02-21T16:29:56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x v="19"/>
    <n v="0.2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19"/>
    <n v="1.3333333333333334E-2"/>
    <n v="0.125"/>
    <x v="7"/>
    <x v="19"/>
    <x v="2423"/>
    <d v="2014-12-31T16:54:50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x v="19"/>
    <n v="1.24"/>
    <n v="2.903225806451613E-2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19"/>
    <n v="2.8571428571428574E-2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19"/>
    <n v="0"/>
    <e v="#DIV/0!"/>
    <x v="7"/>
    <x v="19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x v="19"/>
    <n v="2E-3"/>
    <n v="1"/>
    <x v="7"/>
    <x v="19"/>
    <x v="2427"/>
    <d v="2016-03-23T06:38:53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x v="19"/>
    <n v="2.8571428571428571E-3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19"/>
    <n v="1.4321428571428572"/>
    <n v="1.99501246882793E-3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19"/>
    <n v="0.70000000000000007"/>
    <n v="9.5238095238095233E-2"/>
    <x v="7"/>
    <x v="19"/>
    <x v="2430"/>
    <d v="2016-02-12T03:08:24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x v="19"/>
    <n v="2E-3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19"/>
    <n v="1.4285714285714287E-2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19"/>
    <n v="0"/>
    <e v="#DIV/0!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19"/>
    <n v="0.13"/>
    <n v="7.6923076923076927E-2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19"/>
    <n v="0.48960000000000004"/>
    <n v="3.2679738562091504E-3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19"/>
    <n v="3.8461538461538464E-2"/>
    <n v="4.4444444444444446E-2"/>
    <x v="7"/>
    <x v="19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19"/>
    <n v="0"/>
    <e v="#DIV/0!"/>
    <x v="7"/>
    <x v="19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19"/>
    <n v="0.33333333333333337"/>
    <n v="0.02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19"/>
    <n v="0"/>
    <e v="#DIV/0!"/>
    <x v="7"/>
    <x v="19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x v="19"/>
    <n v="0.2"/>
    <n v="0.2"/>
    <x v="7"/>
    <x v="19"/>
    <x v="2440"/>
    <d v="2016-02-13T21:35:13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x v="33"/>
    <n v="107.88"/>
    <n v="1.3471758744283772E-2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33"/>
    <n v="125.94166666666666"/>
    <n v="1.2307285118771919E-2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33"/>
    <n v="202.51495"/>
    <n v="7.6784454678531146E-3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33"/>
    <n v="108.60000000000001"/>
    <n v="1.8723143032535298E-2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33"/>
    <n v="172.8"/>
    <n v="1.3310185185185185E-2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33"/>
    <n v="167.98"/>
    <n v="1.3215859030837005E-2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33"/>
    <n v="427.20000000000005"/>
    <n v="3.1554307116104865E-2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33"/>
    <n v="107.5"/>
    <n v="2.0930232558139535E-2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33"/>
    <n v="108"/>
    <n v="1.1111111111111112E-2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33"/>
    <n v="101.53353333333335"/>
    <n v="6.6972947525382413E-3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33"/>
    <n v="115.45"/>
    <n v="1.6110870506712862E-2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33"/>
    <n v="133.5"/>
    <n v="1.8726591760299626E-2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33"/>
    <n v="154.69999999999999"/>
    <n v="1.4436543848308555E-2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33"/>
    <n v="100.84571428571429"/>
    <n v="3.6831368993653674E-3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33"/>
    <n v="182"/>
    <n v="2.9304029304029304E-2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33"/>
    <n v="180.86666666666667"/>
    <n v="2.4695908588278657E-2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33"/>
    <n v="102.30434782608695"/>
    <n v="5.2698682532936678E-3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33"/>
    <n v="110.17999999999999"/>
    <n v="1.4521691777092031E-2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33"/>
    <n v="102.25"/>
    <n v="9.1931540342298293E-3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33"/>
    <n v="100.78823529411764"/>
    <n v="7.937434341076223E-3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14"/>
    <n v="103.8"/>
    <n v="1.1046885035324342E-2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14"/>
    <n v="110.70833333333334"/>
    <n v="3.4625517500940908E-2"/>
    <x v="4"/>
    <x v="14"/>
    <x v="2462"/>
    <d v="2012-07-19T04:28:16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x v="14"/>
    <n v="116.25000000000001"/>
    <n v="3.2258064516129031E-2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14"/>
    <n v="111.1"/>
    <n v="1.9351935193519351E-2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14"/>
    <n v="180.14285714285714"/>
    <n v="3.8065027755749402E-2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14"/>
    <n v="100"/>
    <n v="2.0799999999999999E-2"/>
    <x v="4"/>
    <x v="14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14"/>
    <n v="118.5"/>
    <n v="3.6286919831223625E-2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14"/>
    <n v="107.21700000000001"/>
    <n v="2.7047949485622613E-2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14"/>
    <n v="113.66666666666667"/>
    <n v="3.44574780058651E-2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14"/>
    <n v="103.16400000000002"/>
    <n v="3.4895893916482491E-2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14"/>
    <n v="128"/>
    <n v="2.6562499999999999E-2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14"/>
    <n v="135.76026666666667"/>
    <n v="1.0214083256564021E-2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14"/>
    <n v="100"/>
    <n v="2.35E-2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14"/>
    <n v="100.00360000000002"/>
    <n v="7.599726409849245E-3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14"/>
    <n v="104.71999999999998"/>
    <n v="3.0939648586707412E-2"/>
    <x v="4"/>
    <x v="14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14"/>
    <n v="105.02249999999999"/>
    <n v="1.6365540717465307E-2"/>
    <x v="4"/>
    <x v="14"/>
    <x v="2476"/>
    <d v="2014-11-03T08:52:50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14"/>
    <n v="171.33333333333334"/>
    <n v="3.1906614785992216E-2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14"/>
    <n v="127.49999999999999"/>
    <n v="7.745098039215686E-3"/>
    <x v="4"/>
    <x v="14"/>
    <x v="2478"/>
    <d v="2013-01-13T22:48:33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14"/>
    <n v="133.44333333333333"/>
    <n v="3.9967027202557889E-2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14"/>
    <n v="100"/>
    <n v="4.0000000000000001E-3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14"/>
    <n v="112.91099999999999"/>
    <n v="2.1034265926260509E-2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14"/>
    <n v="100.1"/>
    <n v="2.4975024975024976E-2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14"/>
    <n v="113.72727272727272"/>
    <n v="1.5187849720223821E-2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14"/>
    <n v="119.31742857142855"/>
    <n v="2.1551156459001321E-2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14"/>
    <n v="103.25"/>
    <n v="1.9854721549636804E-2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14"/>
    <n v="265.66666666666669"/>
    <n v="3.7641154328732745E-2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14"/>
    <n v="100.05066666666667"/>
    <n v="2.5320504277832567E-2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14"/>
    <n v="106.69999999999999"/>
    <n v="2.0306154326772883E-2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14"/>
    <n v="133.67142857142858"/>
    <n v="1.6030779095864058E-2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14"/>
    <n v="121.39999999999999"/>
    <n v="2.6359143327841845E-2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14"/>
    <n v="103.2"/>
    <n v="1.937984496124031E-2"/>
    <x v="4"/>
    <x v="14"/>
    <x v="2491"/>
    <d v="2011-01-16T01:51:00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x v="14"/>
    <n v="125"/>
    <n v="3.5999999999999997E-2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14"/>
    <n v="128.69999999999999"/>
    <n v="1.0062160062160062E-2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14"/>
    <n v="101.00533333333333"/>
    <n v="2.5741214985347309E-2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14"/>
    <n v="127.53666666666665"/>
    <n v="2.1954470609759285E-2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14"/>
    <n v="100"/>
    <n v="1.6666666666666668E-3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14"/>
    <n v="112.7715"/>
    <n v="1.2414484156014597E-2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14"/>
    <n v="105.60000000000001"/>
    <n v="1.893939393939394E-2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14"/>
    <n v="202.625"/>
    <n v="2.0974706971005553E-2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14"/>
    <n v="113.33333333333333"/>
    <n v="4.2647058823529413E-2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34"/>
    <n v="2.5545454545454547"/>
    <n v="2.491103202846975E-2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34"/>
    <n v="7.8181818181818186E-2"/>
    <n v="5.8139534883720929E-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34"/>
    <n v="0"/>
    <e v="#DIV/0!"/>
    <x v="7"/>
    <x v="34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34"/>
    <n v="0"/>
    <e v="#DIV/0!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34"/>
    <n v="0"/>
    <e v="#DIV/0!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34"/>
    <n v="0.6"/>
    <n v="6.6666666666666666E-2"/>
    <x v="7"/>
    <x v="34"/>
    <x v="2506"/>
    <d v="2015-10-03T21:00:00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x v="34"/>
    <n v="0"/>
    <e v="#DIV/0!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34"/>
    <n v="0"/>
    <e v="#DIV/0!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34"/>
    <n v="1.0526315789473684"/>
    <n v="2.8000000000000001E-2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34"/>
    <n v="0.15"/>
    <n v="2.6666666666666668E-2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34"/>
    <n v="0"/>
    <e v="#DIV/0!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34"/>
    <n v="0"/>
    <e v="#DIV/0!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34"/>
    <n v="0"/>
    <e v="#DIV/0!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34"/>
    <n v="1.7500000000000002"/>
    <n v="1.9047619047619049E-2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34"/>
    <n v="18.600000000000001"/>
    <n v="1.2903225806451613E-2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34"/>
    <n v="0"/>
    <e v="#DIV/0!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34"/>
    <n v="9.8166666666666664"/>
    <n v="1.8675721561969439E-2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34"/>
    <n v="0"/>
    <e v="#DIV/0!"/>
    <x v="7"/>
    <x v="34"/>
    <x v="2518"/>
    <d v="2014-11-13T17:20:28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34"/>
    <n v="4.3333333333333335E-2"/>
    <n v="6.1538461538461542E-2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34"/>
    <n v="0"/>
    <e v="#DIV/0!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35"/>
    <n v="109.48792"/>
    <n v="9.6448996382431963E-3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35"/>
    <n v="100"/>
    <n v="5.4000000000000003E-3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35"/>
    <n v="156.44444444444446"/>
    <n v="1.8465909090909092E-2"/>
    <x v="4"/>
    <x v="35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35"/>
    <n v="101.6"/>
    <n v="5.6430446194225721E-3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35"/>
    <n v="100.325"/>
    <n v="9.9676052828307996E-3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35"/>
    <n v="112.94999999999999"/>
    <n v="7.3041168658698535E-3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35"/>
    <n v="102.125"/>
    <n v="1.7380660954712364E-2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35"/>
    <n v="107.24974999999999"/>
    <n v="1.88811628931536E-2"/>
    <x v="4"/>
    <x v="35"/>
    <x v="2528"/>
    <d v="2015-08-20T11:00:00"/>
  </r>
  <r>
    <x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x v="35"/>
    <n v="104.28333333333333"/>
    <n v="1.2146396036439189E-2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35"/>
    <n v="100"/>
    <n v="7.3846153846153844E-3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35"/>
    <n v="100.4"/>
    <n v="1.3501549358123064E-2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35"/>
    <n v="126.125"/>
    <n v="1.1892963330029732E-2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35"/>
    <n v="110.66666666666667"/>
    <n v="1.6385542168674699E-2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35"/>
    <n v="105"/>
    <n v="6.6666666666666671E-3"/>
    <x v="4"/>
    <x v="35"/>
    <x v="2534"/>
    <d v="2010-01-01T06:00:00"/>
  </r>
  <r>
    <x v="2535"/>
    <s v="Mark Hayes Requiem Recording"/>
    <s v="Mark Hayes: Requiem Recording"/>
    <x v="22"/>
    <n v="20755"/>
    <x v="0"/>
    <x v="0"/>
    <s v="USD"/>
    <n v="1417463945"/>
    <n v="1414781945"/>
    <b v="0"/>
    <x v="76"/>
    <b v="1"/>
    <x v="35"/>
    <n v="103.77499999999999"/>
    <n v="3.7581305709467596E-3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35"/>
    <n v="115.99999999999999"/>
    <n v="0.13793103448275862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35"/>
    <n v="110.00000000000001"/>
    <n v="0.01"/>
    <x v="4"/>
    <x v="35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35"/>
    <n v="113.01761111111111"/>
    <n v="9.0939612656237949E-3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35"/>
    <n v="100.25"/>
    <n v="5.8852867830423939E-3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35"/>
    <n v="103.4"/>
    <n v="1.0444874274661509E-2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35"/>
    <n v="107.02857142857142"/>
    <n v="1.6817939135077415E-2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35"/>
    <n v="103.57142857142858"/>
    <n v="1.793103448275862E-2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35"/>
    <n v="156.4"/>
    <n v="3.3248081841432228E-2"/>
    <x v="4"/>
    <x v="35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35"/>
    <n v="100.82"/>
    <n v="1.1307280301527474E-2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35"/>
    <n v="195.3"/>
    <n v="1.561699948796723E-2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35"/>
    <n v="111.71428571428572"/>
    <n v="1.6624040920716114E-2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35"/>
    <n v="119.85454545454546"/>
    <n v="2.0327669902912623E-2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35"/>
    <n v="101.85"/>
    <n v="6.0546555391916218E-3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35"/>
    <n v="102.80254777070064"/>
    <n v="2.292441140024783E-2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35"/>
    <n v="100.84615384615385"/>
    <n v="2.2883295194508008E-2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35"/>
    <n v="102.73469387755102"/>
    <n v="1.4832472520196E-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35"/>
    <n v="106.5"/>
    <n v="5.6338028169014088E-3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35"/>
    <n v="155.53333333333333"/>
    <n v="2.5717959708529789E-2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35"/>
    <n v="122.8"/>
    <n v="1.8186753528773074E-2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35"/>
    <n v="107.35"/>
    <n v="1.6301816488122962E-2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35"/>
    <n v="105.50335570469798"/>
    <n v="4.3256997455470736E-2"/>
    <x v="4"/>
    <x v="35"/>
    <x v="2556"/>
    <d v="2012-12-24T23:47:37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35"/>
    <n v="118.44444444444444"/>
    <n v="3.3771106941838651E-2"/>
    <x v="4"/>
    <x v="35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35"/>
    <n v="108.88"/>
    <n v="1.3225569434239529E-2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35"/>
    <n v="111.25"/>
    <n v="2.8089887640449437E-2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35"/>
    <n v="100.1"/>
    <n v="6.993006993006993E-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19"/>
    <n v="0"/>
    <e v="#DIV/0!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19"/>
    <n v="0.75"/>
    <n v="0.04"/>
    <x v="7"/>
    <x v="19"/>
    <x v="2562"/>
    <d v="2016-10-11T12:35:3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x v="19"/>
    <n v="0"/>
    <e v="#DIV/0!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19"/>
    <n v="0"/>
    <e v="#DIV/0!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19"/>
    <n v="1"/>
    <n v="0.01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19"/>
    <n v="0"/>
    <e v="#DIV/0!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19"/>
    <n v="0.26666666666666666"/>
    <n v="1.6666666666666666E-2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19"/>
    <n v="0.5"/>
    <n v="0.02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19"/>
    <n v="2.2307692307692308"/>
    <n v="1.3793103448275862E-2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19"/>
    <n v="0.84285714285714297"/>
    <n v="3.3898305084745763E-2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19"/>
    <n v="0.25"/>
    <n v="1.6E-2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19"/>
    <n v="0"/>
    <e v="#DIV/0!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19"/>
    <n v="0"/>
    <e v="#DIV/0!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19"/>
    <n v="0"/>
    <e v="#DIV/0!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19"/>
    <n v="0"/>
    <e v="#DIV/0!"/>
    <x v="7"/>
    <x v="19"/>
    <x v="2575"/>
    <d v="2015-01-12T02:36:34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x v="19"/>
    <n v="0"/>
    <e v="#DIV/0!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19"/>
    <n v="0"/>
    <e v="#DIV/0!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19"/>
    <n v="0"/>
    <e v="#DIV/0!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19"/>
    <n v="0.13849999999999998"/>
    <n v="4.3321299638989168E-2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19"/>
    <n v="0.6"/>
    <n v="3.9215686274509803E-2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19"/>
    <n v="10.6"/>
    <n v="2.0754716981132074E-2"/>
    <x v="7"/>
    <x v="19"/>
    <x v="2581"/>
    <d v="2015-11-16T16:04:58"/>
  </r>
  <r>
    <x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x v="19"/>
    <n v="1.1111111111111111E-3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19"/>
    <n v="0.5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19"/>
    <n v="0"/>
    <e v="#DIV/0!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19"/>
    <n v="0.16666666666666669"/>
    <n v="0.02"/>
    <x v="7"/>
    <x v="19"/>
    <x v="2585"/>
    <d v="2014-07-05T23:07:12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19"/>
    <n v="0.16666666666666669"/>
    <n v="0.2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19"/>
    <n v="2.4340000000000002"/>
    <n v="4.9301561216105174E-3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19"/>
    <n v="3.8833333333333329"/>
    <n v="3.4334763948497854E-2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19"/>
    <n v="0.01"/>
    <n v="0.2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19"/>
    <n v="0"/>
    <e v="#DIV/0!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19"/>
    <n v="1.7333333333333332"/>
    <n v="7.6923076923076927E-2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19"/>
    <n v="0.16666666666666669"/>
    <n v="0.02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19"/>
    <n v="0"/>
    <e v="#DIV/0!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19"/>
    <n v="1.25E-3"/>
    <n v="1"/>
    <x v="7"/>
    <x v="19"/>
    <x v="2594"/>
    <d v="2014-08-07T23:13:48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x v="19"/>
    <n v="12.166666666666668"/>
    <n v="1.0410958904109589E-2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19"/>
    <n v="23.588571428571427"/>
    <n v="3.2703488372093025E-3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19"/>
    <n v="5.6666666666666661"/>
    <n v="8.2352941176470587E-2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19"/>
    <n v="39"/>
    <n v="1.1965811965811967E-2"/>
    <x v="7"/>
    <x v="19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19"/>
    <n v="0.99546510341776351"/>
    <n v="5.5555555555555552E-2"/>
    <x v="7"/>
    <x v="19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19"/>
    <n v="6.9320000000000004"/>
    <n v="8.6555106751298322E-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36"/>
    <n v="661.4"/>
    <n v="4.566071968551557E-2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36"/>
    <n v="326.0916666666667"/>
    <n v="1.2496486161866551E-2"/>
    <x v="2"/>
    <x v="36"/>
    <x v="2602"/>
    <d v="2014-11-12T21:20:00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36"/>
    <n v="101.48571428571429"/>
    <n v="2.8153153153153154E-2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36"/>
    <n v="104.21799999999999"/>
    <n v="1.5400410677618071E-2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36"/>
    <n v="107.42157000000002"/>
    <n v="1.6402664753456871E-2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36"/>
    <n v="110.05454545454545"/>
    <n v="3.1802412027094003E-2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36"/>
    <n v="407.7"/>
    <n v="1.2202599950944321E-2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36"/>
    <n v="223.92500000000001"/>
    <n v="1.6969967623088087E-2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36"/>
    <n v="303.80111428571428"/>
    <n v="6.35754274953755E-3"/>
    <x v="2"/>
    <x v="36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36"/>
    <n v="141.3251043268175"/>
    <n v="1.7934482259160417E-2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36"/>
    <n v="2790.6363636363635"/>
    <n v="1.1932762159168648E-2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36"/>
    <n v="171.76130000000001"/>
    <n v="1.7116777760764503E-2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36"/>
    <n v="101.01333333333334"/>
    <n v="3.6958817317845828E-3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36"/>
    <n v="102"/>
    <n v="9.3370681605975722E-3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36"/>
    <n v="169.76511744127936"/>
    <n v="2.1195172210774212E-2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36"/>
    <n v="114.53400000000001"/>
    <n v="8.3119423053416453E-3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36"/>
    <n v="877.6"/>
    <n v="3.6235186873290796E-2"/>
    <x v="2"/>
    <x v="36"/>
    <x v="2617"/>
    <d v="2014-10-20T20:59:11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x v="36"/>
    <n v="105.38666666666667"/>
    <n v="4.8709514170040486E-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36"/>
    <n v="188.39999999999998"/>
    <n v="2.8131634819532909E-2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36"/>
    <n v="143.65230769230772"/>
    <n v="1.3397733844539165E-2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36"/>
    <n v="145.88"/>
    <n v="2.1250342747463669E-2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36"/>
    <n v="131.184"/>
    <n v="3.7606212139691834E-2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36"/>
    <n v="113.99999999999999"/>
    <n v="2.7192982456140352E-2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36"/>
    <n v="1379.4206249999997"/>
    <n v="3.142623737411495E-2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36"/>
    <n v="956"/>
    <n v="3.626220362622036E-2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36"/>
    <n v="112.00000000000001"/>
    <n v="1.7857142857142856E-2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36"/>
    <n v="646.66666666666663"/>
    <n v="4.6391752577319589E-2"/>
    <x v="2"/>
    <x v="36"/>
    <x v="2627"/>
    <d v="2015-11-26T20:54:21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36"/>
    <n v="110.36948748510132"/>
    <n v="2.267818574514039E-2"/>
    <x v="2"/>
    <x v="36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36"/>
    <n v="127.74000000000001"/>
    <n v="1.5656802880851729E-2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36"/>
    <n v="157.9"/>
    <n v="2.5649145028499049E-2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36"/>
    <n v="114.66525000000001"/>
    <n v="1.2471084308454393E-2"/>
    <x v="2"/>
    <x v="36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36"/>
    <n v="137.00934579439252"/>
    <n v="2.8649386084583901E-2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36"/>
    <n v="354.62"/>
    <n v="1.1223281258812249E-2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36"/>
    <n v="106.02150537634409"/>
    <n v="2.5354969574036511E-2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36"/>
    <n v="100"/>
    <n v="7.3043478260869567E-3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36"/>
    <n v="187.3"/>
    <n v="2.6695141484249868E-2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36"/>
    <n v="166.2"/>
    <n v="3.1287605294825514E-2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36"/>
    <n v="101.72910662824208"/>
    <n v="3.9660056657223795E-2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36"/>
    <n v="164"/>
    <n v="9.959349593495935E-2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36"/>
    <n v="105.66666666666666"/>
    <n v="2.1766561514195582E-2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x v="36"/>
    <n v="1"/>
    <n v="6.6666666666666666E-2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36"/>
    <n v="0"/>
    <e v="#DIV/0!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36"/>
    <n v="33.559730999999999"/>
    <n v="4.4726222626754663E-3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36"/>
    <n v="2.0529999999999999"/>
    <n v="2.5328787140769606E-2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36"/>
    <n v="10.5"/>
    <n v="1.0952380952380953E-2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36"/>
    <n v="8.4172840000000004"/>
    <n v="1.2711938910460905E-2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36"/>
    <n v="1.44"/>
    <n v="8.3333333333333329E-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36"/>
    <n v="0.88333333333333341"/>
    <n v="5.6603773584905662E-2"/>
    <x v="2"/>
    <x v="36"/>
    <x v="2648"/>
    <d v="2016-03-09T17:09:20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x v="36"/>
    <n v="9.920000000000001E-2"/>
    <n v="2.4193548387096774E-2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36"/>
    <n v="0.59666666666666668"/>
    <n v="1.3966480446927373E-2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36"/>
    <n v="1.8689285714285715"/>
    <n v="3.2486145614370344E-3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36"/>
    <n v="0.88500000000000001"/>
    <n v="1.2429378531073447E-2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36"/>
    <n v="11.52156862745098"/>
    <n v="1.1912865895166781E-2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36"/>
    <n v="5.1000000000000004E-2"/>
    <n v="0.11764705882352941"/>
    <x v="2"/>
    <x v="36"/>
    <x v="2654"/>
    <d v="2015-04-21T13:25:26"/>
  </r>
  <r>
    <x v="2655"/>
    <s v="Balloons (Canceled)"/>
    <s v="Thank you for your support!"/>
    <x v="36"/>
    <n v="3155"/>
    <x v="1"/>
    <x v="0"/>
    <s v="USD"/>
    <n v="1455048000"/>
    <n v="1452631647"/>
    <b v="0"/>
    <x v="68"/>
    <b v="0"/>
    <x v="36"/>
    <n v="21.033333333333335"/>
    <n v="1.3629160063391443E-2"/>
    <x v="2"/>
    <x v="36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x v="36"/>
    <n v="11.436666666666667"/>
    <n v="8.8603905566890118E-3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36"/>
    <n v="18.737933333333334"/>
    <n v="1.0495643418520008E-2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36"/>
    <n v="9.285714285714286E-2"/>
    <n v="4.3956043956043959E-2"/>
    <x v="2"/>
    <x v="36"/>
    <x v="2658"/>
    <d v="2016-07-30T21:13:14"/>
  </r>
  <r>
    <x v="2659"/>
    <s v="test (Canceled)"/>
    <s v="test"/>
    <x v="197"/>
    <n v="1333"/>
    <x v="1"/>
    <x v="0"/>
    <s v="USD"/>
    <n v="1429321210"/>
    <n v="1426729210"/>
    <b v="0"/>
    <x v="73"/>
    <b v="0"/>
    <x v="36"/>
    <n v="2.7204081632653061"/>
    <n v="7.5018754688672166E-3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36"/>
    <n v="9.5000000000000001E-2"/>
    <n v="0.26315789473684209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37"/>
    <n v="102.89999999999999"/>
    <n v="1.1661807580174927E-2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37"/>
    <n v="106.80000000000001"/>
    <n v="3.7453183520599251E-3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37"/>
    <n v="104.59625"/>
    <n v="2.6769602160689318E-3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37"/>
    <n v="103.42857142857143"/>
    <n v="5.7458563535911604E-3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37"/>
    <n v="123.14285714285715"/>
    <n v="1.0672853828306265E-2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37"/>
    <n v="159.29509999999999"/>
    <n v="1.2931973425422376E-2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37"/>
    <n v="110.66666666666667"/>
    <n v="1.0843373493975903E-2"/>
    <x v="2"/>
    <x v="37"/>
    <x v="2667"/>
    <d v="2016-02-10T22:13:36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x v="37"/>
    <n v="170.70000000000002"/>
    <n v="1.6403046280023433E-2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37"/>
    <n v="125.125"/>
    <n v="1.098901098901099E-2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37"/>
    <n v="6.4158609339642041"/>
    <n v="2.4048096192384769E-2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37"/>
    <n v="11.343999999999999"/>
    <n v="2.9619181946403384E-2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37"/>
    <n v="33.19"/>
    <n v="1.4160891834890027E-2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37"/>
    <n v="27.58"/>
    <n v="5.9825960841189268E-3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37"/>
    <n v="62.839999999999996"/>
    <n v="7.7748476857324722E-3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37"/>
    <n v="7.5880000000000001"/>
    <n v="1.5287295730100159E-2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37"/>
    <n v="50.38095238095238"/>
    <n v="8.5066162570888466E-3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37"/>
    <n v="17.512820512820511"/>
    <n v="7.9062957540263542E-3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37"/>
    <n v="1.375E-2"/>
    <n v="1.8181818181818182E-3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37"/>
    <n v="0.33"/>
    <n v="2.2727272727272728E-2"/>
    <x v="2"/>
    <x v="37"/>
    <x v="2679"/>
    <d v="2015-02-28T00:01:34"/>
  </r>
  <r>
    <x v="2680"/>
    <s v="iHeart Pillow"/>
    <s v="iHeartPillow, Connecting loved ones"/>
    <x v="261"/>
    <n v="276"/>
    <x v="2"/>
    <x v="3"/>
    <s v="EUR"/>
    <n v="1459915491"/>
    <n v="1457327091"/>
    <b v="0"/>
    <x v="80"/>
    <b v="0"/>
    <x v="37"/>
    <n v="0.86250000000000004"/>
    <n v="1.4492753623188406E-2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19"/>
    <n v="0.6875"/>
    <n v="3.6363636363636362E-2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19"/>
    <n v="28.299999999999997"/>
    <n v="1.1778563015312132E-2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19"/>
    <n v="0.24"/>
    <n v="8.3333333333333329E-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19"/>
    <n v="1.1428571428571428"/>
    <n v="5.0000000000000001E-3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19"/>
    <n v="0.02"/>
    <n v="0.1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19"/>
    <n v="0"/>
    <e v="#DIV/0!"/>
    <x v="7"/>
    <x v="19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19"/>
    <n v="0"/>
    <e v="#DIV/0!"/>
    <x v="7"/>
    <x v="19"/>
    <x v="2687"/>
    <d v="2015-06-29T15:21:58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x v="19"/>
    <n v="0.14799999999999999"/>
    <n v="0.1891891891891892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19"/>
    <n v="2.8571428571428571E-3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19"/>
    <n v="10.7325"/>
    <n v="1.3743303051479153E-2"/>
    <x v="7"/>
    <x v="19"/>
    <x v="2690"/>
    <d v="2015-06-03T02:31:16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x v="19"/>
    <n v="5.3846153846153842E-2"/>
    <n v="5.7142857142857141E-2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19"/>
    <n v="0.7142857142857143"/>
    <n v="0.04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19"/>
    <n v="0.8"/>
    <n v="7.4999999999999997E-2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19"/>
    <n v="3.3333333333333335E-3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19"/>
    <n v="0.47333333333333333"/>
    <n v="4.2253521126760563E-2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19"/>
    <n v="5.65"/>
    <n v="1.1209439528023599E-2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19"/>
    <n v="26.35217391304348"/>
    <n v="8.5794423362481435E-3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19"/>
    <n v="0.325125"/>
    <n v="7.6893502499038827E-2"/>
    <x v="7"/>
    <x v="19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19"/>
    <n v="0"/>
    <e v="#DIV/0!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19"/>
    <n v="0.7000700070007001"/>
    <n v="5.7142857142857141E-2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38"/>
    <n v="46.176470588235297"/>
    <n v="2.9299363057324841E-2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38"/>
    <n v="34.410000000000004"/>
    <n v="7.5559430398140079E-3"/>
    <x v="1"/>
    <x v="38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38"/>
    <n v="103.75000000000001"/>
    <n v="1.0843373493975904E-3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38"/>
    <n v="6.0263157894736841"/>
    <n v="6.1135371179039302E-3"/>
    <x v="1"/>
    <x v="38"/>
    <x v="2704"/>
    <d v="2017-04-05T19:41:54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x v="38"/>
    <n v="10.539393939393939"/>
    <n v="4.6003450258769408E-3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38"/>
    <n v="112.29714285714284"/>
    <n v="6.6914308976185628E-3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38"/>
    <n v="350.84462500000001"/>
    <n v="1.4037552948117702E-2"/>
    <x v="1"/>
    <x v="38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38"/>
    <n v="233.21535"/>
    <n v="2.2489943307762546E-2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38"/>
    <n v="101.60599999999999"/>
    <n v="6.0626340964116295E-3"/>
    <x v="1"/>
    <x v="38"/>
    <x v="2709"/>
    <d v="2016-10-04T03:59:00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38"/>
    <n v="153.90035000000003"/>
    <n v="1.1782515980849511E-2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38"/>
    <n v="100.7161125319693"/>
    <n v="1.8537328593194517E-2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38"/>
    <n v="131.38181818181818"/>
    <n v="1.9789648491558263E-2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38"/>
    <n v="102.24133333333334"/>
    <n v="9.2591385088874687E-3"/>
    <x v="1"/>
    <x v="38"/>
    <x v="2713"/>
    <d v="2015-12-24T15:41:24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38"/>
    <n v="116.35599999999999"/>
    <n v="1.0485063082264774E-2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38"/>
    <n v="264.62241666666665"/>
    <n v="1.7351767565672978E-2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38"/>
    <n v="119.98010000000001"/>
    <n v="1.5585917998068013E-2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38"/>
    <n v="120.10400000000001"/>
    <n v="1.082395257443549E-2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38"/>
    <n v="103.58333333333334"/>
    <n v="7.9377849289353711E-3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38"/>
    <n v="108.83333333333334"/>
    <n v="1.0566615620214395E-2"/>
    <x v="1"/>
    <x v="38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38"/>
    <n v="118.12400000000001"/>
    <n v="5.8582506518573699E-3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30"/>
    <n v="1462"/>
    <n v="2.4532603739170086E-2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30"/>
    <n v="252.54"/>
    <n v="1.4651144373168607E-2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30"/>
    <n v="140.05000000000001"/>
    <n v="1.0472450315363561E-2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30"/>
    <n v="296.87520259319291"/>
    <n v="0.13907693315572248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30"/>
    <n v="144.54249999999999"/>
    <n v="1.954442465018939E-3"/>
    <x v="2"/>
    <x v="30"/>
    <x v="2725"/>
    <d v="2017-03-01T17:52:15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x v="30"/>
    <n v="105.745"/>
    <n v="3.8205116081138587E-3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30"/>
    <n v="493.21000000000004"/>
    <n v="1.4334664747267897E-2"/>
    <x v="2"/>
    <x v="30"/>
    <x v="2727"/>
    <d v="2015-08-07T16:14:23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x v="30"/>
    <n v="201.82666666666668"/>
    <n v="1.2948404571579574E-2"/>
    <x v="2"/>
    <x v="30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x v="30"/>
    <n v="104.44"/>
    <n v="2.9362951614962337E-3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30"/>
    <n v="170.29262962962963"/>
    <n v="1.4832855252864296E-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30"/>
    <n v="104.30333333333333"/>
    <n v="1.18244862740085E-3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30"/>
    <n v="118.25000000000001"/>
    <n v="1.0288935870331219E-2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30"/>
    <n v="107.538"/>
    <n v="2.2131711581022521E-3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30"/>
    <n v="2260300"/>
    <n v="7.2114321107817547E-3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30"/>
    <n v="978.13466666666682"/>
    <n v="4.6210405929108599E-2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30"/>
    <n v="122.9"/>
    <n v="5.8991049633848654E-3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30"/>
    <n v="246.0608"/>
    <n v="6.1773350326423384E-3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30"/>
    <n v="147.94"/>
    <n v="2.027849128024875E-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30"/>
    <n v="384.09090909090907"/>
    <n v="4.5207100591715975E-2"/>
    <x v="2"/>
    <x v="30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30"/>
    <n v="103.33333333333334"/>
    <n v="5.4838709677419356E-2"/>
    <x v="2"/>
    <x v="30"/>
    <x v="2740"/>
    <d v="2015-03-11T23:45:52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x v="39"/>
    <n v="0.43750000000000006"/>
    <n v="0.11428571428571428"/>
    <x v="3"/>
    <x v="39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9"/>
    <n v="29.24"/>
    <n v="2.4623803009575923E-2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9"/>
    <n v="0"/>
    <e v="#DIV/0!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9"/>
    <n v="5.21875"/>
    <n v="2.6347305389221556E-2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9"/>
    <n v="21.887499999999999"/>
    <n v="2.7984009137635636E-2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9"/>
    <n v="26.700000000000003"/>
    <n v="2.3720349563046191E-2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9"/>
    <n v="28.000000000000004"/>
    <n v="2.8571428571428571E-2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9"/>
    <n v="1.06"/>
    <n v="7.5471698113207544E-2"/>
    <x v="3"/>
    <x v="39"/>
    <x v="2748"/>
    <d v="2016-09-02T17:03:22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x v="39"/>
    <n v="1.0999999999999999"/>
    <n v="1.8181818181818181E-2"/>
    <x v="3"/>
    <x v="39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9"/>
    <n v="0"/>
    <e v="#DIV/0!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9"/>
    <n v="0"/>
    <e v="#DIV/0!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9"/>
    <n v="11.458333333333332"/>
    <n v="2.5454545454545455E-2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9"/>
    <n v="19"/>
    <n v="2.1052631578947368E-2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9"/>
    <n v="0"/>
    <e v="#DIV/0!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9"/>
    <n v="52"/>
    <n v="5.7692307692307696E-2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9"/>
    <n v="10.48"/>
    <n v="3.1488549618320608E-2"/>
    <x v="3"/>
    <x v="39"/>
    <x v="2756"/>
    <d v="2014-01-11T21:36:41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x v="39"/>
    <n v="0.66666666666666674"/>
    <n v="0.2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9"/>
    <n v="11.700000000000001"/>
    <n v="2.564102564102564E-2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9"/>
    <n v="10.5"/>
    <n v="1.9047619047619049E-2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9"/>
    <n v="0"/>
    <e v="#DIV/0!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9"/>
    <n v="0.72"/>
    <n v="0.1111111111111111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9"/>
    <n v="0.76923076923076927"/>
    <n v="0.04"/>
    <x v="3"/>
    <x v="39"/>
    <x v="2762"/>
    <d v="2012-03-18T23:53:15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9"/>
    <n v="0.22842639593908631"/>
    <n v="3.3333333333333333E-2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9"/>
    <n v="1.125"/>
    <n v="8.8888888888888892E-2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9"/>
    <n v="0"/>
    <e v="#DIV/0!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9"/>
    <n v="2"/>
    <n v="0.04"/>
    <x v="3"/>
    <x v="39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9"/>
    <n v="0.85000000000000009"/>
    <n v="8.8235294117647065E-2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9"/>
    <n v="14.314285714285715"/>
    <n v="3.3932135728542916E-2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9"/>
    <n v="0.25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9"/>
    <n v="10.411249999999999"/>
    <n v="1.5848241085364388E-2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9"/>
    <n v="0"/>
    <e v="#DIV/0!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9"/>
    <n v="0"/>
    <e v="#DIV/0!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9"/>
    <n v="0.18867924528301888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9"/>
    <n v="14.249999999999998"/>
    <n v="2.2807017543859651E-2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9"/>
    <n v="3"/>
    <n v="1.3333333333333334E-2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9"/>
    <n v="7.8809523809523814"/>
    <n v="2.175226586102719E-2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9"/>
    <n v="0.33333333333333337"/>
    <n v="0.1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9"/>
    <n v="25.545454545454543"/>
    <n v="1.0676156583629894E-2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9"/>
    <n v="2.12"/>
    <n v="1.8867924528301886E-2"/>
    <x v="3"/>
    <x v="39"/>
    <x v="2779"/>
    <d v="2015-11-22T15:03:41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9"/>
    <n v="0"/>
    <e v="#DIV/0!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6"/>
    <n v="105.28"/>
    <n v="2.1276595744680851E-2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6"/>
    <n v="120"/>
    <n v="1.4999999999999999E-2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6"/>
    <n v="114.5"/>
    <n v="5.3275109170305673E-2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6"/>
    <n v="119"/>
    <n v="1.5126050420168067E-2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6"/>
    <n v="104.67999999999999"/>
    <n v="2.7130301872372947E-2"/>
    <x v="1"/>
    <x v="6"/>
    <x v="2785"/>
    <d v="2016-08-05T21:00:00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6"/>
    <n v="117.83999999999999"/>
    <n v="2.5118805159538356E-2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6"/>
    <n v="119.7"/>
    <n v="3.1746031746031744E-2"/>
    <x v="1"/>
    <x v="6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6"/>
    <n v="102.49999999999999"/>
    <n v="9.7560975609756097E-3"/>
    <x v="1"/>
    <x v="6"/>
    <x v="2788"/>
    <d v="2016-07-29T16:50:43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x v="6"/>
    <n v="101.16666666666667"/>
    <n v="7.907742998352554E-3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6"/>
    <n v="105.33333333333333"/>
    <n v="2.0886075949367089E-2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6"/>
    <n v="102.49999999999999"/>
    <n v="1.3658536585365854E-2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6"/>
    <n v="107.60000000000001"/>
    <n v="1.1152416356877323E-2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6"/>
    <n v="110.5675"/>
    <n v="6.6023017613674904E-3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6"/>
    <n v="150"/>
    <n v="0.04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6"/>
    <n v="104.28571428571429"/>
    <n v="2.7397260273972601E-2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6"/>
    <n v="115.5"/>
    <n v="2.2727272727272728E-2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6"/>
    <n v="102.64512500000001"/>
    <n v="1.1447207064144546E-2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6"/>
    <n v="101.4"/>
    <n v="2.7416173570019724E-2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6"/>
    <n v="116.6348"/>
    <n v="2.2291803132512767E-2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6"/>
    <n v="133"/>
    <n v="2.3308270676691729E-2"/>
    <x v="1"/>
    <x v="6"/>
    <x v="2800"/>
    <d v="2015-01-04T13:16:0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6"/>
    <n v="133.20000000000002"/>
    <n v="1.951951951951952E-2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6"/>
    <n v="101.83333333333333"/>
    <n v="2.9459901800327332E-2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6"/>
    <n v="127.95"/>
    <n v="1.1019929660023447E-2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6"/>
    <n v="114.99999999999999"/>
    <n v="0.02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6"/>
    <n v="110.00000000000001"/>
    <n v="4.0909090909090909E-2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6"/>
    <n v="112.1"/>
    <n v="2.2598870056497175E-2"/>
    <x v="1"/>
    <x v="6"/>
    <x v="2806"/>
    <d v="2015-08-05T11:00:00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x v="6"/>
    <n v="126"/>
    <n v="1.4761904761904763E-2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6"/>
    <n v="100.24444444444444"/>
    <n v="1.529594324983374E-2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6"/>
    <n v="102.4"/>
    <n v="8.2031250000000003E-3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6"/>
    <n v="108.2"/>
    <n v="2.1072088724584104E-2"/>
    <x v="1"/>
    <x v="6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6"/>
    <n v="100.27"/>
    <n v="1.0770918519996011E-2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6"/>
    <n v="113.3"/>
    <n v="1.4651368049426301E-2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6"/>
    <n v="127.57571428571428"/>
    <n v="2.6874797039293193E-2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6"/>
    <n v="107.73333333333332"/>
    <n v="3.9603960396039604E-2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6"/>
    <n v="242"/>
    <n v="2.3140495867768594E-2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6"/>
    <n v="141.56666666666666"/>
    <n v="3.9792794914056982E-2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6"/>
    <n v="130"/>
    <n v="4.230769230769231E-2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6"/>
    <n v="106.03"/>
    <n v="9.6199188908799391E-3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6"/>
    <n v="104.80000000000001"/>
    <n v="1.984732824427481E-2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6"/>
    <n v="136"/>
    <n v="7.3529411764705885E-2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6"/>
    <n v="100"/>
    <n v="3.5000000000000003E-2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6"/>
    <n v="100"/>
    <n v="1.5666666666666666E-2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6"/>
    <n v="124"/>
    <n v="0.11290322580645161"/>
    <x v="1"/>
    <x v="6"/>
    <x v="2823"/>
    <d v="2015-03-31T22:59:00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6"/>
    <n v="116.92307692307693"/>
    <n v="1.9736842105263157E-2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6"/>
    <n v="103.33333333333334"/>
    <n v="1.6451612903225808E-2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6"/>
    <n v="107.74999999999999"/>
    <n v="8.8167053364269134E-3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6"/>
    <n v="120.24999999999999"/>
    <n v="9.5634095634095639E-3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6"/>
    <n v="100.37894736842105"/>
    <n v="1.0171979865771811E-2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6"/>
    <n v="106.52"/>
    <n v="2.8539241457003379E-2"/>
    <x v="1"/>
    <x v="6"/>
    <x v="2829"/>
    <d v="2016-06-02T10:25:18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6"/>
    <n v="100"/>
    <n v="3.6666666666666666E-3"/>
    <x v="1"/>
    <x v="6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6"/>
    <n v="110.66666666666667"/>
    <n v="1.566265060240964E-2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6"/>
    <n v="114.71959999999999"/>
    <n v="3.3124243808381484E-2"/>
    <x v="1"/>
    <x v="6"/>
    <x v="2832"/>
    <d v="2014-11-23T22:00:00"/>
  </r>
  <r>
    <x v="2833"/>
    <s v="Star Man Rocket Man"/>
    <s v="A new play about exploring outer space"/>
    <x v="200"/>
    <n v="2923"/>
    <x v="0"/>
    <x v="0"/>
    <s v="USD"/>
    <n v="1444528800"/>
    <n v="1442804633"/>
    <b v="0"/>
    <x v="2"/>
    <b v="1"/>
    <x v="6"/>
    <n v="108.25925925925925"/>
    <n v="1.1973999315771467E-2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6"/>
    <n v="170"/>
    <n v="1.5441176470588236E-2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6"/>
    <n v="187.09899999999999"/>
    <n v="4.9706305218093091E-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6"/>
    <n v="107.77777777777777"/>
    <n v="2.268041237113402E-2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6"/>
    <n v="100"/>
    <n v="2.4705882352941175E-2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6"/>
    <n v="120.24999999999999"/>
    <n v="2.2453222453222454E-2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6"/>
    <n v="111.42857142857143"/>
    <n v="7.9487179487179489E-3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6"/>
    <n v="104"/>
    <n v="5.0769230769230768E-2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6"/>
    <n v="1"/>
    <n v="0.1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6"/>
    <n v="0"/>
    <e v="#DIV/0!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6"/>
    <n v="0"/>
    <e v="#DIV/0!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6"/>
    <n v="5.4545454545454541"/>
    <n v="3.3333333333333333E-2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6"/>
    <n v="31.546666666666667"/>
    <n v="1.6483516483516484E-2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6"/>
    <n v="0"/>
    <e v="#DIV/0!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6"/>
    <n v="0"/>
    <e v="#DIV/0!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6"/>
    <n v="0.2"/>
    <n v="4.2857142857142858E-2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6"/>
    <n v="1"/>
    <n v="0.2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6"/>
    <n v="3.8875000000000002"/>
    <n v="4.1800643086816719E-2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6"/>
    <n v="0"/>
    <e v="#DIV/0!"/>
    <x v="1"/>
    <x v="6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6"/>
    <n v="1.9"/>
    <n v="6.3157894736842107E-2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6"/>
    <n v="0"/>
    <e v="#DIV/0!"/>
    <x v="1"/>
    <x v="6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6"/>
    <n v="41.699999999999996"/>
    <n v="3.3573141486810551E-2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6"/>
    <n v="50"/>
    <n v="1.6666666666666666E-2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6"/>
    <n v="4.8666666666666663"/>
    <n v="4.1095890410958902E-2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6"/>
    <n v="19.736842105263158"/>
    <n v="2E-3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6"/>
    <n v="0"/>
    <e v="#DIV/0!"/>
    <x v="1"/>
    <x v="6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6"/>
    <n v="1.7500000000000002"/>
    <n v="2.8571428571428571E-2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6"/>
    <n v="6.65"/>
    <n v="3.3834586466165412E-2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6"/>
    <n v="32"/>
    <n v="3.7499999999999999E-2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6"/>
    <n v="0.43307086614173229"/>
    <n v="5.4545454545454543E-2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6"/>
    <n v="0.04"/>
    <n v="0.05"/>
    <x v="1"/>
    <x v="6"/>
    <x v="2863"/>
    <d v="2014-09-09T16:12:03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x v="6"/>
    <n v="1.6"/>
    <n v="7.4999999999999997E-2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6"/>
    <n v="0"/>
    <e v="#DIV/0!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6"/>
    <n v="0.89999999999999991"/>
    <n v="4.4444444444444446E-2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6"/>
    <n v="20.16"/>
    <n v="1.984126984126984E-2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6"/>
    <n v="42.011733333333332"/>
    <n v="9.5211496470827186E-3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6"/>
    <n v="0.88500000000000001"/>
    <n v="2.8248587570621469E-2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6"/>
    <n v="15"/>
    <n v="1.2E-2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6"/>
    <n v="4.67"/>
    <n v="2.7837259100642397E-2"/>
    <x v="1"/>
    <x v="6"/>
    <x v="2871"/>
    <d v="2014-12-21T17:43:33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6"/>
    <n v="0"/>
    <e v="#DIV/0!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6"/>
    <n v="38.119999999999997"/>
    <n v="8.3945435466946487E-3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6"/>
    <n v="5.42"/>
    <n v="1.107011070110701E-2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6"/>
    <n v="3.4999999999999996E-2"/>
    <n v="0.42857142857142855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6"/>
    <n v="0"/>
    <e v="#DIV/0!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6"/>
    <n v="10.833333333333334"/>
    <n v="9.2307692307692316E-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6"/>
    <n v="2.1"/>
    <n v="6.3492063492063489E-2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6"/>
    <n v="0.2589285714285714"/>
    <n v="3.4482758620689655E-2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6"/>
    <n v="23.333333333333332"/>
    <n v="1.0357142857142856E-2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6"/>
    <n v="0"/>
    <e v="#DIV/0!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6"/>
    <n v="33.6"/>
    <n v="1.5873015873015872E-2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6"/>
    <n v="19.079999999999998"/>
    <n v="2.6205450733752622E-3"/>
    <x v="1"/>
    <x v="6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6"/>
    <n v="0.41111111111111115"/>
    <n v="2.1621621621621623E-2"/>
    <x v="1"/>
    <x v="6"/>
    <x v="2884"/>
    <d v="2014-12-05T17:27:15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6"/>
    <n v="32.5"/>
    <n v="3.8461538461538464E-2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6"/>
    <n v="5"/>
    <n v="0.1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6"/>
    <n v="0.16666666666666669"/>
    <n v="0.2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6"/>
    <n v="0"/>
    <e v="#DIV/0!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6"/>
    <n v="38.066666666666663"/>
    <n v="1.2259194395796848E-2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6"/>
    <n v="1.05"/>
    <n v="0.14285714285714285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6"/>
    <n v="2.73"/>
    <n v="3.6630036630036632E-2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6"/>
    <n v="9.0909090909090917"/>
    <n v="3.4000000000000002E-2"/>
    <x v="1"/>
    <x v="6"/>
    <x v="2892"/>
    <d v="2014-08-25T21:00:00"/>
  </r>
  <r>
    <x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x v="6"/>
    <n v="0.5"/>
    <n v="0.08"/>
    <x v="1"/>
    <x v="6"/>
    <x v="2893"/>
    <d v="2015-01-09T02:00:00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x v="6"/>
    <n v="0"/>
    <e v="#DIV/0!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6"/>
    <n v="4.5999999999999996"/>
    <n v="0.17391304347826086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6"/>
    <n v="20.833333333333336"/>
    <n v="1.9199999999999998E-2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6"/>
    <n v="4.583333333333333"/>
    <n v="5.454545454545455E-3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6"/>
    <n v="4.2133333333333338"/>
    <n v="3.7974683544303799E-2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6"/>
    <n v="0"/>
    <e v="#DIV/0!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6"/>
    <n v="61.909090909090914"/>
    <n v="2.0558002936857563E-3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6"/>
    <n v="0.8"/>
    <n v="0.33333333333333331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6"/>
    <n v="1.6666666666666666E-2"/>
    <n v="0.04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6"/>
    <n v="0.77999999999999992"/>
    <n v="0.10256410256410256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6"/>
    <n v="5"/>
    <n v="5.3333333333333337E-2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6"/>
    <n v="17.771428571428572"/>
    <n v="2.7331189710610933E-2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6"/>
    <n v="9.4166666666666661"/>
    <n v="1.2389380530973451E-2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6"/>
    <n v="0.08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6"/>
    <n v="2.75"/>
    <n v="1.893939393939394E-2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6"/>
    <n v="1.1111111111111112E-2"/>
    <n v="0.05"/>
    <x v="1"/>
    <x v="6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6"/>
    <n v="3.3333333333333335E-3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6"/>
    <n v="36.5"/>
    <n v="2.1308980213089801E-2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6"/>
    <n v="14.058171745152354"/>
    <n v="1.2807881773399015E-2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6"/>
    <n v="0.02"/>
    <n v="1"/>
    <x v="1"/>
    <x v="6"/>
    <x v="2913"/>
    <d v="2014-09-06T22:08:59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6"/>
    <n v="4.0000000000000001E-3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6"/>
    <n v="61.1"/>
    <n v="4.9099836333878887E-3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6"/>
    <n v="7.8378378378378386"/>
    <n v="4.8275862068965517E-2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6"/>
    <n v="21.85"/>
    <n v="2.0594965675057208E-2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6"/>
    <n v="27.24"/>
    <n v="1.4684287812041116E-2"/>
    <x v="1"/>
    <x v="6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6"/>
    <n v="8.5"/>
    <n v="0.11764705882352941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6"/>
    <n v="26.840000000000003"/>
    <n v="1.9374068554396422E-2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40"/>
    <n v="129"/>
    <n v="2.3255813953488372E-2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40"/>
    <n v="100"/>
    <n v="1.2E-2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40"/>
    <n v="100"/>
    <n v="3.3333333333333333E-2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40"/>
    <n v="103.2"/>
    <n v="5.6976744186046507E-3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40"/>
    <n v="102.44597777777777"/>
    <n v="4.3166382108380591E-3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40"/>
    <n v="125"/>
    <n v="1.3333333333333334E-2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40"/>
    <n v="130.83333333333334"/>
    <n v="8.9171974522292991E-3"/>
    <x v="1"/>
    <x v="40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x v="40"/>
    <n v="100"/>
    <n v="2.4E-2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40"/>
    <n v="102.06937499999999"/>
    <n v="3.9189031969677482E-3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40"/>
    <n v="100.92000000000002"/>
    <n v="6.143479984145858E-3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40"/>
    <n v="106"/>
    <n v="1.1320754716981131E-2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40"/>
    <n v="105.0967741935484"/>
    <n v="1.1663597298956415E-2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40"/>
    <n v="102.76"/>
    <n v="2.1019852082522383E-2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40"/>
    <n v="108"/>
    <n v="1.3703703703703704E-2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40"/>
    <n v="100.88571428571429"/>
    <n v="1.1045029736618521E-2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40"/>
    <n v="128"/>
    <n v="2.6562499999999999E-2"/>
    <x v="1"/>
    <x v="40"/>
    <x v="2936"/>
    <d v="2014-10-13T04:59:0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40"/>
    <n v="133.33333333333331"/>
    <n v="2.75E-2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40"/>
    <n v="101.375"/>
    <n v="7.8914919852034523E-3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40"/>
    <n v="102.875"/>
    <n v="3.0376670716889429E-3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40"/>
    <n v="107.24000000000001"/>
    <n v="1.2308839985080195E-2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38"/>
    <n v="4.0000000000000001E-3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38"/>
    <n v="20.424999999999997"/>
    <n v="4.9449204406364746E-3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38"/>
    <n v="0"/>
    <e v="#DIV/0!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38"/>
    <n v="1"/>
    <n v="0.01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38"/>
    <n v="0"/>
    <e v="#DIV/0!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38"/>
    <n v="0.1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38"/>
    <n v="4.2880000000000003"/>
    <n v="1.2126865671641791E-2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38"/>
    <n v="4.8000000000000004E-3"/>
    <n v="0.375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38"/>
    <n v="2.5"/>
    <n v="0.08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38"/>
    <n v="0"/>
    <e v="#DIV/0!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38"/>
    <n v="2.1919999999999997"/>
    <n v="5.2919708029197078E-2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38"/>
    <n v="8.0250000000000004"/>
    <n v="4.9844236760124613E-3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38"/>
    <n v="0.15125"/>
    <n v="4.9586776859504135E-3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38"/>
    <n v="0"/>
    <e v="#DIV/0!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38"/>
    <n v="59.583333333333336"/>
    <n v="1.5384615384615385E-2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38"/>
    <n v="16.734177215189874"/>
    <n v="1.5128593040847202E-2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38"/>
    <n v="1.8666666666666669"/>
    <n v="1.0714285714285714E-2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38"/>
    <n v="0"/>
    <e v="#DIV/0!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38"/>
    <n v="0"/>
    <e v="#DIV/0!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38"/>
    <n v="0"/>
    <e v="#DIV/0!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6"/>
    <n v="109.62"/>
    <n v="1.9704433497536946E-2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6"/>
    <n v="121.8"/>
    <n v="1.6420361247947456E-2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6"/>
    <n v="106.85"/>
    <n v="9.17173607861488E-3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6"/>
    <n v="100.71379999999999"/>
    <n v="3.8922173525375872E-2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6"/>
    <n v="109.00000000000001"/>
    <n v="2.3853211009174313E-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6"/>
    <n v="113.63000000000001"/>
    <n v="1.1264630819325883E-2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6"/>
    <n v="113.92"/>
    <n v="1.2464887640449437E-2"/>
    <x v="1"/>
    <x v="6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6"/>
    <n v="106"/>
    <n v="1.2668463611859838E-2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6"/>
    <n v="162.5"/>
    <n v="1.0461538461538461E-2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6"/>
    <n v="106"/>
    <n v="1.4308176100628931E-2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6"/>
    <n v="100.15624999999999"/>
    <n v="1.3416536661466459E-2"/>
    <x v="1"/>
    <x v="6"/>
    <x v="2971"/>
    <d v="2014-08-31T15:47:58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6"/>
    <n v="105.35000000000001"/>
    <n v="8.0683436165163748E-3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6"/>
    <n v="174.8"/>
    <n v="3.7757437070938217E-3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6"/>
    <n v="102"/>
    <n v="1.7058823529411765E-2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6"/>
    <n v="100.125"/>
    <n v="1.4107365792759051E-2"/>
    <x v="1"/>
    <x v="6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6"/>
    <n v="171.42857142857142"/>
    <n v="0.11666666666666667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6"/>
    <n v="113.56666666666666"/>
    <n v="8.8054006457293811E-3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6"/>
    <n v="129.46666666666667"/>
    <n v="1.6477857878475798E-2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6"/>
    <n v="101.4"/>
    <n v="9.0729783037475347E-3"/>
    <x v="1"/>
    <x v="6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6"/>
    <n v="109.16666666666666"/>
    <n v="7.3282442748091601E-3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38"/>
    <n v="128.92500000000001"/>
    <n v="1.8809385301531898E-2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38"/>
    <n v="102.06"/>
    <n v="1.1561826376641191E-2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38"/>
    <n v="146.53957758620692"/>
    <n v="6.4417103747010556E-3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38"/>
    <n v="100.352"/>
    <n v="8.6894132653061226E-3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38"/>
    <n v="121.64999999999999"/>
    <n v="9.1245376078914926E-3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38"/>
    <n v="105.5"/>
    <n v="2.2116903633491312E-2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38"/>
    <n v="110.4008"/>
    <n v="9.6013797001471002E-3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38"/>
    <n v="100"/>
    <n v="2.8000000000000001E-2"/>
    <x v="1"/>
    <x v="38"/>
    <x v="2988"/>
    <d v="2016-06-20T08:41:21"/>
  </r>
  <r>
    <x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x v="38"/>
    <n v="176.535"/>
    <n v="1.0309570340159176E-2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38"/>
    <n v="100"/>
    <n v="2.7000000000000001E-3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38"/>
    <n v="103.29411764705883"/>
    <n v="1.0592255125284738E-2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38"/>
    <n v="104.5"/>
    <n v="2.0414673046251993E-2"/>
    <x v="1"/>
    <x v="38"/>
    <x v="2992"/>
    <d v="2016-10-09T18:25:10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x v="38"/>
    <n v="100.29999999999998"/>
    <n v="2.1934197407776669E-2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38"/>
    <n v="457.74666666666673"/>
    <n v="4.2964084937811307E-2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38"/>
    <n v="104.96000000000001"/>
    <n v="1.5815548780487805E-2"/>
    <x v="1"/>
    <x v="38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38"/>
    <n v="171.94285714285715"/>
    <n v="6.5137919574609505E-3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38"/>
    <n v="103.73000000000002"/>
    <n v="1.1086474501108648E-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38"/>
    <n v="103.029"/>
    <n v="8.4054004212406209E-3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38"/>
    <n v="118.88888888888889"/>
    <n v="1.2461059190031152E-2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38"/>
    <n v="100"/>
    <n v="1.6E-2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38"/>
    <n v="318.69988910451895"/>
    <n v="7.6116708226389362E-3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38"/>
    <n v="108.50614285714286"/>
    <n v="1.3692444009094942E-2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38"/>
    <n v="101.16666666666667"/>
    <n v="5.6013179571663919E-3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38"/>
    <n v="112.815"/>
    <n v="6.1383681248060986E-3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38"/>
    <n v="120.49622641509434"/>
    <n v="9.238526220190094E-3"/>
    <x v="1"/>
    <x v="38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38"/>
    <n v="107.74999999999999"/>
    <n v="1.1252900232018562E-2"/>
    <x v="1"/>
    <x v="38"/>
    <x v="3006"/>
    <d v="2014-12-14T18:09:51"/>
  </r>
  <r>
    <x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x v="38"/>
    <n v="180"/>
    <n v="1.8518518518518517E-2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38"/>
    <n v="101.16666666666667"/>
    <n v="8.5667215815486003E-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38"/>
    <n v="119.756"/>
    <n v="4.2753598984602023E-3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38"/>
    <n v="158"/>
    <n v="6.3291139240506328E-3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38"/>
    <n v="123.66666666666666"/>
    <n v="6.7385444743935305E-2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38"/>
    <n v="117.12499999999999"/>
    <n v="1.1739594450373533E-2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38"/>
    <n v="156.96"/>
    <n v="6.8170234454638127E-3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38"/>
    <n v="113.104"/>
    <n v="1.9698684396661479E-2"/>
    <x v="1"/>
    <x v="38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38"/>
    <n v="103.17647058823529"/>
    <n v="1.1402508551881414E-2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38"/>
    <n v="102.61176470588236"/>
    <n v="4.1274936941068565E-3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38"/>
    <n v="105.84090909090908"/>
    <n v="6.8284303199484643E-3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38"/>
    <n v="100.71428571428571"/>
    <n v="9.6926713947990545E-3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38"/>
    <n v="121.23333333333332"/>
    <n v="1.2427825130602145E-2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38"/>
    <n v="100.57142857142858"/>
    <n v="4.261363636363636E-3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38"/>
    <n v="116.02222222222223"/>
    <n v="1.9728021451829152E-2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38"/>
    <n v="100.88"/>
    <n v="6.1459159397303726E-3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38"/>
    <n v="103"/>
    <n v="8.321775312066574E-3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38"/>
    <n v="246.42"/>
    <n v="1.4771528285041798E-2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38"/>
    <n v="302.2"/>
    <n v="1.9192587690271344E-2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38"/>
    <n v="143.33333333333334"/>
    <n v="1.937984496124031E-2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38"/>
    <n v="131.44"/>
    <n v="6.0864272671941567E-3"/>
    <x v="1"/>
    <x v="38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38"/>
    <n v="168.01999999999998"/>
    <n v="1.1784311391501013E-2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38"/>
    <n v="109.67666666666666"/>
    <n v="1.0576543172355105E-2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38"/>
    <n v="106.6857142857143"/>
    <n v="2.1960364220674881E-2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38"/>
    <n v="100"/>
    <n v="1.9333333333333334E-2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38"/>
    <n v="127.2"/>
    <n v="1.9654088050314465E-2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38"/>
    <n v="146.53333333333333"/>
    <n v="5.2320291173794361E-3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38"/>
    <n v="112.53599999999999"/>
    <n v="1.1196417146513116E-2"/>
    <x v="1"/>
    <x v="38"/>
    <x v="3034"/>
    <d v="2016-11-01T03:59:00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38"/>
    <n v="108.78684000000001"/>
    <n v="1.128813007161528E-2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38"/>
    <n v="126.732"/>
    <n v="1.0384117665625098E-2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38"/>
    <n v="213.20000000000002"/>
    <n v="3.0018761726078799E-2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38"/>
    <n v="100.49999999999999"/>
    <n v="2.6865671641791045E-2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38"/>
    <n v="108.71389999999998"/>
    <n v="1.085417780063083E-2"/>
    <x v="1"/>
    <x v="38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38"/>
    <n v="107.5"/>
    <n v="1.3023255813953489E-2"/>
    <x v="1"/>
    <x v="38"/>
    <x v="3040"/>
    <d v="2015-06-26T23:00:00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38"/>
    <n v="110.48192771084338"/>
    <n v="1.0359869138495093E-2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38"/>
    <n v="128"/>
    <n v="1.9270833333333334E-2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38"/>
    <n v="110.00666666666667"/>
    <n v="7.7571056299618208E-3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38"/>
    <n v="109.34166666666667"/>
    <n v="1.1889337702918985E-2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38"/>
    <n v="132.70650000000001"/>
    <n v="1.2056681473778601E-2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38"/>
    <n v="190.84810126582278"/>
    <n v="3.846919148371692E-3"/>
    <x v="1"/>
    <x v="38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38"/>
    <n v="149"/>
    <n v="2.6845637583892617E-2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38"/>
    <n v="166.4"/>
    <n v="5.6490384615384614E-3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38"/>
    <n v="106.66666666666667"/>
    <n v="1.35E-2"/>
    <x v="1"/>
    <x v="38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x v="38"/>
    <n v="106"/>
    <n v="1.4150943396226415E-2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38"/>
    <n v="23.62857142857143"/>
    <n v="4.2321644498186213E-2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38"/>
    <n v="0.15"/>
    <n v="2.6666666666666668E-2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38"/>
    <n v="0.4"/>
    <n v="7.4999999999999997E-2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38"/>
    <n v="0"/>
    <e v="#DIV/0!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38"/>
    <n v="5.0000000000000001E-3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38"/>
    <n v="0"/>
    <e v="#DIV/0!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38"/>
    <n v="0"/>
    <e v="#DIV/0!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38"/>
    <n v="1.6666666666666666E-2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38"/>
    <n v="3.0066666666666664"/>
    <n v="2.4390243902439025E-2"/>
    <x v="1"/>
    <x v="38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38"/>
    <n v="0.15227272727272728"/>
    <n v="1.7910447761194031E-2"/>
    <x v="1"/>
    <x v="38"/>
    <x v="3060"/>
    <d v="2015-09-28T06:35:34"/>
  </r>
  <r>
    <x v="3061"/>
    <s v="Help Save Parkway Cinemas!"/>
    <s v="Save a historic Local theater."/>
    <x v="80"/>
    <n v="0"/>
    <x v="2"/>
    <x v="0"/>
    <s v="USD"/>
    <n v="1407955748"/>
    <n v="1405363748"/>
    <b v="0"/>
    <x v="78"/>
    <b v="0"/>
    <x v="38"/>
    <n v="0"/>
    <e v="#DIV/0!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38"/>
    <n v="66.84"/>
    <n v="1.0023937761819269E-2"/>
    <x v="1"/>
    <x v="38"/>
    <x v="3062"/>
    <d v="2015-09-30T18:00:00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38"/>
    <n v="19.566666666666666"/>
    <n v="3.9182282793867124E-2"/>
    <x v="1"/>
    <x v="38"/>
    <x v="3063"/>
    <d v="2016-10-22T22:08:5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x v="38"/>
    <n v="11.294666666666666"/>
    <n v="8.4995868256404206E-3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38"/>
    <n v="0.04"/>
    <n v="0.2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38"/>
    <n v="11.985714285714286"/>
    <n v="3.5756853396901072E-4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38"/>
    <n v="2.5"/>
    <n v="5.0000000000000001E-3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38"/>
    <n v="6.9999999999999993E-2"/>
    <n v="1.1428571428571429E-2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38"/>
    <n v="14.099999999999998"/>
    <n v="4.9645390070921988E-2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38"/>
    <n v="3.34"/>
    <n v="4.790419161676647E-2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38"/>
    <n v="59.774999999999999"/>
    <n v="1.631116687578419E-2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38"/>
    <n v="1.6666666666666666E-2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38"/>
    <n v="2.3035714285714284E-2"/>
    <n v="1.0852713178294573E-2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38"/>
    <n v="8.8000000000000009E-2"/>
    <n v="0.13636363636363635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38"/>
    <n v="8.64"/>
    <n v="1.5432098765432098E-2"/>
    <x v="1"/>
    <x v="38"/>
    <x v="3075"/>
    <d v="2016-08-19T02:27:20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x v="38"/>
    <n v="15.06"/>
    <n v="3.3200531208499334E-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38"/>
    <n v="0.47727272727272729"/>
    <n v="1.9047619047619049E-2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38"/>
    <n v="0.11833333333333333"/>
    <n v="4.2253521126760563E-2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38"/>
    <n v="0.8417399858735245"/>
    <n v="2.4051309460181719E-3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38"/>
    <n v="1.8799999999999997E-2"/>
    <n v="1.8617021276595744E-2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38"/>
    <n v="0.21029999999999999"/>
    <n v="2.3775558725630053E-3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38"/>
    <n v="0"/>
    <e v="#DIV/0!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38"/>
    <n v="0.27999999999999997"/>
    <n v="5.3571428571428568E-2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38"/>
    <n v="11.57920670115792"/>
    <n v="1.276595744680851E-2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38"/>
    <n v="2.44"/>
    <n v="1.4754098360655738E-2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38"/>
    <n v="0.25"/>
    <n v="0.06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38"/>
    <n v="0.625"/>
    <n v="1.6E-2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38"/>
    <n v="0.19384615384615383"/>
    <n v="2.3809523809523808E-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38"/>
    <n v="23.416"/>
    <n v="7.687051588657328E-3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38"/>
    <n v="5.0808888888888886"/>
    <n v="7.8726382085374388E-4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38"/>
    <n v="15.920000000000002"/>
    <n v="1.1306532663316583E-2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38"/>
    <n v="1.1831900000000002"/>
    <n v="1.7748628707139173E-2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38"/>
    <n v="22.75"/>
    <n v="1.8681318681318681E-2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38"/>
    <n v="2.5000000000000001E-2"/>
    <n v="0.04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38"/>
    <n v="0.33512064343163539"/>
    <n v="0.02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38"/>
    <n v="3.9750000000000001"/>
    <n v="1.7610062893081761E-2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38"/>
    <n v="17.150000000000002"/>
    <n v="2.4489795918367346E-2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38"/>
    <n v="3.6080041046690612"/>
    <n v="1.5358361774744027E-2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38"/>
    <n v="13.900000000000002"/>
    <n v="1.7985611510791366E-2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38"/>
    <n v="15.225"/>
    <n v="7.1154898741105635E-3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38"/>
    <n v="12"/>
    <n v="0.04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38"/>
    <n v="39.112499999999997"/>
    <n v="1.4381591562799617E-2"/>
    <x v="1"/>
    <x v="38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38"/>
    <n v="0.26829268292682928"/>
    <n v="0.18181818181818182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38"/>
    <n v="29.625"/>
    <n v="4.2194092827004216E-3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38"/>
    <n v="42.360992301112063"/>
    <n v="1.2520193861066236E-2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38"/>
    <n v="4.1000000000000005"/>
    <n v="9.7560975609756101E-2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38"/>
    <n v="19.762499999999999"/>
    <n v="3.668564199873498E-3"/>
    <x v="1"/>
    <x v="38"/>
    <x v="3107"/>
    <d v="2015-05-11T19:32:31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x v="38"/>
    <n v="5.1999999999999998E-2"/>
    <n v="7.6923076923076927E-2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38"/>
    <n v="25.030188679245285"/>
    <n v="1.7186793306196293E-2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38"/>
    <n v="0.04"/>
    <n v="0.1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38"/>
    <n v="26.640000000000004"/>
    <n v="1.4264264264264264E-2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38"/>
    <n v="4.7363636363636363"/>
    <n v="1.7274472168905951E-2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38"/>
    <n v="4.2435339894712749"/>
    <n v="7.982740021574973E-3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38"/>
    <n v="0"/>
    <e v="#DIV/0!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38"/>
    <n v="3"/>
    <n v="3.3333333333333335E-3"/>
    <x v="1"/>
    <x v="38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38"/>
    <n v="57.333333333333336"/>
    <n v="2.3255813953488372E-2"/>
    <x v="1"/>
    <x v="38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38"/>
    <n v="0.1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x v="38"/>
    <n v="0.31"/>
    <n v="1.2903225806451613E-3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38"/>
    <n v="0.05"/>
    <n v="0.2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38"/>
    <n v="9.8461538461538465E-3"/>
    <n v="7.8125E-2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38"/>
    <n v="0.66666666666666674"/>
    <n v="0.1"/>
    <x v="1"/>
    <x v="38"/>
    <x v="3121"/>
    <d v="2014-09-26T16:18:55"/>
  </r>
  <r>
    <x v="3122"/>
    <s v="be back soon (Canceled)"/>
    <s v="cancelled until further notice"/>
    <x v="212"/>
    <n v="116"/>
    <x v="1"/>
    <x v="0"/>
    <s v="USD"/>
    <n v="1478733732"/>
    <n v="1478298132"/>
    <b v="0"/>
    <x v="84"/>
    <b v="0"/>
    <x v="38"/>
    <n v="58.291457286432156"/>
    <n v="1.7241379310344827E-2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38"/>
    <n v="68.153599999999997"/>
    <n v="4.084890600056343E-3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38"/>
    <n v="3.2499999999999999E-3"/>
    <n v="0.15384615384615385"/>
    <x v="1"/>
    <x v="38"/>
    <x v="3124"/>
    <d v="2015-02-02T18:43:21"/>
  </r>
  <r>
    <x v="3125"/>
    <s v="N/A (Canceled)"/>
    <s v="N/A"/>
    <x v="86"/>
    <n v="0"/>
    <x v="1"/>
    <x v="0"/>
    <s v="USD"/>
    <n v="1452142672"/>
    <n v="1449550672"/>
    <b v="0"/>
    <x v="78"/>
    <b v="0"/>
    <x v="38"/>
    <n v="0"/>
    <e v="#DIV/0!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38"/>
    <n v="4.16"/>
    <n v="1.6346153846153847E-2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38"/>
    <n v="0"/>
    <e v="#DIV/0!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6"/>
    <n v="108.60666666666667"/>
    <n v="7.1818795654042108E-3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6"/>
    <n v="0.8"/>
    <n v="0.1"/>
    <x v="1"/>
    <x v="6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6"/>
    <n v="3.75"/>
    <n v="1.0666666666666666E-2"/>
    <x v="1"/>
    <x v="6"/>
    <x v="3130"/>
    <d v="2017-04-14T04:59:00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x v="6"/>
    <n v="15.731707317073171"/>
    <n v="1.8604651162790697E-2"/>
    <x v="1"/>
    <x v="6"/>
    <x v="3131"/>
    <d v="2017-04-08T12:54:05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x v="6"/>
    <n v="3.3333333333333333E-2"/>
    <n v="0.1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6"/>
    <n v="108"/>
    <n v="2.9629629629629631E-2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6"/>
    <n v="22.5"/>
    <n v="5.3333333333333337E-2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6"/>
    <n v="20.849420849420849"/>
    <n v="4.3209876543209874E-2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6"/>
    <n v="127.8"/>
    <n v="3.4428794992175271E-2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6"/>
    <n v="3.3333333333333335"/>
    <n v="0.02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6"/>
    <n v="0"/>
    <e v="#DIV/0!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6"/>
    <n v="5.4"/>
    <n v="2.2222222222222222E-3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6"/>
    <n v="0.96"/>
    <n v="4.1666666666666664E-2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6"/>
    <n v="51.6"/>
    <n v="3.1007751937984496E-2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6"/>
    <n v="1.6363636363636365"/>
    <n v="6.6666666666666666E-2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6"/>
    <n v="0"/>
    <e v="#DIV/0!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6"/>
    <n v="75.400000000000006"/>
    <n v="3.9787798408488064E-3"/>
    <x v="1"/>
    <x v="6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6"/>
    <n v="0"/>
    <e v="#DIV/0!"/>
    <x v="1"/>
    <x v="6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6"/>
    <n v="10.5"/>
    <n v="2.2857142857142859E-3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6"/>
    <n v="117.52499999999999"/>
    <n v="9.0619017230376513E-3"/>
    <x v="1"/>
    <x v="6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x v="6"/>
    <n v="131.16666666666669"/>
    <n v="2.4142312579415501E-2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6"/>
    <n v="104"/>
    <n v="1.9230769230769232E-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6"/>
    <n v="101"/>
    <n v="2.9420084865629421E-2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6"/>
    <n v="100.4"/>
    <n v="9.6755833807626642E-3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6"/>
    <n v="105.95454545454545"/>
    <n v="2.8743028743028743E-2"/>
    <x v="1"/>
    <x v="6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6"/>
    <n v="335.58333333333337"/>
    <n v="2.393841569406506E-2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6"/>
    <n v="112.92857142857142"/>
    <n v="1.5559772296015181E-2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6"/>
    <n v="188.50460000000001"/>
    <n v="3.2041658399848072E-2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6"/>
    <n v="101.81818181818181"/>
    <n v="1.5892857142857143E-2"/>
    <x v="1"/>
    <x v="6"/>
    <x v="3156"/>
    <d v="2012-06-01T22:52:24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x v="6"/>
    <n v="101"/>
    <n v="1.0148514851485149E-2"/>
    <x v="1"/>
    <x v="6"/>
    <x v="3157"/>
    <d v="2014-07-19T05:00:00"/>
  </r>
  <r>
    <x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x v="6"/>
    <n v="113.99999999999999"/>
    <n v="1.2105263157894737E-2"/>
    <x v="1"/>
    <x v="6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6"/>
    <n v="133.48133333333334"/>
    <n v="2.5971171999081021E-2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6"/>
    <n v="101.53333333333335"/>
    <n v="1.247537754432042E-2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6"/>
    <n v="105.1"/>
    <n v="3.5204567078972404E-2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6"/>
    <n v="127.15"/>
    <n v="1.2386944553676759E-2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6"/>
    <n v="111.15384615384616"/>
    <n v="4.9826989619377159E-3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6"/>
    <n v="106.76"/>
    <n v="2.6601723491944548E-2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6"/>
    <n v="162.66666666666666"/>
    <n v="1.7213114754098362E-2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6"/>
    <n v="160.22808571428573"/>
    <n v="1.6583502482086697E-2"/>
    <x v="1"/>
    <x v="6"/>
    <x v="3166"/>
    <d v="2014-11-26T07:59:00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x v="6"/>
    <n v="116.16666666666666"/>
    <n v="1.5781922525107604E-2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6"/>
    <n v="124.2"/>
    <n v="1.9645732689210951E-2"/>
    <x v="1"/>
    <x v="6"/>
    <x v="3168"/>
    <d v="2014-06-13T22:00:00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x v="6"/>
    <n v="103.01249999999999"/>
    <n v="9.9502487562189053E-3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6"/>
    <n v="112.25"/>
    <n v="3.162583518930958E-2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6"/>
    <n v="108.8142857142857"/>
    <n v="1.536037810161481E-2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6"/>
    <n v="114.99999999999999"/>
    <n v="1.2608695652173913E-2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6"/>
    <n v="103"/>
    <n v="7.1844660194174759E-3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6"/>
    <n v="101.13333333333334"/>
    <n v="7.5807514831905077E-3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6"/>
    <n v="109.55999999999999"/>
    <n v="1.0952902519167579E-2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6"/>
    <n v="114.8421052631579"/>
    <n v="2.5206232813932174E-2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6"/>
    <n v="117.39999999999999"/>
    <n v="1.737649063032368E-2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6"/>
    <n v="171.73333333333335"/>
    <n v="3.0279503105590064E-2"/>
    <x v="1"/>
    <x v="6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6"/>
    <n v="114.16238095238094"/>
    <n v="1.2930620961787931E-2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6"/>
    <n v="119.75"/>
    <n v="3.1315240083507306E-2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6"/>
    <n v="109.00000000000001"/>
    <n v="2.7522935779816515E-2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6"/>
    <n v="100.88571428571429"/>
    <n v="2.1382044746530729E-2"/>
    <x v="1"/>
    <x v="6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6"/>
    <n v="109.00000000000001"/>
    <n v="2.4954128440366971E-2"/>
    <x v="1"/>
    <x v="6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6"/>
    <n v="107.20930232558139"/>
    <n v="9.9783080260303688E-3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6"/>
    <n v="100"/>
    <n v="2.4E-2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6"/>
    <n v="102.18750000000001"/>
    <n v="2.1406727828746176E-2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6"/>
    <n v="116.29333333333334"/>
    <n v="1.3987617518917679E-2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40"/>
    <n v="65"/>
    <n v="6.9230769230769235E-2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40"/>
    <n v="12.327272727272726"/>
    <n v="2.8023598820058997E-3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40"/>
    <n v="0"/>
    <e v="#DIV/0!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40"/>
    <n v="4.0266666666666664"/>
    <n v="2.6490066225165563E-2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40"/>
    <n v="1.02"/>
    <n v="7.8431372549019607E-2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40"/>
    <n v="11.74"/>
    <n v="4.0885860306643949E-2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40"/>
    <n v="0"/>
    <e v="#DIV/0!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40"/>
    <n v="59.142857142857139"/>
    <n v="1.8840579710144929E-2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40"/>
    <n v="0.06"/>
    <n v="3.3333333333333335E-3"/>
    <x v="1"/>
    <x v="40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40"/>
    <n v="11.450000000000001"/>
    <n v="3.4934497816593887E-3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40"/>
    <n v="0.36666666666666664"/>
    <n v="2.7272727272727271E-2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40"/>
    <n v="52.16"/>
    <n v="2.0322085889570553E-2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40"/>
    <n v="2E-3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40"/>
    <n v="1.25"/>
    <n v="0.08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40"/>
    <n v="54.52"/>
    <n v="9.1709464416727809E-3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40"/>
    <n v="25"/>
    <n v="2.4E-2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40"/>
    <n v="0"/>
    <e v="#DIV/0!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40"/>
    <n v="3.4125000000000001"/>
    <n v="4.3956043956043959E-2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40"/>
    <n v="0"/>
    <e v="#DIV/0!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40"/>
    <n v="46.36363636363636"/>
    <n v="1.411764705882353E-2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6"/>
    <n v="103.49999999999999"/>
    <n v="1.5845410628019325E-2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6"/>
    <n v="119.32315789473684"/>
    <n v="1.9937013153135667E-2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6"/>
    <n v="125.76666666666667"/>
    <n v="1.5902464882056717E-2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6"/>
    <n v="119.74347826086958"/>
    <n v="1.1691659707345411E-2"/>
    <x v="1"/>
    <x v="6"/>
    <x v="3211"/>
    <d v="2014-08-15T02:00:00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6"/>
    <n v="126.25"/>
    <n v="1.8613861386138613E-2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6"/>
    <n v="100.11666666666667"/>
    <n v="7.8242050940569331E-3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6"/>
    <n v="102.13333333333334"/>
    <n v="9.383159268929504E-3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6"/>
    <n v="100.35142857142858"/>
    <n v="3.8151638527460638E-3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6"/>
    <n v="100.05"/>
    <n v="1.7491254372813594E-2"/>
    <x v="1"/>
    <x v="6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6"/>
    <n v="116.02222222222223"/>
    <n v="1.991955564068186E-2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6"/>
    <n v="102.1"/>
    <n v="1.5017956252040483E-2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6"/>
    <n v="100.11000000000001"/>
    <n v="5.9434621915892515E-3"/>
    <x v="1"/>
    <x v="6"/>
    <x v="3219"/>
    <d v="2015-03-22T22:35:47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x v="6"/>
    <n v="100.84"/>
    <n v="3.9005685574507471E-3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6"/>
    <n v="103.42499999999998"/>
    <n v="2.7314479091128836E-2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6"/>
    <n v="124.8"/>
    <n v="2.6923076923076925E-2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6"/>
    <n v="109.51612903225806"/>
    <n v="2.1796759941089837E-2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6"/>
    <n v="102.03333333333333"/>
    <n v="7.0565174779483831E-3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6"/>
    <n v="102.35000000000001"/>
    <n v="1.9052271617000488E-2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6"/>
    <n v="104.16666666666667"/>
    <n v="1.6799999999999999E-2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6"/>
    <n v="125"/>
    <n v="0.02"/>
    <x v="1"/>
    <x v="6"/>
    <x v="3227"/>
    <d v="2017-01-17T21:10:3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x v="6"/>
    <n v="102.34285714285714"/>
    <n v="5.1647124511446122E-3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6"/>
    <n v="107.86500000000001"/>
    <n v="9.3635562972233816E-3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6"/>
    <n v="109.88461538461539"/>
    <n v="1.2950647532376619E-2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6"/>
    <n v="161"/>
    <n v="1.7391304347826087E-2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6"/>
    <n v="131.20000000000002"/>
    <n v="1.9817073170731708E-2"/>
    <x v="1"/>
    <x v="6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6"/>
    <n v="118.8"/>
    <n v="1.026936026936027E-2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6"/>
    <n v="100.39275000000001"/>
    <n v="2.8637526116178709E-2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6"/>
    <n v="103.20666666666666"/>
    <n v="1.1691751178864415E-2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6"/>
    <n v="100.6"/>
    <n v="5.4671968190854875E-3"/>
    <x v="1"/>
    <x v="6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x v="6"/>
    <n v="100.78754285714287"/>
    <n v="7.6256589533173604E-3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6"/>
    <n v="112.32142857142857"/>
    <n v="2.5119236883942766E-2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6"/>
    <n v="105.91914022517912"/>
    <n v="1.6749933161324407E-2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6"/>
    <n v="100.56666666666668"/>
    <n v="1.1269472986410341E-2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6"/>
    <n v="115.30588235294117"/>
    <n v="1.7039077645138252E-2"/>
    <x v="1"/>
    <x v="6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6"/>
    <n v="127.30419999999999"/>
    <n v="1.4375016692300804E-2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6"/>
    <n v="102.83750000000001"/>
    <n v="8.630120335480735E-3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6"/>
    <n v="102.9375"/>
    <n v="4.1894353369763208E-2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6"/>
    <n v="104.3047619047619"/>
    <n v="1.2326515704894084E-2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6"/>
    <n v="111.22000000000001"/>
    <n v="1.7352994065815502E-2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6"/>
    <n v="105.86"/>
    <n v="2.1537880219157379E-2"/>
    <x v="1"/>
    <x v="6"/>
    <x v="3247"/>
    <d v="2015-07-12T10:25:12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x v="6"/>
    <n v="100.79166666666666"/>
    <n v="1.6535758577924761E-2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6"/>
    <n v="104.92727272727274"/>
    <n v="1.5248657078495927E-2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6"/>
    <n v="101.55199999999999"/>
    <n v="8.3897904521821332E-3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6"/>
    <n v="110.73333333333333"/>
    <n v="1.2040939193257074E-2"/>
    <x v="1"/>
    <x v="6"/>
    <x v="3251"/>
    <d v="2015-06-21T17:32:4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6"/>
    <n v="127.82222222222221"/>
    <n v="1.7385257301808066E-2"/>
    <x v="1"/>
    <x v="6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6"/>
    <n v="101.82500000000002"/>
    <n v="5.6469432850478765E-3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6"/>
    <n v="101.25769230769231"/>
    <n v="1.4129980628252364E-2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6"/>
    <n v="175"/>
    <n v="3.4285714285714287E-2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6"/>
    <n v="128.06"/>
    <n v="1.3743557707324692E-2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6"/>
    <n v="106.29949999999999"/>
    <n v="1.928513304389955E-2"/>
    <x v="1"/>
    <x v="6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6"/>
    <n v="105.21428571428571"/>
    <n v="1.0183299389002037E-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6"/>
    <n v="106.16782608695652"/>
    <n v="3.9723817090250874E-3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6"/>
    <n v="109.24000000000001"/>
    <n v="1.3365067740754303E-2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6"/>
    <n v="100.45454545454547"/>
    <n v="1.478129713423831E-2"/>
    <x v="1"/>
    <x v="6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6"/>
    <n v="103.04098360655738"/>
    <n v="1.0659454299578396E-2"/>
    <x v="1"/>
    <x v="6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6"/>
    <n v="112.1664"/>
    <n v="2.4249686180531783E-2"/>
    <x v="1"/>
    <x v="6"/>
    <x v="3263"/>
    <d v="2015-10-30T21:00:00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6"/>
    <n v="103"/>
    <n v="1.9029126213592235E-2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6"/>
    <n v="164"/>
    <n v="1.4227642276422764E-2"/>
    <x v="1"/>
    <x v="6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6"/>
    <n v="131.28333333333333"/>
    <n v="2.0693157293385805E-2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6"/>
    <n v="102.1"/>
    <n v="1.8805093046033301E-2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6"/>
    <n v="128"/>
    <n v="1.6406250000000001E-2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6"/>
    <n v="101.49999999999999"/>
    <n v="8.6206896551724137E-3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6"/>
    <n v="101.66666666666666"/>
    <n v="1.6393442622950821E-2"/>
    <x v="1"/>
    <x v="6"/>
    <x v="3270"/>
    <d v="2015-07-12T12:47:45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x v="6"/>
    <n v="130"/>
    <n v="2.6153846153846153E-2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6"/>
    <n v="154.43"/>
    <n v="9.3893673509033212E-3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6"/>
    <n v="107.4"/>
    <n v="4.8882681564245811E-3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6"/>
    <n v="101.32258064516128"/>
    <n v="1.8210760904170648E-2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6"/>
    <n v="100.27777777777777"/>
    <n v="6.6481994459833792E-3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6"/>
    <n v="116.84444444444443"/>
    <n v="1.9018638265500189E-2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6"/>
    <n v="108.60000000000001"/>
    <n v="1.841620626151013E-2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6"/>
    <n v="103.4"/>
    <n v="1.3152804642166345E-2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6"/>
    <n v="114.27586206896552"/>
    <n v="9.5051297525648761E-3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6"/>
    <n v="103"/>
    <n v="1.4563106796116505E-2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6"/>
    <n v="121.6"/>
    <n v="7.7302631578947366E-3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6"/>
    <n v="102.6467741935484"/>
    <n v="7.4480287864741286E-3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6"/>
    <n v="104.75000000000001"/>
    <n v="5.6085918854415273E-2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6"/>
    <n v="101.6"/>
    <n v="4.921259842519685E-3"/>
    <x v="1"/>
    <x v="6"/>
    <x v="3284"/>
    <d v="2016-01-29T05:59:00"/>
  </r>
  <r>
    <x v="3285"/>
    <s v="By Morning"/>
    <s v="A new play by Matthew Gasda"/>
    <x v="402"/>
    <n v="5604"/>
    <x v="0"/>
    <x v="0"/>
    <s v="USD"/>
    <n v="1488258000"/>
    <n v="1485556626"/>
    <b v="0"/>
    <x v="75"/>
    <b v="1"/>
    <x v="6"/>
    <n v="112.10242048409683"/>
    <n v="1.4453961456102784E-2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6"/>
    <n v="101.76666666666667"/>
    <n v="7.9921388797903701E-3"/>
    <x v="1"/>
    <x v="6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6"/>
    <n v="100"/>
    <n v="1.3599999999999999E-2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6"/>
    <n v="100.26489999999998"/>
    <n v="2.0645310572293993E-2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6"/>
    <n v="133.04200000000003"/>
    <n v="3.7582116925482176E-2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6"/>
    <n v="121.2"/>
    <n v="2.9702970297029702E-2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6"/>
    <n v="113.99999999999999"/>
    <n v="2.456140350877193E-2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6"/>
    <n v="286.13861386138615"/>
    <n v="5.1903114186851208E-2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6"/>
    <n v="170.44444444444446"/>
    <n v="1.1864406779661017E-2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6"/>
    <n v="118.33333333333333"/>
    <n v="3.3802816901408447E-2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6"/>
    <n v="102.85857142857142"/>
    <n v="3.7499479173900362E-2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6"/>
    <n v="144.06666666666666"/>
    <n v="2.1749190189726979E-2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6"/>
    <n v="100.07272727272726"/>
    <n v="7.9941860465116282E-3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6"/>
    <n v="101.73"/>
    <n v="7.0775582424063696E-3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6"/>
    <n v="116.19999999999999"/>
    <n v="1.8072289156626505E-2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6"/>
    <n v="136.16666666666666"/>
    <n v="2.1542227662178701E-2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6"/>
    <n v="133.46666666666667"/>
    <n v="1.7482517482517484E-2"/>
    <x v="1"/>
    <x v="6"/>
    <x v="3301"/>
    <d v="2016-08-01T06:59:00"/>
  </r>
  <r>
    <x v="3302"/>
    <s v="El muro de BorÃ­s KiÃ©n"/>
    <s v="FilosofÃ­a de los anÃ³nimos"/>
    <x v="33"/>
    <n v="8685"/>
    <x v="0"/>
    <x v="3"/>
    <s v="EUR"/>
    <n v="1481099176"/>
    <n v="1478507176"/>
    <b v="0"/>
    <x v="133"/>
    <b v="1"/>
    <x v="6"/>
    <n v="103.39285714285715"/>
    <n v="5.7570523891767415E-3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6"/>
    <n v="115.88888888888889"/>
    <n v="1.6778523489932886E-2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6"/>
    <n v="104.51666666666665"/>
    <n v="1.1162494020092489E-2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6"/>
    <n v="102.02500000000001"/>
    <n v="4.9007596177407502E-3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6"/>
    <n v="175.33333333333334"/>
    <n v="2.0532319391634982E-2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6"/>
    <n v="106.67999999999999"/>
    <n v="1.8747656542932135E-2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6"/>
    <n v="122.28571428571429"/>
    <n v="1.3317757009345794E-2"/>
    <x v="1"/>
    <x v="6"/>
    <x v="3308"/>
    <d v="2016-04-13T21:02:45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x v="6"/>
    <n v="159.42857142857144"/>
    <n v="5.5555555555555552E-2"/>
    <x v="1"/>
    <x v="6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6"/>
    <n v="100.07692307692308"/>
    <n v="4.7655649500384324E-3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6"/>
    <n v="109.84"/>
    <n v="1.6387472687545521E-2"/>
    <x v="1"/>
    <x v="6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6"/>
    <n v="100.03999999999999"/>
    <n v="1.6393442622950821E-2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6"/>
    <n v="116.05000000000001"/>
    <n v="1.2494614390348987E-2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6"/>
    <n v="210.75"/>
    <n v="3.4400948991696323E-2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6"/>
    <n v="110.00000000000001"/>
    <n v="2.0227272727272726E-2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6"/>
    <n v="100.08673425918037"/>
    <n v="1.0640851676742844E-2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6"/>
    <n v="106.19047619047619"/>
    <n v="1.6143497757847534E-2"/>
    <x v="1"/>
    <x v="6"/>
    <x v="3317"/>
    <d v="2016-06-08T00:57:04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x v="6"/>
    <n v="125.6"/>
    <n v="1.2738853503184714E-2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6"/>
    <n v="108"/>
    <n v="2.9629629629629631E-2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6"/>
    <n v="101"/>
    <n v="1.5049504950495049E-2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6"/>
    <n v="107.4"/>
    <n v="2.7932960893854747E-2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6"/>
    <n v="101.51515151515152"/>
    <n v="6.8656716417910451E-3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6"/>
    <n v="125.89999999999999"/>
    <n v="3.8919777601270848E-2"/>
    <x v="1"/>
    <x v="6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6"/>
    <n v="101.66666666666666"/>
    <n v="6.5573770491803279E-3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6"/>
    <n v="112.5"/>
    <n v="3.3333333333333333E-2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6"/>
    <n v="101.375"/>
    <n v="7.0283600493218253E-3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6"/>
    <n v="101.25"/>
    <n v="4.0740740740740744E-2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6"/>
    <n v="146.38888888888889"/>
    <n v="3.4155597722960152E-3"/>
    <x v="1"/>
    <x v="6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6"/>
    <n v="116.8"/>
    <n v="2.2260273972602738E-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6"/>
    <n v="106.26666666666667"/>
    <n v="4.3287327478042661E-2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6"/>
    <n v="104.52"/>
    <n v="1.2437810945273632E-2"/>
    <x v="1"/>
    <x v="6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6"/>
    <n v="100"/>
    <n v="1.3833333333333333E-2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6"/>
    <n v="104.57142857142858"/>
    <n v="3.0327868852459017E-2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6"/>
    <n v="138.62051149573753"/>
    <n v="8.5724934774506142E-3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6"/>
    <n v="100.32000000000001"/>
    <n v="1.2559808612440191E-2"/>
    <x v="1"/>
    <x v="6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6"/>
    <n v="100"/>
    <n v="3.5999999999999997E-2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6"/>
    <n v="110.2"/>
    <n v="1.2341197822141561E-2"/>
    <x v="1"/>
    <x v="6"/>
    <x v="3337"/>
    <d v="2014-10-10T21:00:00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6"/>
    <n v="102.18"/>
    <n v="7.3073660859920399E-3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6"/>
    <n v="104.35000000000001"/>
    <n v="5.6300910397700044E-3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6"/>
    <n v="138.16666666666666"/>
    <n v="9.16767189384801E-3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6"/>
    <n v="100"/>
    <n v="8.3582089552238798E-3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6"/>
    <n v="101.66666666666666"/>
    <n v="1.2786885245901639E-2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6"/>
    <n v="171.42857142857142"/>
    <n v="1.9166666666666665E-2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6"/>
    <n v="101.44444444444444"/>
    <n v="8.7623220153340634E-3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6"/>
    <n v="130"/>
    <n v="0.02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6"/>
    <n v="110.00000000000001"/>
    <n v="1.090909090909091E-2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6"/>
    <n v="119.44999999999999"/>
    <n v="9.2088740058601931E-3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6"/>
    <n v="100.2909090909091"/>
    <n v="1.4321972443799855E-2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6"/>
    <n v="153.4"/>
    <n v="9.126466753585397E-3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6"/>
    <n v="104.42857142857143"/>
    <n v="1.3953488372093023E-2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6"/>
    <n v="101.1"/>
    <n v="1.0682492581602374E-2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6"/>
    <n v="107.52"/>
    <n v="1.3020833333333334E-2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6"/>
    <n v="315"/>
    <n v="2.7936507936507936E-2"/>
    <x v="1"/>
    <x v="6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6"/>
    <n v="101.93333333333334"/>
    <n v="1.7985611510791366E-2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6"/>
    <n v="126.28571428571429"/>
    <n v="6.7873303167420816E-3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6"/>
    <n v="101.4"/>
    <n v="1.7751479289940829E-2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6"/>
    <n v="101"/>
    <n v="1.0396039603960397E-2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6"/>
    <n v="102.99000000000001"/>
    <n v="1.5729682493445966E-2"/>
    <x v="1"/>
    <x v="6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6"/>
    <n v="106.25"/>
    <n v="5.4117647058823529E-3"/>
    <x v="1"/>
    <x v="6"/>
    <x v="3359"/>
    <d v="2017-02-25T01:22:14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x v="6"/>
    <n v="101.37777777777779"/>
    <n v="7.8912757562472607E-3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6"/>
    <n v="113.46000000000001"/>
    <n v="1.1986603208179094E-2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6"/>
    <n v="218.00000000000003"/>
    <n v="1.834862385321101E-2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6"/>
    <n v="101.41935483870968"/>
    <n v="3.3078880407124683E-3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6"/>
    <n v="105.93333333333332"/>
    <n v="2.2655758338577723E-2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6"/>
    <n v="104"/>
    <n v="1.153846153846154E-3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6"/>
    <n v="221"/>
    <n v="1.6289592760180997E-2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6"/>
    <n v="118.66666666666667"/>
    <n v="3.3707865168539325E-2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6"/>
    <n v="104.60000000000001"/>
    <n v="2.1988527724665391E-2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6"/>
    <n v="103.89999999999999"/>
    <n v="1.039461020211742E-2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x v="6"/>
    <n v="117.73333333333333"/>
    <n v="1.4722536806342015E-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6"/>
    <n v="138.5"/>
    <n v="3.2490974729241874E-2"/>
    <x v="1"/>
    <x v="6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6"/>
    <n v="103.49999999999999"/>
    <n v="2.6086956521739129E-2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6"/>
    <n v="100.25"/>
    <n v="1.4962593516209476E-2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6"/>
    <n v="106.57142857142856"/>
    <n v="1.3941018766756031E-2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6"/>
    <n v="100"/>
    <n v="5.6666666666666671E-3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6"/>
    <n v="100.01249999999999"/>
    <n v="2.3747031621047369E-3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6"/>
    <n v="101.05"/>
    <n v="9.5249876298861957E-3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6"/>
    <n v="107.63636363636364"/>
    <n v="3.5472972972972971E-2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6"/>
    <n v="103.64999999999999"/>
    <n v="1.8330921369995177E-2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6"/>
    <n v="104.43333333333334"/>
    <n v="8.9371209703159905E-3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6"/>
    <n v="102.25"/>
    <n v="1.1735941320293399E-2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6"/>
    <n v="100.74285714285713"/>
    <n v="1.3045944412932501E-2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6"/>
    <n v="111.71428571428572"/>
    <n v="1.5345268542199489E-2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6"/>
    <n v="100.01100000000001"/>
    <n v="1.0665493462385805E-2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6"/>
    <n v="100"/>
    <n v="7.4999999999999997E-3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6"/>
    <n v="105"/>
    <n v="1.9523809523809523E-2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6"/>
    <n v="116.86666666666667"/>
    <n v="9.9828864803194525E-3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6"/>
    <n v="103.8"/>
    <n v="2.8901734104046242E-2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6"/>
    <n v="114.5"/>
    <n v="5.4148471615720522E-3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6"/>
    <n v="102.4"/>
    <n v="1.4322916666666666E-2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6"/>
    <n v="223"/>
    <n v="1.6143497757847534E-2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6"/>
    <n v="100"/>
    <n v="2.4E-2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6"/>
    <n v="105.80000000000001"/>
    <n v="2.7725267800882167E-2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6"/>
    <n v="142.36363636363635"/>
    <n v="3.4482758620689655E-2"/>
    <x v="1"/>
    <x v="6"/>
    <x v="3394"/>
    <d v="2014-07-27T14:17:25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6"/>
    <n v="184"/>
    <n v="4.1304347826086954E-2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6"/>
    <n v="104.33333333333333"/>
    <n v="1.7891373801916934E-2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6"/>
    <n v="112.00000000000001"/>
    <n v="8.5714285714285715E-2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6"/>
    <n v="111.07499999999999"/>
    <n v="1.4629754670267838E-2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6"/>
    <n v="103.75000000000001"/>
    <n v="3.6947791164658635E-2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6"/>
    <n v="100.41"/>
    <n v="8.4652923015635893E-3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6"/>
    <n v="101.86206896551724"/>
    <n v="2.2342586323628979E-2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6"/>
    <n v="109.76666666666665"/>
    <n v="1.0021257212268448E-2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6"/>
    <n v="100"/>
    <n v="8.5000000000000006E-3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6"/>
    <n v="122"/>
    <n v="4.9180327868852463E-3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6"/>
    <n v="137.57142857142856"/>
    <n v="3.5306334371754934E-2"/>
    <x v="1"/>
    <x v="6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6"/>
    <n v="100.31000000000002"/>
    <n v="9.0718771807397069E-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6"/>
    <n v="107.1"/>
    <n v="3.1279178338001867E-2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6"/>
    <n v="211"/>
    <n v="1.7061611374407582E-2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6"/>
    <n v="123.6"/>
    <n v="3.3980582524271843E-2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6"/>
    <n v="108.5"/>
    <n v="1.2288786482334869E-2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6"/>
    <n v="103.56666666666668"/>
    <n v="5.0209205020920501E-3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6"/>
    <n v="100"/>
    <n v="8.6666666666666663E-3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6"/>
    <n v="130"/>
    <n v="2.1538461538461538E-2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6"/>
    <n v="103.49999999999999"/>
    <n v="1.4170692431561997E-2"/>
    <x v="1"/>
    <x v="6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6"/>
    <n v="100"/>
    <n v="4.4999999999999998E-2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6"/>
    <n v="119.6"/>
    <n v="6.270903010033445E-3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6"/>
    <n v="100.00058823529412"/>
    <n v="2.6470432526867489E-2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6"/>
    <n v="100.875"/>
    <n v="1.3878562577447335E-2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6"/>
    <n v="106.54545454545455"/>
    <n v="1.5699658703071672E-2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6"/>
    <n v="138"/>
    <n v="3.5196687370600416E-2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6"/>
    <n v="101.15"/>
    <n v="9.688581314878892E-3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6"/>
    <n v="109.1"/>
    <n v="1.4054384356859151E-2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6"/>
    <n v="140"/>
    <n v="2.8571428571428571E-2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6"/>
    <n v="103.58333333333334"/>
    <n v="1.2228479485116654E-2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6"/>
    <n v="102.97033333333331"/>
    <n v="3.3666654797012735E-3"/>
    <x v="1"/>
    <x v="6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6"/>
    <n v="108.13333333333333"/>
    <n v="2.1454993834771886E-2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6"/>
    <n v="100"/>
    <n v="1.9333333333333334E-2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6"/>
    <n v="102.75000000000001"/>
    <n v="2.4817518248175182E-2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6"/>
    <n v="130"/>
    <n v="6.1538461538461542E-2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6"/>
    <n v="108.54949999999999"/>
    <n v="3.3164593111898261E-2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6"/>
    <n v="100"/>
    <n v="1.0500000000000001E-2"/>
    <x v="1"/>
    <x v="6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6"/>
    <n v="109.65"/>
    <n v="1.9151846785225718E-2"/>
    <x v="1"/>
    <x v="6"/>
    <x v="3432"/>
    <d v="2016-02-05T22:00:00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6"/>
    <n v="100.26315789473684"/>
    <n v="7.4540682414698167E-3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6"/>
    <n v="105.55000000000001"/>
    <n v="1.5916627190904784E-2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6"/>
    <n v="112.00000000000001"/>
    <n v="1.6964285714285713E-2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6"/>
    <n v="105.89999999999999"/>
    <n v="6.987724268177526E-3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6"/>
    <n v="101"/>
    <n v="1.1881188118811881E-2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6"/>
    <n v="104.2"/>
    <n v="5.3742802303262957E-3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6"/>
    <n v="134.67833333333334"/>
    <n v="1.113764896605492E-2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6"/>
    <n v="105.2184"/>
    <n v="1.558662743398493E-2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6"/>
    <n v="102.60000000000001"/>
    <n v="1.6764132553606238E-2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6"/>
    <n v="100"/>
    <n v="3.2000000000000001E-2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6"/>
    <n v="185.5"/>
    <n v="2.4258760107816711E-2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6"/>
    <n v="289"/>
    <n v="2.306805074971165E-2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6"/>
    <n v="100"/>
    <n v="1.55E-2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6"/>
    <n v="108.2"/>
    <n v="2.3105360443622922E-2"/>
    <x v="1"/>
    <x v="6"/>
    <x v="3446"/>
    <d v="2015-02-05T12:20:00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6"/>
    <n v="107.80000000000001"/>
    <n v="1.2987012987012988E-2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6"/>
    <n v="109.76190476190477"/>
    <n v="1.9522776572668113E-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6"/>
    <n v="170.625"/>
    <n v="1.4652014652014652E-2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6"/>
    <n v="152"/>
    <n v="5.131578947368421E-2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6"/>
    <n v="101.23076923076924"/>
    <n v="2.4316109422492401E-2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6"/>
    <n v="153.19999999999999"/>
    <n v="2.4151436031331592E-2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6"/>
    <n v="128.33333333333334"/>
    <n v="3.6363636363636362E-2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6"/>
    <n v="100.71428571428571"/>
    <n v="2.9787234042553193E-2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6"/>
    <n v="100.64999999999999"/>
    <n v="6.8554396423248882E-3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6"/>
    <n v="191.3"/>
    <n v="2.7879421502003832E-3"/>
    <x v="1"/>
    <x v="6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x v="6"/>
    <n v="140.19999999999999"/>
    <n v="1.9614835948644792E-2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6"/>
    <n v="124.33537832310839"/>
    <n v="2.2203947368421052E-2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6"/>
    <n v="126.2"/>
    <n v="5.7052297939778132E-2"/>
    <x v="1"/>
    <x v="6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6"/>
    <n v="190"/>
    <n v="0.02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6"/>
    <n v="139"/>
    <n v="1.7266187050359712E-2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6"/>
    <n v="202"/>
    <n v="3.3663366336633666E-2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6"/>
    <n v="103.38000000000001"/>
    <n v="1.1027278003482298E-2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6"/>
    <n v="102.3236"/>
    <n v="1.8177624712187607E-2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6"/>
    <n v="103"/>
    <n v="1.7475728155339806E-2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6"/>
    <n v="127.14285714285714"/>
    <n v="1.3707865168539326E-2"/>
    <x v="1"/>
    <x v="6"/>
    <x v="3466"/>
    <d v="2016-04-19T23:27:30"/>
  </r>
  <r>
    <x v="3467"/>
    <s v="Venus in Fur, Los Angeles."/>
    <s v="Venus in Fur, By David Ives."/>
    <x v="9"/>
    <n v="3030"/>
    <x v="0"/>
    <x v="0"/>
    <s v="USD"/>
    <n v="1426864032"/>
    <n v="1424275632"/>
    <b v="0"/>
    <x v="5"/>
    <b v="1"/>
    <x v="6"/>
    <n v="101"/>
    <n v="1.5511551155115511E-2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6"/>
    <n v="121.78"/>
    <n v="1.3959599277385448E-3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6"/>
    <n v="113.39285714285714"/>
    <n v="1.9842519685039368E-2"/>
    <x v="1"/>
    <x v="6"/>
    <x v="3469"/>
    <d v="2016-04-28T15:24:05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6"/>
    <n v="150"/>
    <n v="2.4E-2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6"/>
    <n v="214.6"/>
    <n v="2.7958993476234855E-2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6"/>
    <n v="102.05"/>
    <n v="1.1268985791278784E-2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6"/>
    <n v="100"/>
    <n v="6.7346938775510205E-3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6"/>
    <n v="101"/>
    <n v="1.9306930693069307E-2"/>
    <x v="1"/>
    <x v="6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6"/>
    <n v="113.33333333333333"/>
    <n v="0.05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6"/>
    <n v="104"/>
    <n v="1.9230769230769232E-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6"/>
    <n v="115.33333333333333"/>
    <n v="1.8786127167630059E-2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6"/>
    <n v="112.85000000000001"/>
    <n v="2.5254762959680991E-2"/>
    <x v="1"/>
    <x v="6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6"/>
    <n v="127.86666666666666"/>
    <n v="2.9197080291970802E-2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6"/>
    <n v="142.66666666666669"/>
    <n v="6.0747663551401869E-3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6"/>
    <n v="118.8"/>
    <n v="7.9966329966329967E-3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6"/>
    <n v="138.33333333333334"/>
    <n v="1.9277108433734941E-2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6"/>
    <n v="159.9402985074627"/>
    <n v="2.4822695035460994E-2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6"/>
    <n v="114.24000000000001"/>
    <n v="1.5406162464985995E-2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6"/>
    <n v="100.60606060606061"/>
    <n v="1.8072289156626505E-2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6"/>
    <n v="155.20000000000002"/>
    <n v="1.2027491408934709E-2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6"/>
    <n v="127.75000000000001"/>
    <n v="2.5831702544031311E-2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6"/>
    <n v="121.2"/>
    <n v="7.9757975797579757E-3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6"/>
    <n v="112.7"/>
    <n v="1.2777284826974268E-2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6"/>
    <n v="127.49999999999999"/>
    <n v="2.1176470588235293E-2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6"/>
    <n v="158.20000000000002"/>
    <n v="1.2642225031605562E-2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6"/>
    <n v="105.26894736842105"/>
    <n v="8.7495187764672945E-3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6"/>
    <n v="100"/>
    <n v="1.9333333333333334E-2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6"/>
    <n v="100"/>
    <n v="3.2500000000000001E-2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6"/>
    <n v="106.86"/>
    <n v="1.347557551937114E-2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6"/>
    <n v="124.4"/>
    <n v="2.0900321543408359E-2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6"/>
    <n v="108.70406189555126"/>
    <n v="2.9062870699881376E-2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6"/>
    <n v="102.42424242424242"/>
    <n v="2.4852071005917159E-2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6"/>
    <n v="105.5"/>
    <n v="1.6587677725118485E-2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6"/>
    <n v="106.3"/>
    <n v="3.9510818438381938E-2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6"/>
    <n v="100.66666666666666"/>
    <n v="2.781456953642384E-2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6"/>
    <n v="105.4"/>
    <n v="7.3529411764705881E-3"/>
    <x v="1"/>
    <x v="6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6"/>
    <n v="107.55999999999999"/>
    <n v="1.4131647452584604E-2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6"/>
    <n v="100"/>
    <n v="8.0000000000000002E-3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6"/>
    <n v="103.76"/>
    <n v="1.5034695451040863E-2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6"/>
    <n v="101.49999999999999"/>
    <n v="9.5238095238095247E-3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6"/>
    <n v="104.4"/>
    <n v="6.8965517241379309E-3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6"/>
    <n v="180"/>
    <n v="8.3333333333333329E-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6"/>
    <n v="106.33333333333333"/>
    <n v="1.0344827586206896E-2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6"/>
    <n v="100.55555555555556"/>
    <n v="1.6574585635359115E-2"/>
    <x v="1"/>
    <x v="6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6"/>
    <n v="101.2"/>
    <n v="1.2516469038208168E-2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6"/>
    <n v="100"/>
    <n v="1.7000000000000001E-2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6"/>
    <n v="118.39285714285714"/>
    <n v="1.3273001508295626E-2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6"/>
    <n v="110.00000000000001"/>
    <n v="1.8181818181818181E-2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6"/>
    <n v="102.66666666666666"/>
    <n v="1.4935064935064935E-2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6"/>
    <n v="100"/>
    <n v="4.4000000000000003E-3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6"/>
    <n v="100"/>
    <n v="3.2499999999999999E-3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6"/>
    <n v="110.04599999999999"/>
    <n v="1.9991639859695036E-2"/>
    <x v="1"/>
    <x v="6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6"/>
    <n v="101.35000000000001"/>
    <n v="1.3813517513566848E-2"/>
    <x v="1"/>
    <x v="6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6"/>
    <n v="100.75"/>
    <n v="1.0421836228287842E-2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6"/>
    <n v="169.42857142857144"/>
    <n v="2.1922428330522766E-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6"/>
    <n v="100"/>
    <n v="2.4372759856630826E-2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6"/>
    <n v="113.65"/>
    <n v="1.7597888253409591E-2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6"/>
    <n v="101.56"/>
    <n v="7.28633320204805E-3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6"/>
    <n v="106"/>
    <n v="1.3207547169811321E-2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6"/>
    <n v="102"/>
    <n v="1.0101010101010102E-2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6"/>
    <n v="116.91666666666667"/>
    <n v="1.225944404846757E-2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6"/>
    <n v="101.15151515151514"/>
    <n v="2.2168963451168363E-2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6"/>
    <n v="132"/>
    <n v="2.7272727272727271E-2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6"/>
    <n v="100"/>
    <n v="8.0000000000000002E-3"/>
    <x v="1"/>
    <x v="6"/>
    <x v="3530"/>
    <d v="2016-04-10T20:00:00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x v="6"/>
    <n v="128"/>
    <n v="2.0312500000000001E-2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6"/>
    <n v="118.95833333333334"/>
    <n v="2.3642732049036778E-2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6"/>
    <n v="126.2"/>
    <n v="1.2678288431061807E-2"/>
    <x v="1"/>
    <x v="6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6"/>
    <n v="156.20000000000002"/>
    <n v="2.6120358514724711E-2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6"/>
    <n v="103.15"/>
    <n v="2.2297624818225885E-2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6"/>
    <n v="153.33333333333334"/>
    <n v="7.3913043478260873E-2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6"/>
    <n v="180.44444444444446"/>
    <n v="2.2988505747126436E-2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6"/>
    <n v="128.44999999999999"/>
    <n v="3.2308291163876998E-2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6"/>
    <n v="119.66666666666667"/>
    <n v="1.8105849582172703E-2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6"/>
    <n v="123"/>
    <n v="2.1680216802168022E-2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6"/>
    <n v="105"/>
    <n v="2.5396825396825397E-2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6"/>
    <n v="102.23636363636363"/>
    <n v="1.5116485861639694E-2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6"/>
    <n v="104.66666666666666"/>
    <n v="1.8471337579617834E-2"/>
    <x v="1"/>
    <x v="6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6"/>
    <n v="100"/>
    <n v="9.5999999999999992E-3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6"/>
    <n v="100.4"/>
    <n v="3.1872509960159362E-2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6"/>
    <n v="102.27272727272727"/>
    <n v="1.6888888888888887E-2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6"/>
    <n v="114.40928571428573"/>
    <n v="8.3909273098462279E-3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6"/>
    <n v="101.9047619047619"/>
    <n v="6.0747663551401869E-3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6"/>
    <n v="102"/>
    <n v="4.1176470588235294E-2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6"/>
    <n v="104.80000000000001"/>
    <n v="2.4427480916030534E-2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6"/>
    <n v="101.83333333333333"/>
    <n v="1.6366612111292964E-2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6"/>
    <n v="100"/>
    <n v="2.5873221216041398E-2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6"/>
    <n v="106.27272727272728"/>
    <n v="1.7792985457656115E-2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6"/>
    <n v="113.42219999999999"/>
    <n v="9.3456131163035111E-3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6"/>
    <n v="100"/>
    <n v="5.8333333333333336E-3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6"/>
    <n v="100.45454545454547"/>
    <n v="9.0497737556561094E-3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6"/>
    <n v="100.03599999999999"/>
    <n v="5.5779919229077529E-3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6"/>
    <n v="144"/>
    <n v="4.3650793650793648E-2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6"/>
    <n v="103.49999999999999"/>
    <n v="2.318840579710145E-2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6"/>
    <n v="108.43750000000001"/>
    <n v="2.132564841498559E-2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6"/>
    <n v="102.4"/>
    <n v="2.1093750000000001E-2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6"/>
    <n v="148.88888888888889"/>
    <n v="6.6098081023454158E-2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6"/>
    <n v="105.49000000000002"/>
    <n v="4.7397857616835716E-2"/>
    <x v="1"/>
    <x v="6"/>
    <x v="3563"/>
    <d v="2016-08-01T19:00:00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6"/>
    <n v="100.49999999999999"/>
    <n v="1.6915422885572139E-2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6"/>
    <n v="130.55555555555557"/>
    <n v="1.0212765957446808E-2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6"/>
    <n v="104.75000000000001"/>
    <n v="1.8138424821002388E-2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6"/>
    <n v="108.80000000000001"/>
    <n v="3.7683823529411763E-2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6"/>
    <n v="111.00000000000001"/>
    <n v="1.7117117117117116E-2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6"/>
    <n v="100.47999999999999"/>
    <n v="8.1608280254777069E-3"/>
    <x v="1"/>
    <x v="6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6"/>
    <n v="114.35"/>
    <n v="1.1368605159597726E-2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6"/>
    <n v="122.06666666666666"/>
    <n v="1.3653741125068269E-2"/>
    <x v="1"/>
    <x v="6"/>
    <x v="3571"/>
    <d v="2014-10-30T20:36:53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6"/>
    <n v="100"/>
    <n v="1.7999999999999999E-2"/>
    <x v="1"/>
    <x v="6"/>
    <x v="3572"/>
    <d v="2015-06-21T13:41:22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6"/>
    <n v="102.8"/>
    <n v="2.5291828793774319E-2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6"/>
    <n v="106.12068965517241"/>
    <n v="7.311129163281885E-3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6"/>
    <n v="101.33000000000001"/>
    <n v="1.006612059607224E-2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6"/>
    <n v="100"/>
    <n v="0.05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6"/>
    <n v="130"/>
    <n v="3.4615384615384617E-2"/>
    <x v="1"/>
    <x v="6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6"/>
    <n v="100.01333333333334"/>
    <n v="2.4663378216237833E-2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6"/>
    <n v="100"/>
    <n v="2.8000000000000001E-2"/>
    <x v="1"/>
    <x v="6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6"/>
    <n v="113.88888888888889"/>
    <n v="2.6341463414634145E-2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6"/>
    <n v="100"/>
    <n v="0.03"/>
    <x v="1"/>
    <x v="6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6"/>
    <n v="287"/>
    <n v="1.7073170731707318E-2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6"/>
    <n v="108.5"/>
    <n v="7.3732718894009217E-3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6"/>
    <n v="115.5"/>
    <n v="3.2323232323232323E-2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6"/>
    <n v="119.11764705882352"/>
    <n v="5.6790123456790121E-3"/>
    <x v="1"/>
    <x v="6"/>
    <x v="3585"/>
    <d v="2014-12-21T17:11:30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x v="6"/>
    <n v="109.42666666666668"/>
    <n v="6.5797489947605706E-3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6"/>
    <n v="126.6"/>
    <n v="4.4233807266982623E-2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6"/>
    <n v="100.49999999999999"/>
    <n v="5.4726368159203981E-2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6"/>
    <n v="127.49999999999999"/>
    <n v="1.215686274509804E-2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6"/>
    <n v="100.05999999999999"/>
    <n v="1.4591245252848292E-2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6"/>
    <n v="175"/>
    <n v="1.4693877551020407E-2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6"/>
    <n v="127.25"/>
    <n v="1.37524557956778E-2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6"/>
    <n v="110.63333333333334"/>
    <n v="1.2955709551069599E-2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6"/>
    <n v="125.93749999999999"/>
    <n v="1.7866004962779156E-2"/>
    <x v="1"/>
    <x v="6"/>
    <x v="3594"/>
    <d v="2016-09-04T01:36:22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x v="6"/>
    <n v="118.5"/>
    <n v="2.0123336579032782E-2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6"/>
    <n v="107.72727272727273"/>
    <n v="1.2658227848101266E-2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6"/>
    <n v="102.60000000000001"/>
    <n v="1.2865497076023392E-2"/>
    <x v="1"/>
    <x v="6"/>
    <x v="3597"/>
    <d v="2016-03-03T05:59:00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6"/>
    <n v="110.1"/>
    <n v="2.4523160762942781E-2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6"/>
    <n v="202"/>
    <n v="1.6831683168316833E-2"/>
    <x v="1"/>
    <x v="6"/>
    <x v="3599"/>
    <d v="2015-08-30T00:00:00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x v="6"/>
    <n v="130"/>
    <n v="0.30769230769230771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6"/>
    <n v="104.35000000000001"/>
    <n v="2.5395304264494489E-2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6"/>
    <n v="100.05"/>
    <n v="1.2243878060969516E-2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6"/>
    <n v="170.66666666666669"/>
    <n v="2.2265625000000001E-2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6"/>
    <n v="112.83333333333334"/>
    <n v="2.0384047267355983E-2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6"/>
    <n v="184"/>
    <n v="3.2608695652173912E-2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6"/>
    <n v="130.26666666666665"/>
    <n v="1.6376663254861822E-2"/>
    <x v="1"/>
    <x v="6"/>
    <x v="3606"/>
    <d v="2016-08-14T14:30:57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x v="6"/>
    <n v="105.45454545454544"/>
    <n v="3.4482758620689655E-2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6"/>
    <n v="100"/>
    <n v="3.3750000000000002E-2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6"/>
    <n v="153.31632653061226"/>
    <n v="6.9883527454242932E-3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6"/>
    <n v="162.30000000000001"/>
    <n v="1.9100431300061615E-2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6"/>
    <n v="136"/>
    <n v="1.4999999999999999E-2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6"/>
    <n v="144.4"/>
    <n v="7.8947368421052634E-3"/>
    <x v="1"/>
    <x v="6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6"/>
    <n v="100"/>
    <n v="1.6E-2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6"/>
    <n v="100.8"/>
    <n v="2.8174603174603175E-2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6"/>
    <n v="106.80000000000001"/>
    <n v="2.6966292134831461E-2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6"/>
    <n v="124.8"/>
    <n v="1.4423076923076924E-2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6"/>
    <n v="118.91891891891892"/>
    <n v="5.7954545454545453E-2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6"/>
    <n v="101"/>
    <n v="2.7722772277227723E-2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6"/>
    <n v="112.99999999999999"/>
    <n v="1.5044247787610619E-2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6"/>
    <n v="105.19047619047619"/>
    <n v="1.7836124943413308E-2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6"/>
    <n v="109.73333333333332"/>
    <n v="2.12636695018226E-2"/>
    <x v="1"/>
    <x v="6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6"/>
    <n v="100.099"/>
    <n v="2.0979230561743872E-2"/>
    <x v="1"/>
    <x v="6"/>
    <x v="3622"/>
    <d v="2014-09-28T03:23:00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6"/>
    <n v="120"/>
    <n v="1.1333333333333334E-2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6"/>
    <n v="104.93333333333332"/>
    <n v="1.238881829733164E-2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6"/>
    <n v="102.66666666666666"/>
    <n v="2.5324675324675326E-2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6"/>
    <n v="101.82500000000002"/>
    <n v="1.1784925116621655E-2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6"/>
    <n v="100"/>
    <n v="1.4500000000000001E-2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40"/>
    <n v="0"/>
    <e v="#DIV/0!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40"/>
    <n v="1.9999999999999998E-4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40"/>
    <n v="3.3333333333333333E-2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40"/>
    <n v="51.023391812865491"/>
    <n v="6.7621776504297997E-3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40"/>
    <n v="20"/>
    <n v="0.01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40"/>
    <n v="35.24"/>
    <n v="1.7593643586833144E-2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40"/>
    <n v="4.246666666666667"/>
    <n v="5.6514913657770803E-3"/>
    <x v="1"/>
    <x v="40"/>
    <x v="3634"/>
    <d v="2017-01-14T03:59:0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x v="40"/>
    <n v="36.457142857142856"/>
    <n v="7.8369905956112845E-3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40"/>
    <n v="0"/>
    <e v="#DIV/0!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40"/>
    <n v="30.866666666666664"/>
    <n v="1.511879049676026E-2"/>
    <x v="1"/>
    <x v="40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40"/>
    <n v="6.5454545454545459"/>
    <n v="9.2592592592592587E-3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40"/>
    <n v="4.0000000000000001E-3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40"/>
    <n v="5.5"/>
    <n v="5.4545454545454543E-2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40"/>
    <n v="0"/>
    <e v="#DIV/0!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40"/>
    <n v="2.1428571428571428"/>
    <n v="0.13333333333333333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40"/>
    <n v="0"/>
    <e v="#DIV/0!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40"/>
    <n v="16.420000000000002"/>
    <n v="1.4616321559074299E-2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40"/>
    <n v="0.1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40"/>
    <n v="4.8099999999999996"/>
    <n v="1.6632016632016633E-2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40"/>
    <n v="6"/>
    <n v="6.6666666666666666E-2"/>
    <x v="1"/>
    <x v="40"/>
    <x v="3647"/>
    <d v="2016-09-30T17:58:47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6"/>
    <n v="100.38249999999999"/>
    <n v="1.8180459741488806E-3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6"/>
    <n v="104"/>
    <n v="1.0256410256410256E-2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6"/>
    <n v="100"/>
    <n v="3.4000000000000002E-2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6"/>
    <n v="104"/>
    <n v="1.7307692307692309E-2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6"/>
    <n v="250.66666666666669"/>
    <n v="2.2606382978723406E-2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6"/>
    <n v="100.49999999999999"/>
    <n v="1.6417910447761194E-2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6"/>
    <n v="174.4"/>
    <n v="1.4525993883792049E-2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6"/>
    <n v="116.26"/>
    <n v="1.3590228797522794E-2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6"/>
    <n v="105.82000000000001"/>
    <n v="8.6940086940086939E-3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6"/>
    <n v="110.75"/>
    <n v="9.0293453724604959E-3"/>
    <x v="1"/>
    <x v="6"/>
    <x v="3657"/>
    <d v="2016-06-01T21:42:00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x v="6"/>
    <n v="100.66666666666666"/>
    <n v="1.3245033112582781E-2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6"/>
    <n v="102.03333333333333"/>
    <n v="4.2469781117281937E-3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6"/>
    <n v="100"/>
    <n v="8.7999999999999995E-2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6"/>
    <n v="111.00000000000001"/>
    <n v="1.0810810810810811E-2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6"/>
    <n v="101.42500000000001"/>
    <n v="4.9297510475720977E-3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6"/>
    <n v="104"/>
    <n v="3.8461538461538464E-2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6"/>
    <n v="109.375"/>
    <n v="2.1714285714285714E-2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6"/>
    <n v="115.16129032258064"/>
    <n v="1.9607843137254902E-2"/>
    <x v="1"/>
    <x v="6"/>
    <x v="3665"/>
    <d v="2015-10-28T19:54:00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x v="6"/>
    <n v="100"/>
    <n v="3.1666666666666669E-2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6"/>
    <n v="103.17033333333335"/>
    <n v="1.8739237054579642E-2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6"/>
    <n v="103.49999999999999"/>
    <n v="2.7053140096618359E-2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6"/>
    <n v="138.19999999999999"/>
    <n v="1.2301013024602027E-2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6"/>
    <n v="109.54545454545455"/>
    <n v="4.9792531120331947E-2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6"/>
    <n v="100.85714285714286"/>
    <n v="1.1331444759206799E-2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6"/>
    <n v="101.53333333333335"/>
    <n v="1.871306631648063E-2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6"/>
    <n v="113.625"/>
    <n v="2.5082508250825083E-2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6"/>
    <n v="100"/>
    <n v="6.8888888888888888E-3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6"/>
    <n v="140"/>
    <n v="4.2857142857142858E-2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6"/>
    <n v="128.75"/>
    <n v="1.5533980582524271E-2"/>
    <x v="1"/>
    <x v="6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6"/>
    <n v="102.90416666666667"/>
    <n v="1.6115317649916992E-2"/>
    <x v="1"/>
    <x v="6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6"/>
    <n v="102.49999999999999"/>
    <n v="1.5121951219512195E-2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6"/>
    <n v="110.1"/>
    <n v="1.3623978201634877E-2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6"/>
    <n v="112.76666666666667"/>
    <n v="1.0050251256281407E-2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6"/>
    <n v="111.9"/>
    <n v="1.6085790884718499E-2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6"/>
    <n v="139.19999999999999"/>
    <n v="1.6044061302681992E-2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6"/>
    <n v="110.85714285714286"/>
    <n v="1.7010309278350514E-2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6"/>
    <n v="139.06666666666666"/>
    <n v="2.2051773729626079E-2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6"/>
    <n v="105.69999999999999"/>
    <n v="2.3841059602649008E-2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6"/>
    <n v="101.42857142857142"/>
    <n v="1.6901408450704224E-2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6"/>
    <n v="100.245"/>
    <n v="4.9877799391490844E-3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6"/>
    <n v="109.16666666666666"/>
    <n v="1.1908396946564885E-2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6"/>
    <n v="118.33333333333333"/>
    <n v="1.7464788732394366E-2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6"/>
    <n v="120"/>
    <n v="1.7222222222222222E-2"/>
    <x v="1"/>
    <x v="6"/>
    <x v="3690"/>
    <d v="2014-11-27T15:21:23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x v="6"/>
    <n v="127.96000000000001"/>
    <n v="5.3532353860581434E-3"/>
    <x v="1"/>
    <x v="6"/>
    <x v="3691"/>
    <d v="2015-03-02T04:59:00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x v="6"/>
    <n v="126"/>
    <n v="1.3492063492063493E-2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6"/>
    <n v="129.12912912912913"/>
    <n v="3.255813953488372E-2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6"/>
    <n v="107.42857142857143"/>
    <n v="1.5957446808510637E-2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6"/>
    <n v="100.125"/>
    <n v="8.2397003745318352E-3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6"/>
    <n v="155"/>
    <n v="2.5161290322580646E-2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6"/>
    <n v="108"/>
    <n v="1.3888888888888888E-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6"/>
    <n v="110.52"/>
    <n v="2.4610930148389432E-2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6"/>
    <n v="100.8"/>
    <n v="1.5873015873015872E-2"/>
    <x v="1"/>
    <x v="6"/>
    <x v="3699"/>
    <d v="2014-10-15T14:26:5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x v="6"/>
    <n v="121.2"/>
    <n v="2.9702970297029702E-2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6"/>
    <n v="100.33333333333334"/>
    <n v="2.5913621262458473E-2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6"/>
    <n v="109.16666666666666"/>
    <n v="6.4122137404580152E-3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6"/>
    <n v="123.42857142857142"/>
    <n v="2.3148148148148147E-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6"/>
    <n v="136.33666666666667"/>
    <n v="6.6013055915503285E-2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6"/>
    <n v="103.46657233816768"/>
    <n v="1.1965811965811967E-2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6"/>
    <n v="121.33333333333334"/>
    <n v="7.1428571428571426E-3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6"/>
    <n v="186"/>
    <n v="1.2365591397849462E-2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6"/>
    <n v="300"/>
    <n v="1.8571428571428572E-2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6"/>
    <n v="108.25"/>
    <n v="3.2332563510392612E-2"/>
    <x v="1"/>
    <x v="6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x v="6"/>
    <n v="141.15384615384616"/>
    <n v="1.4713896457765668E-2"/>
    <x v="1"/>
    <x v="6"/>
    <x v="3710"/>
    <d v="2015-04-03T13:49:48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x v="6"/>
    <n v="113.99999999999999"/>
    <n v="3.6842105263157891E-2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6"/>
    <n v="153.73333333333335"/>
    <n v="9.019947961838682E-3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6"/>
    <n v="101.49999999999999"/>
    <n v="9.3596059113300496E-3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6"/>
    <n v="102.35000000000001"/>
    <n v="9.4772838299951156E-3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6"/>
    <n v="102.57142857142858"/>
    <n v="7.5208913649025067E-3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6"/>
    <n v="155.75"/>
    <n v="1.9261637239165328E-2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6"/>
    <n v="100.75"/>
    <n v="3.2258064516129032E-3"/>
    <x v="1"/>
    <x v="6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6"/>
    <n v="239.4"/>
    <n v="3.842940685045948E-2"/>
    <x v="1"/>
    <x v="6"/>
    <x v="3718"/>
    <d v="2015-02-27T17:11:15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x v="6"/>
    <n v="210"/>
    <n v="9.5238095238095247E-3"/>
    <x v="1"/>
    <x v="6"/>
    <x v="3719"/>
    <d v="2015-06-22T17:31:0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x v="6"/>
    <n v="104.51515151515152"/>
    <n v="1.1597564511452595E-2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6"/>
    <n v="100.8"/>
    <n v="8.7301587301587304E-3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6"/>
    <n v="111.20000000000002"/>
    <n v="2.0983213429256596E-2"/>
    <x v="1"/>
    <x v="6"/>
    <x v="3722"/>
    <d v="2016-02-11T22:59:00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x v="6"/>
    <n v="102.04444444444445"/>
    <n v="1.3719512195121951E-2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6"/>
    <n v="102.54767441860466"/>
    <n v="2.0183465432980687E-2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6"/>
    <n v="127"/>
    <n v="3.937007874015748E-2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6"/>
    <n v="338.70588235294122"/>
    <n v="1.5977770059048279E-2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6"/>
    <n v="100.75"/>
    <n v="1.6377171215880892E-2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6"/>
    <n v="9.31"/>
    <n v="1.664876476906552E-2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6"/>
    <n v="7.24"/>
    <n v="1.3812154696132596E-2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6"/>
    <n v="10"/>
    <n v="0.01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6"/>
    <n v="11.272727272727273"/>
    <n v="1.935483870967742E-2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6"/>
    <n v="15.411764705882353"/>
    <n v="3.0534351145038167E-2"/>
    <x v="1"/>
    <x v="6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6"/>
    <n v="0"/>
    <e v="#DIV/0!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6"/>
    <n v="28.466666666666669"/>
    <n v="1.6393442622950821E-2"/>
    <x v="1"/>
    <x v="6"/>
    <x v="3734"/>
    <d v="2015-05-25T21:38:1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6"/>
    <n v="13.333333333333334"/>
    <n v="0.1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6"/>
    <n v="0.66666666666666674"/>
    <n v="0.1"/>
    <x v="1"/>
    <x v="6"/>
    <x v="3736"/>
    <d v="2015-03-23T18:00:00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6"/>
    <n v="21.428571428571427"/>
    <n v="2.6666666666666668E-2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6"/>
    <n v="18"/>
    <n v="2.2222222222222223E-2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6"/>
    <n v="20.125"/>
    <n v="9.9378881987577643E-3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6"/>
    <n v="17.899999999999999"/>
    <n v="3.9106145251396648E-2"/>
    <x v="1"/>
    <x v="6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6"/>
    <n v="0"/>
    <e v="#DIV/0!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6"/>
    <n v="2"/>
    <n v="0.04"/>
    <x v="1"/>
    <x v="6"/>
    <x v="3742"/>
    <d v="2014-09-06T05:09:04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6"/>
    <n v="0"/>
    <e v="#DIV/0!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6"/>
    <n v="0"/>
    <e v="#DIV/0!"/>
    <x v="1"/>
    <x v="6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6"/>
    <n v="10"/>
    <n v="0.1"/>
    <x v="1"/>
    <x v="6"/>
    <x v="3745"/>
    <d v="2014-08-10T16:45:02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x v="6"/>
    <n v="2.3764705882352941"/>
    <n v="4.9504950495049506E-3"/>
    <x v="1"/>
    <x v="6"/>
    <x v="3746"/>
    <d v="2016-10-08T09:20:39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6"/>
    <n v="1"/>
    <n v="0.04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40"/>
    <n v="103.52"/>
    <n v="1.0046367851622875E-2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40"/>
    <n v="105"/>
    <n v="1.3333333333333334E-2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40"/>
    <n v="100.44999999999999"/>
    <n v="4.6457607433217189E-3"/>
    <x v="1"/>
    <x v="40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40"/>
    <n v="132.6"/>
    <n v="8.2956259426847662E-3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40"/>
    <n v="112.99999999999999"/>
    <n v="2.6548672566371681E-2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40"/>
    <n v="103.34"/>
    <n v="5.8060770272885618E-3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40"/>
    <n v="120"/>
    <n v="8.9999999999999993E-3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40"/>
    <n v="129.63636363636363"/>
    <n v="3.9270687237026647E-2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40"/>
    <n v="101.11111111111111"/>
    <n v="3.7362637362637363E-3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40"/>
    <n v="108.51428571428572"/>
    <n v="1.3164823591363875E-2"/>
    <x v="1"/>
    <x v="40"/>
    <x v="3757"/>
    <d v="2014-12-01T20:25:15"/>
  </r>
  <r>
    <x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x v="40"/>
    <n v="102.33333333333334"/>
    <n v="1.6938110749185668E-2"/>
    <x v="1"/>
    <x v="40"/>
    <x v="3758"/>
    <d v="2014-05-19T05:00:0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x v="40"/>
    <n v="110.24425000000002"/>
    <n v="1.9955689298988381E-2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40"/>
    <n v="101.0154"/>
    <n v="1.8017054825303865E-2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40"/>
    <n v="100"/>
    <n v="6.0000000000000001E-3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40"/>
    <n v="106.24"/>
    <n v="2.1084337349397589E-2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40"/>
    <n v="100"/>
    <n v="1.54E-2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40"/>
    <n v="100"/>
    <n v="1.7999999999999999E-2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40"/>
    <n v="113.45714285714286"/>
    <n v="1.3472676907579955E-2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40"/>
    <n v="102.65010000000001"/>
    <n v="9.3521584489445215E-3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40"/>
    <n v="116.75"/>
    <n v="2.398286937901499E-2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40"/>
    <n v="107.65274999999998"/>
    <n v="1.3469233252285707E-2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40"/>
    <n v="100"/>
    <n v="1.3636363636363636E-2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40"/>
    <n v="100"/>
    <n v="0.01"/>
    <x v="1"/>
    <x v="40"/>
    <x v="3770"/>
    <d v="2015-06-13T22:20:1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x v="40"/>
    <n v="146"/>
    <n v="2.6027397260273973E-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40"/>
    <n v="110.2"/>
    <n v="5.9891107078039931E-3"/>
    <x v="1"/>
    <x v="40"/>
    <x v="3772"/>
    <d v="2016-11-29T06:00:0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x v="40"/>
    <n v="108.2"/>
    <n v="1.0536044362292052E-2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40"/>
    <n v="100"/>
    <n v="0.01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40"/>
    <n v="100.25"/>
    <n v="6.9825436408977558E-3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40"/>
    <n v="106.71250000000001"/>
    <n v="1.1010893756588966E-2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40"/>
    <n v="143.19999999999999"/>
    <n v="2.0600558659217876E-2"/>
    <x v="1"/>
    <x v="40"/>
    <x v="3777"/>
    <d v="2014-09-27T04:00:0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x v="40"/>
    <n v="105.04166666666667"/>
    <n v="1.4280047600158666E-2"/>
    <x v="1"/>
    <x v="40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x v="40"/>
    <n v="103.98"/>
    <n v="7.3732127973328201E-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40"/>
    <n v="120"/>
    <n v="0.01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40"/>
    <n v="109.66666666666667"/>
    <n v="1.0536980749746707E-2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40"/>
    <n v="101.75"/>
    <n v="1.3267813267813268E-2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40"/>
    <n v="128.91666666666666"/>
    <n v="1.5513897866839044E-2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40"/>
    <n v="114.99999999999999"/>
    <n v="8.6956521739130436E-3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40"/>
    <n v="150.75"/>
    <n v="9.9502487562189053E-3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40"/>
    <n v="110.96666666666665"/>
    <n v="1.0663863021928507E-2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40"/>
    <n v="100.28571428571429"/>
    <n v="2.8490028490028491E-2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40"/>
    <n v="0.66666666666666674"/>
    <n v="2E-3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40"/>
    <n v="3.267605633802817"/>
    <n v="3.4482758620689655E-2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40"/>
    <n v="0"/>
    <e v="#DIV/0!"/>
    <x v="1"/>
    <x v="40"/>
    <x v="3790"/>
    <d v="2016-11-22T17:00:23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x v="40"/>
    <n v="0"/>
    <e v="#DIV/0!"/>
    <x v="1"/>
    <x v="40"/>
    <x v="3791"/>
    <d v="2014-07-06T16:36:32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x v="40"/>
    <n v="0.27999999999999997"/>
    <n v="5.7142857142857141E-2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40"/>
    <n v="59.657142857142851"/>
    <n v="5.7471264367816091E-3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40"/>
    <n v="1"/>
    <n v="0.02"/>
    <x v="1"/>
    <x v="40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40"/>
    <n v="1.6666666666666667"/>
    <n v="0.2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40"/>
    <n v="4.4444444444444444E-3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40"/>
    <n v="89.666666666666657"/>
    <n v="6.8773234200743497E-3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40"/>
    <n v="1.4642857142857144"/>
    <n v="4.8780487804878049E-3"/>
    <x v="1"/>
    <x v="40"/>
    <x v="3798"/>
    <d v="2014-08-10T17:20:48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40"/>
    <n v="4.0199999999999996"/>
    <n v="9.9502487562189053E-3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40"/>
    <n v="4.004545454545454"/>
    <n v="1.8161180476730987E-2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40"/>
    <n v="8.52"/>
    <n v="2.1126760563380281E-2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40"/>
    <n v="0"/>
    <e v="#DIV/0!"/>
    <x v="1"/>
    <x v="40"/>
    <x v="3802"/>
    <d v="2015-10-22T03:01:46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x v="40"/>
    <n v="19.650000000000002"/>
    <n v="1.6963528413910092E-2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40"/>
    <n v="0"/>
    <e v="#DIV/0!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40"/>
    <n v="2E-3"/>
    <n v="0.66666666666666663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40"/>
    <n v="6.6666666666666666E-2"/>
    <n v="0.2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40"/>
    <n v="30.333333333333336"/>
    <n v="1.9780219780219779E-2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6"/>
    <n v="100"/>
    <n v="2.4E-2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6"/>
    <n v="101.25"/>
    <n v="1.8765432098765432E-2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6"/>
    <n v="121.73333333333333"/>
    <n v="1.4238773274917854E-2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6"/>
    <n v="330"/>
    <n v="2.3030303030303029E-2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6"/>
    <n v="109.55"/>
    <n v="5.0205385668644457E-3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6"/>
    <n v="100.95190476190474"/>
    <n v="1.2735909131646848E-2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6"/>
    <n v="140.13333333333333"/>
    <n v="1.6175071360608945E-2"/>
    <x v="1"/>
    <x v="6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x v="6"/>
    <n v="100.001"/>
    <n v="1.9999800001999982E-2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6"/>
    <n v="119.238"/>
    <n v="2.0686917481563486E-2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6"/>
    <n v="107.25"/>
    <n v="9.324009324009324E-3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6"/>
    <n v="227.99999999999997"/>
    <n v="1.7543859649122806E-2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6"/>
    <n v="106.4"/>
    <n v="2.4436090225563908E-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6"/>
    <n v="143.33333333333334"/>
    <n v="4.6511627906976744E-2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6"/>
    <n v="104.54285714285714"/>
    <n v="1.257174091281771E-2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6"/>
    <n v="110.02000000000001"/>
    <n v="1.3815669878203964E-2"/>
    <x v="1"/>
    <x v="6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6"/>
    <n v="106"/>
    <n v="1.5471698113207547E-2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6"/>
    <n v="108"/>
    <n v="2.5925925925925925E-2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6"/>
    <n v="105.42"/>
    <n v="9.2961487383798145E-3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6"/>
    <n v="119.16666666666667"/>
    <n v="3.6363636363636362E-2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6"/>
    <n v="152.66666666666666"/>
    <n v="1.4192139737991267E-2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6"/>
    <n v="100"/>
    <n v="5.5999999999999999E-3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6"/>
    <n v="100.2"/>
    <n v="1.5968063872255488E-2"/>
    <x v="1"/>
    <x v="6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6"/>
    <n v="225"/>
    <n v="1.3333333333333334E-2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6"/>
    <n v="106.02199999999999"/>
    <n v="1.6977608420893776E-2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6"/>
    <n v="104.66666666666666"/>
    <n v="7.1656050955414014E-3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6"/>
    <n v="116.66666666666667"/>
    <n v="1.4285714285714285E-2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6"/>
    <n v="109.03333333333333"/>
    <n v="1.742586365025986E-2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6"/>
    <n v="160"/>
    <n v="2.5000000000000001E-2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6"/>
    <n v="112.5"/>
    <n v="1.5555555555555555E-2"/>
    <x v="1"/>
    <x v="6"/>
    <x v="3836"/>
    <d v="2016-08-03T04:09:00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x v="6"/>
    <n v="102.1"/>
    <n v="8.3251714005876595E-3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6"/>
    <n v="100.824"/>
    <n v="9.9182734269618353E-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6"/>
    <n v="101.25"/>
    <n v="1.580246913580247E-2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6"/>
    <n v="6500"/>
    <n v="4.6153846153846156E-2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6"/>
    <n v="8.7200000000000006"/>
    <n v="3.8990825688073397E-2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6"/>
    <n v="21.94"/>
    <n v="2.0966271649954422E-2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6"/>
    <n v="21.3"/>
    <n v="1.7840375586854459E-2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6"/>
    <n v="41.489795918367342"/>
    <n v="1.2297097884899164E-2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6"/>
    <n v="2.105"/>
    <n v="1.4251781472684086E-2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6"/>
    <n v="2.7"/>
    <n v="4.2328042328042326E-2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6"/>
    <n v="16.161904761904761"/>
    <n v="5.3034767236299352E-3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6"/>
    <n v="16.376923076923077"/>
    <n v="2.0197275716298733E-2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6"/>
    <n v="7.043333333333333"/>
    <n v="1.3251301467108376E-2"/>
    <x v="1"/>
    <x v="6"/>
    <x v="3849"/>
    <d v="2015-06-11T18:24:44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x v="6"/>
    <n v="3.8"/>
    <n v="0.10526315789473684"/>
    <x v="1"/>
    <x v="6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6"/>
    <n v="34.08"/>
    <n v="2.8169014084507043E-2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6"/>
    <n v="0.2"/>
    <n v="0.1"/>
    <x v="1"/>
    <x v="6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6"/>
    <n v="2.5999999999999999E-2"/>
    <n v="7.6923076923076927E-2"/>
    <x v="1"/>
    <x v="6"/>
    <x v="3853"/>
    <d v="2014-09-01T20:09:38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x v="6"/>
    <n v="16.254545454545454"/>
    <n v="1.1185682326621925E-2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6"/>
    <n v="2.5"/>
    <n v="0.04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6"/>
    <n v="0.02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6"/>
    <n v="5.2"/>
    <n v="1.5384615384615385E-2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6"/>
    <n v="2"/>
    <n v="0.1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6"/>
    <n v="0.04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6"/>
    <n v="17.666666666666668"/>
    <n v="1.2264150943396227E-2"/>
    <x v="1"/>
    <x v="6"/>
    <x v="3860"/>
    <d v="2014-08-12T15:51:50"/>
  </r>
  <r>
    <x v="3861"/>
    <s v="READY OR NOT HERE I COME"/>
    <s v="THE COMING OF THE LORD!"/>
    <x v="13"/>
    <n v="100"/>
    <x v="2"/>
    <x v="0"/>
    <s v="USD"/>
    <n v="1415828820"/>
    <n v="1412258977"/>
    <b v="0"/>
    <x v="29"/>
    <b v="0"/>
    <x v="6"/>
    <n v="5"/>
    <n v="0.01"/>
    <x v="1"/>
    <x v="6"/>
    <x v="3861"/>
    <d v="2014-11-12T21:47:00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x v="6"/>
    <n v="1.3333333333333334E-2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6"/>
    <n v="0"/>
    <e v="#DIV/0!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6"/>
    <n v="1.2"/>
    <n v="0.05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6"/>
    <n v="26.937422295897225"/>
    <n v="2.1538461538461538E-2"/>
    <x v="1"/>
    <x v="6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x v="6"/>
    <n v="0.54999999999999993"/>
    <n v="0.18181818181818182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6"/>
    <n v="12.55"/>
    <n v="1.9920318725099601E-2"/>
    <x v="1"/>
    <x v="6"/>
    <x v="3867"/>
    <d v="2016-06-18T19:32:19"/>
  </r>
  <r>
    <x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x v="40"/>
    <n v="0.2"/>
    <n v="0.1"/>
    <x v="1"/>
    <x v="40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40"/>
    <n v="3.4474868431088401"/>
    <n v="3.3185840707964605E-2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40"/>
    <n v="15"/>
    <n v="6.6666666666666671E-3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40"/>
    <n v="2.666666666666667"/>
    <n v="7.4999999999999997E-2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40"/>
    <n v="0"/>
    <e v="#DIV/0!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40"/>
    <n v="0"/>
    <e v="#DIV/0!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40"/>
    <n v="0"/>
    <e v="#DIV/0!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40"/>
    <n v="0"/>
    <e v="#DIV/0!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40"/>
    <n v="52.794871794871788"/>
    <n v="2.2340942204953862E-2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40"/>
    <n v="4.9639999999999995"/>
    <n v="1.1281224818694601E-2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40"/>
    <n v="5.5555555555555552E-2"/>
    <n v="0.1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40"/>
    <n v="0"/>
    <e v="#DIV/0!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40"/>
    <n v="13.066666666666665"/>
    <n v="1.7346938775510204E-2"/>
    <x v="1"/>
    <x v="40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x v="40"/>
    <n v="5"/>
    <n v="0.04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40"/>
    <n v="0"/>
    <e v="#DIV/0!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40"/>
    <n v="0"/>
    <e v="#DIV/0!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40"/>
    <n v="0"/>
    <e v="#DIV/0!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40"/>
    <n v="0"/>
    <e v="#DIV/0!"/>
    <x v="1"/>
    <x v="40"/>
    <x v="3885"/>
    <d v="2016-05-09T22:49:51"/>
  </r>
  <r>
    <x v="3886"/>
    <s v="a (Canceled)"/>
    <n v="1"/>
    <x v="3"/>
    <n v="0"/>
    <x v="1"/>
    <x v="2"/>
    <s v="AUD"/>
    <n v="1418275702"/>
    <n v="1415683702"/>
    <b v="0"/>
    <x v="78"/>
    <b v="0"/>
    <x v="40"/>
    <n v="0"/>
    <e v="#DIV/0!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40"/>
    <n v="1.7500000000000002"/>
    <n v="5.7142857142857141E-2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6"/>
    <n v="27.1"/>
    <n v="2.5830258302583026E-2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6"/>
    <n v="1.4749999999999999"/>
    <n v="7.6271186440677971E-2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6"/>
    <n v="16.826666666666668"/>
    <n v="3.1695721077654518E-3"/>
    <x v="1"/>
    <x v="6"/>
    <x v="3890"/>
    <d v="2015-08-15T18:12:24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x v="6"/>
    <n v="32.5"/>
    <n v="2.6923076923076925E-2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6"/>
    <n v="0"/>
    <e v="#DIV/0!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6"/>
    <n v="21.55"/>
    <n v="7.7958236658932714E-3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6"/>
    <n v="3.4666666666666663"/>
    <n v="2.1153846153846155E-2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6"/>
    <n v="5"/>
    <n v="0.02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6"/>
    <n v="10.625"/>
    <n v="2.3529411764705882E-2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6"/>
    <n v="17.599999999999998"/>
    <n v="2.2727272727272728E-2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6"/>
    <n v="32.56"/>
    <n v="1.9656019656019656E-2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6"/>
    <n v="1.25"/>
    <n v="1.6E-2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6"/>
    <n v="5.4"/>
    <n v="3.7037037037037035E-2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6"/>
    <n v="0.83333333333333337"/>
    <n v="0.04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6"/>
    <n v="48.833333333333336"/>
    <n v="2.1160409556313993E-2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6"/>
    <n v="0"/>
    <e v="#DIV/0!"/>
    <x v="1"/>
    <x v="6"/>
    <x v="3903"/>
    <d v="2015-08-14T19:38:00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x v="6"/>
    <n v="0.03"/>
    <n v="0.66666666666666663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6"/>
    <n v="11.533333333333333"/>
    <n v="4.046242774566474E-2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6"/>
    <n v="67.333333333333329"/>
    <n v="1.5841584158415842E-2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6"/>
    <n v="15.299999999999999"/>
    <n v="2.6143790849673203E-2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6"/>
    <n v="8.6666666666666679"/>
    <n v="6.1538461538461542E-2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6"/>
    <n v="0.22499999999999998"/>
    <n v="2.9629629629629631E-2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6"/>
    <n v="3.0833333333333335"/>
    <n v="1.6216216216216217E-2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6"/>
    <n v="37.412500000000001"/>
    <n v="1.2028065486134313E-2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6"/>
    <n v="6.6666666666666671E-3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6"/>
    <n v="10"/>
    <n v="7.0000000000000001E-3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6"/>
    <n v="36.36"/>
    <n v="2.9702970297029702E-2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6"/>
    <n v="0.33333333333333337"/>
    <n v="0.2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6"/>
    <n v="0"/>
    <e v="#DIV/0!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6"/>
    <n v="0.2857142857142857"/>
    <n v="0.1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6"/>
    <n v="0.2"/>
    <n v="2.5000000000000001E-2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6"/>
    <n v="1.7999999999999998"/>
    <n v="3.3333333333333333E-2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6"/>
    <n v="5.4"/>
    <n v="2.2222222222222223E-2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6"/>
    <n v="0"/>
    <e v="#DIV/0!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6"/>
    <n v="8.1333333333333329"/>
    <n v="9.8360655737704916E-2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6"/>
    <n v="12.034782608695652"/>
    <n v="1.2283236994219654E-2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6"/>
    <n v="15.266666666666667"/>
    <n v="1.7467248908296942E-2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6"/>
    <n v="10"/>
    <n v="0.2"/>
    <x v="1"/>
    <x v="6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6"/>
    <n v="0.3"/>
    <n v="6.6666666666666666E-2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6"/>
    <n v="1"/>
    <n v="0.08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6"/>
    <n v="13.020000000000001"/>
    <n v="1.0752688172043012E-2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6"/>
    <n v="2.2650000000000001"/>
    <n v="3.0905077262693158E-2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6"/>
    <n v="0"/>
    <e v="#DIV/0!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6"/>
    <n v="0"/>
    <e v="#DIV/0!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6"/>
    <n v="8.3333333333333332E-3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6"/>
    <n v="15.742857142857142"/>
    <n v="1.0889292196007259E-2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6"/>
    <n v="11"/>
    <n v="2.181818181818182E-2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6"/>
    <n v="43.833333333333336"/>
    <n v="1.7490494296577948E-2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6"/>
    <n v="0"/>
    <e v="#DIV/0!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6"/>
    <n v="86.135181975736558"/>
    <n v="4.0241448692152921E-3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6"/>
    <n v="12.196620583717358"/>
    <n v="1.2594458438287154E-2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6"/>
    <n v="0.1"/>
    <n v="0.2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6"/>
    <n v="0.22"/>
    <n v="0.18181818181818182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6"/>
    <n v="0.90909090909090906"/>
    <n v="0.04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6"/>
    <n v="0"/>
    <e v="#DIV/0!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6"/>
    <n v="35.64"/>
    <n v="7.2951739618406283E-3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6"/>
    <n v="0"/>
    <e v="#DIV/0!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6"/>
    <n v="0.25"/>
    <n v="0.2"/>
    <x v="1"/>
    <x v="6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6"/>
    <n v="3.25"/>
    <n v="2.564102564102564E-2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6"/>
    <n v="3.3666666666666663"/>
    <n v="1.9801980198019802E-2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6"/>
    <n v="0"/>
    <e v="#DIV/0!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6"/>
    <n v="15.770000000000001"/>
    <n v="2.0291693088142042E-2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6"/>
    <n v="0.625"/>
    <n v="0.04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6"/>
    <n v="5.0000000000000001E-4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6"/>
    <n v="9.6153846153846159E-2"/>
    <n v="0.04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6"/>
    <n v="0"/>
    <e v="#DIV/0!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6"/>
    <n v="0"/>
    <e v="#DIV/0!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6"/>
    <n v="24.285714285714285"/>
    <n v="1.8823529411764704E-2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6"/>
    <n v="0"/>
    <e v="#DIV/0!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6"/>
    <n v="2.5000000000000001E-2"/>
    <n v="0.14285714285714285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6"/>
    <n v="32.049999999999997"/>
    <n v="2.4960998439937598E-2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6"/>
    <n v="24.333333333333336"/>
    <n v="4.1095890410958902E-2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6"/>
    <n v="1.5"/>
    <n v="8.8888888888888892E-2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6"/>
    <n v="0.42"/>
    <n v="9.5238095238095233E-2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6"/>
    <n v="3.214285714285714"/>
    <n v="6.6666666666666666E-2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6"/>
    <n v="0"/>
    <e v="#DIV/0!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6"/>
    <n v="6.3"/>
    <n v="2.3809523809523808E-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6"/>
    <n v="14.249999999999998"/>
    <n v="1.4035087719298246E-2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6"/>
    <n v="0.6"/>
    <n v="4.4444444444444446E-2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6"/>
    <n v="24.117647058823529"/>
    <n v="2.4390243902439025E-2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6"/>
    <n v="10.54"/>
    <n v="2.0872865275142316E-2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6"/>
    <n v="7.4690265486725664"/>
    <n v="2.843601895734597E-2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6"/>
    <n v="7.3333333333333334E-2"/>
    <n v="0.18181818181818182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6"/>
    <n v="0.97142857142857131"/>
    <n v="4.4117647058823532E-2"/>
    <x v="1"/>
    <x v="6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6"/>
    <n v="21.099999999999998"/>
    <n v="3.7914691943127965E-2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6"/>
    <n v="78.100000000000009"/>
    <n v="9.475032010243278E-3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6"/>
    <n v="32"/>
    <n v="3.4375000000000003E-2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6"/>
    <n v="0"/>
    <e v="#DIV/0!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6"/>
    <n v="47.692307692307693"/>
    <n v="1.6129032258064516E-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6"/>
    <n v="1.4500000000000002"/>
    <n v="4.5977011494252873E-3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6"/>
    <n v="10.7"/>
    <n v="3.7383177570093455E-2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6"/>
    <n v="1.8333333333333333"/>
    <n v="5.4545454545454543E-2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6"/>
    <n v="18"/>
    <n v="1.5555555555555555E-2"/>
    <x v="1"/>
    <x v="6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6"/>
    <n v="4.083333333333333"/>
    <n v="5.7142857142857143E-3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6"/>
    <n v="20"/>
    <n v="2.9411764705882353E-2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6"/>
    <n v="34.802513464991023"/>
    <n v="1.1864843951508899E-2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6"/>
    <n v="6.3333333333333339"/>
    <n v="0.10526315789473684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6"/>
    <n v="32.049999999999997"/>
    <n v="2.9641185647425898E-2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6"/>
    <n v="9.76"/>
    <n v="2.663934426229508E-2"/>
    <x v="1"/>
    <x v="6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6"/>
    <n v="37.75"/>
    <n v="8.6092715231788075E-2"/>
    <x v="1"/>
    <x v="6"/>
    <x v="3987"/>
    <d v="2014-05-16T22:11:30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x v="6"/>
    <n v="2.1333333333333333"/>
    <n v="0.125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6"/>
    <n v="0"/>
    <e v="#DIV/0!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6"/>
    <n v="4.1818181818181817"/>
    <n v="4.3478260869565216E-2"/>
    <x v="1"/>
    <x v="6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x v="6"/>
    <n v="20"/>
    <n v="0.01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6"/>
    <n v="5.41"/>
    <n v="1.6635859519408502E-2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6"/>
    <n v="6.0000000000000001E-3"/>
    <n v="0.33333333333333331"/>
    <x v="1"/>
    <x v="6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6"/>
    <n v="0.25"/>
    <n v="0.2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6"/>
    <n v="35"/>
    <n v="5.7142857142857141E-2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6"/>
    <n v="16.566666666666666"/>
    <n v="3.4205231388329982E-2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6"/>
    <n v="0"/>
    <e v="#DIV/0!"/>
    <x v="1"/>
    <x v="6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6"/>
    <n v="57.199999999999996"/>
    <n v="1.6783216783216783E-2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6"/>
    <n v="16.514285714285716"/>
    <n v="1.2110726643598616E-2"/>
    <x v="1"/>
    <x v="6"/>
    <x v="3999"/>
    <d v="2014-08-31T19:51:49"/>
  </r>
  <r>
    <x v="4000"/>
    <s v="The Escorts"/>
    <s v="An Enticing Trip into the World of Assisted Dying"/>
    <x v="6"/>
    <n v="10"/>
    <x v="2"/>
    <x v="0"/>
    <s v="USD"/>
    <n v="1462631358"/>
    <n v="1457450958"/>
    <b v="0"/>
    <x v="29"/>
    <b v="0"/>
    <x v="6"/>
    <n v="0.125"/>
    <n v="0.1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6"/>
    <n v="37.75"/>
    <n v="3.0905077262693158E-2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6"/>
    <n v="1.8399999999999999"/>
    <n v="0.17391304347826086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6"/>
    <n v="10.050000000000001"/>
    <n v="9.9502487562189053E-3"/>
    <x v="1"/>
    <x v="6"/>
    <x v="4003"/>
    <d v="2015-02-15T14:05:47"/>
  </r>
  <r>
    <x v="4004"/>
    <s v="South Florida Tours"/>
    <s v="Help Launch The Queen Into South Florida!"/>
    <x v="2"/>
    <n v="1"/>
    <x v="2"/>
    <x v="0"/>
    <s v="USD"/>
    <n v="1412740457"/>
    <n v="1410148457"/>
    <b v="0"/>
    <x v="29"/>
    <b v="0"/>
    <x v="6"/>
    <n v="0.2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6"/>
    <n v="1.3333333333333335"/>
    <n v="0.05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6"/>
    <n v="6.6666666666666671E-3"/>
    <n v="0.5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6"/>
    <n v="0.25"/>
    <n v="0.2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6"/>
    <n v="6"/>
    <n v="6.6666666666666666E-2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6"/>
    <n v="3.8860103626943006"/>
    <n v="0.04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6"/>
    <n v="24.194444444444443"/>
    <n v="2.1814006888633754E-2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6"/>
    <n v="7.6"/>
    <n v="0.21052631578947367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6"/>
    <n v="0"/>
    <e v="#DIV/0!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6"/>
    <n v="1.3"/>
    <n v="7.6923076923076927E-2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6"/>
    <n v="0"/>
    <e v="#DIV/0!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6"/>
    <n v="1.4285714285714287E-2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6"/>
    <n v="14.000000000000002"/>
    <n v="0.1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6"/>
    <n v="1.05"/>
    <n v="1.9047619047619049E-2"/>
    <x v="1"/>
    <x v="6"/>
    <x v="4017"/>
    <d v="2014-09-04T16:07:54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6"/>
    <n v="8.6666666666666679"/>
    <n v="3.0769230769230771E-2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6"/>
    <n v="0.82857142857142851"/>
    <n v="0.13793103448275862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6"/>
    <n v="16.666666666666664"/>
    <n v="0.03"/>
    <x v="1"/>
    <x v="6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6"/>
    <n v="0.83333333333333337"/>
    <n v="1.6E-2"/>
    <x v="1"/>
    <x v="6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6"/>
    <n v="69.561111111111103"/>
    <n v="1.5733567606421212E-2"/>
    <x v="1"/>
    <x v="6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6"/>
    <n v="0"/>
    <e v="#DIV/0!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6"/>
    <n v="1.25"/>
    <n v="0.1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6"/>
    <n v="5"/>
    <n v="1.6E-2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6"/>
    <n v="0"/>
    <e v="#DIV/0!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6"/>
    <n v="7.166666666666667"/>
    <n v="3.255813953488372E-2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6"/>
    <n v="28.050000000000004"/>
    <n v="1.9607843137254902E-2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6"/>
    <n v="0"/>
    <e v="#DIV/0!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6"/>
    <n v="16"/>
    <n v="1.4999999999999999E-2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6"/>
    <n v="0"/>
    <e v="#DIV/0!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6"/>
    <n v="6.8287037037037033"/>
    <n v="1.6949152542372881E-2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6"/>
    <n v="25.698702928870294"/>
    <n v="1.5304486005350058E-2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6"/>
    <n v="1.4814814814814816"/>
    <n v="0.01"/>
    <x v="1"/>
    <x v="6"/>
    <x v="4034"/>
    <d v="2015-04-03T21:44:10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6"/>
    <n v="36.85"/>
    <n v="6.7842605156037995E-3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6"/>
    <n v="47.05"/>
    <n v="6.0219624512929506E-3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6"/>
    <n v="11.428571428571429"/>
    <n v="2.5000000000000001E-2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6"/>
    <n v="12.04"/>
    <n v="1.3289036544850499E-2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6"/>
    <n v="60"/>
    <n v="1.6666666666666666E-2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6"/>
    <n v="31.25"/>
    <n v="8.0000000000000004E-4"/>
    <x v="1"/>
    <x v="6"/>
    <x v="4040"/>
    <d v="2015-07-18T03:00:00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6"/>
    <n v="0.42"/>
    <n v="9.5238095238095233E-2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6"/>
    <n v="0.21"/>
    <n v="0.14285714285714285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6"/>
    <n v="0"/>
    <e v="#DIV/0!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6"/>
    <n v="37.5"/>
    <n v="1.7777777777777778E-2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6"/>
    <n v="0.02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6"/>
    <n v="8.2142857142857135"/>
    <n v="2.6086956521739129E-2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6"/>
    <n v="2.1999999999999997"/>
    <n v="3.6363636363636362E-2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6"/>
    <n v="17.652941176470588"/>
    <n v="3.0323225591469511E-2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6"/>
    <n v="0.08"/>
    <n v="6.25E-2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6"/>
    <n v="6.6666666666666666E-2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6"/>
    <n v="0"/>
    <e v="#DIV/0!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6"/>
    <n v="37.533333333333339"/>
    <n v="1.1545293072824156E-2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6"/>
    <n v="22"/>
    <n v="1.8181818181818181E-2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6"/>
    <n v="0"/>
    <e v="#DIV/0!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6"/>
    <n v="17.62"/>
    <n v="2.383654937570942E-2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6"/>
    <n v="53"/>
    <n v="1.1320754716981131E-2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6"/>
    <n v="22.142857142857142"/>
    <n v="7.7419354838709677E-3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6"/>
    <n v="2.5333333333333332"/>
    <n v="4.2105263157894736E-2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6"/>
    <n v="2.5"/>
    <n v="2.8000000000000001E-2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6"/>
    <n v="2.85"/>
    <n v="1.7543859649122806E-2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6"/>
    <n v="0"/>
    <e v="#DIV/0!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6"/>
    <n v="2.4500000000000002"/>
    <n v="6.1224489795918364E-3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6"/>
    <n v="1.4210526315789473"/>
    <n v="6.6666666666666666E-2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6"/>
    <n v="19.25"/>
    <n v="1.5584415584415584E-2"/>
    <x v="1"/>
    <x v="6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6"/>
    <n v="0.67500000000000004"/>
    <n v="0.14814814814814814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6"/>
    <n v="0.16666666666666669"/>
    <n v="0.04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6"/>
    <n v="60.9"/>
    <n v="5.5829228243021349E-3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6"/>
    <n v="1"/>
    <n v="2.8612303290414875E-2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6"/>
    <n v="34.4"/>
    <n v="3.0232558139534883E-2"/>
    <x v="1"/>
    <x v="6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6"/>
    <n v="16.5"/>
    <n v="3.6363636363636362E-2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6"/>
    <n v="0"/>
    <e v="#DIV/0!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6"/>
    <n v="0.4"/>
    <n v="0.5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6"/>
    <n v="1.0571428571428572"/>
    <n v="5.4054054054054057E-2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6"/>
    <n v="26.727272727272727"/>
    <n v="2.8571428571428571E-2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6"/>
    <n v="28.799999999999997"/>
    <n v="2.2569444444444444E-2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6"/>
    <n v="0"/>
    <e v="#DIV/0!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6"/>
    <n v="8.9"/>
    <n v="4.4943820224719105E-3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6"/>
    <n v="0"/>
    <e v="#DIV/0!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6"/>
    <n v="0.16666666666666669"/>
    <n v="0.2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6"/>
    <n v="0"/>
    <e v="#DIV/0!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6"/>
    <n v="15.737410071942445"/>
    <n v="3.4285714285714287E-2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6"/>
    <n v="2"/>
    <n v="0.66666666666666663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6"/>
    <n v="21.685714285714287"/>
    <n v="7.9051383399209481E-3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6"/>
    <n v="0.33333333333333337"/>
    <n v="0.1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6"/>
    <n v="0.2857142857142857"/>
    <n v="0.1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6"/>
    <n v="4.7"/>
    <n v="0.10638297872340426"/>
    <x v="1"/>
    <x v="6"/>
    <x v="4086"/>
    <d v="2015-11-21T04:00:00"/>
  </r>
  <r>
    <x v="4087"/>
    <s v="Stage Production &quot;The Nail Shop&quot;"/>
    <s v="Comedy Stage Play"/>
    <x v="376"/>
    <n v="0"/>
    <x v="2"/>
    <x v="0"/>
    <s v="USD"/>
    <n v="1468777786"/>
    <n v="1466185786"/>
    <b v="0"/>
    <x v="78"/>
    <b v="0"/>
    <x v="6"/>
    <n v="0"/>
    <e v="#DIV/0!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6"/>
    <n v="10.8"/>
    <n v="1.3888888888888888E-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6"/>
    <n v="4.8"/>
    <n v="3.3333333333333333E-2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6"/>
    <n v="3.2"/>
    <n v="9.375E-2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6"/>
    <n v="12.75"/>
    <n v="3.9215686274509803E-2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6"/>
    <n v="1.8181818181818181E-2"/>
    <n v="0.05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6"/>
    <n v="2.4"/>
    <n v="6.6666666666666666E-2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6"/>
    <n v="36.5"/>
    <n v="1.0958904109589041E-2"/>
    <x v="1"/>
    <x v="6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6"/>
    <n v="2.666666666666667"/>
    <n v="1.25E-3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6"/>
    <n v="11.428571428571429"/>
    <n v="1.2500000000000001E-2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6"/>
    <n v="0"/>
    <e v="#DIV/0!"/>
    <x v="1"/>
    <x v="6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6"/>
    <n v="0"/>
    <e v="#DIV/0!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6"/>
    <n v="1.1111111111111112"/>
    <n v="0.02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6"/>
    <n v="0"/>
    <e v="#DIV/0!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6"/>
    <n v="0"/>
    <e v="#DIV/0!"/>
    <x v="1"/>
    <x v="6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6"/>
    <n v="27.400000000000002"/>
    <n v="4.3795620437956206E-2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6"/>
    <n v="10"/>
    <n v="0.06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6"/>
    <n v="21.366666666666667"/>
    <n v="2.1840873634945399E-2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6"/>
    <n v="6.9696969696969706"/>
    <n v="2.6086956521739132E-3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6"/>
    <n v="70.599999999999994"/>
    <n v="9.3484419263456086E-3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6"/>
    <n v="2.0500000000000003"/>
    <n v="9.7560975609756101E-2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6"/>
    <n v="1.9666666666666666"/>
    <n v="1.6949152542372881E-2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6"/>
    <n v="0"/>
    <e v="#DIV/0!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6"/>
    <n v="28.666666666666668"/>
    <n v="6.9767441860465115E-2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6"/>
    <n v="3.1333333333333333"/>
    <n v="6.3829787234042548E-2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6"/>
    <n v="0.04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6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5327F-1BD0-4BA6-8BF9-5DFD9D0048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5ECD4-7736-41D6-9E0E-F73751332565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9:F3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Total" baseField="16" baseItem="7" numFmtId="10"/>
  </dataFields>
  <formats count="2">
    <format dxfId="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2">
      <pivotArea dataOnly="0" labelOnly="1" grandCol="1" outline="0" fieldPosition="0"/>
    </format>
  </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6B302-EBCA-4CFE-9263-257ED49E32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B28B2-E15E-4AA3-B8C0-3E1712F0EF06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D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4">
    <i>
      <x v="17"/>
    </i>
    <i>
      <x v="34"/>
    </i>
    <i>
      <x v="37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item="2" hier="-1"/>
  </pageFields>
  <dataFields count="1">
    <dataField name="Count of state" fld="5" subtotal="count" showDataAs="percentOfTotal" baseField="17" baseItem="7" numFmtId="10"/>
  </dataFields>
  <pivotTableStyleInfo name="PivotStyleLight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2DD33-6948-46AA-A4F9-9C1C8BB3EC6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ubtotalTop="0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D11" sqref="D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4.42578125" bestFit="1" customWidth="1"/>
    <col min="20" max="20" width="3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L2/E2</f>
        <v>1.5645147425427663E-2</v>
      </c>
      <c r="Q2" t="s">
        <v>8310</v>
      </c>
      <c r="R2" t="s">
        <v>8311</v>
      </c>
      <c r="S2" s="10">
        <f t="shared" ref="S2:S7" si="0"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(E3/D3)*100</f>
        <v>142.60827250608273</v>
      </c>
      <c r="P3" s="5">
        <f t="shared" ref="P3:P66" si="2">L3/E3</f>
        <v>5.3913874291953868E-3</v>
      </c>
      <c r="Q3" t="s">
        <v>8310</v>
      </c>
      <c r="R3" t="s">
        <v>8311</v>
      </c>
      <c r="S3" s="10">
        <f t="shared" si="0"/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5">
        <f t="shared" si="2"/>
        <v>6.6666666666666666E-2</v>
      </c>
      <c r="Q4" t="s">
        <v>8310</v>
      </c>
      <c r="R4" t="s">
        <v>8311</v>
      </c>
      <c r="S4" s="10">
        <f t="shared" si="0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5">
        <f t="shared" si="2"/>
        <v>1.4436958614051972E-2</v>
      </c>
      <c r="Q5" t="s">
        <v>8310</v>
      </c>
      <c r="R5" t="s">
        <v>8311</v>
      </c>
      <c r="S5" s="10">
        <f t="shared" si="0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5">
        <f t="shared" si="2"/>
        <v>5.2479586549555885E-3</v>
      </c>
      <c r="Q6" t="s">
        <v>8310</v>
      </c>
      <c r="R6" t="s">
        <v>8311</v>
      </c>
      <c r="S6" s="10">
        <f t="shared" si="0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5">
        <f t="shared" si="2"/>
        <v>1.070615034168565E-2</v>
      </c>
      <c r="Q7" t="s">
        <v>8310</v>
      </c>
      <c r="R7" t="s">
        <v>8311</v>
      </c>
      <c r="S7" s="10">
        <f t="shared" si="0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5">
        <f t="shared" si="2"/>
        <v>6.8083108346050003E-3</v>
      </c>
      <c r="Q8" t="s">
        <v>8310</v>
      </c>
      <c r="R8" t="s">
        <v>8311</v>
      </c>
      <c r="S8" s="10">
        <f t="shared" ref="S8:S71" si="4">(((J8/60)/60)/24)+DATE(1970,1,1)</f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5">
        <f t="shared" si="2"/>
        <v>6.2568605927552142E-3</v>
      </c>
      <c r="Q9" t="s">
        <v>8310</v>
      </c>
      <c r="R9" t="s">
        <v>8311</v>
      </c>
      <c r="S9" s="10">
        <f t="shared" si="4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5">
        <f t="shared" si="2"/>
        <v>3.4270830953414518E-3</v>
      </c>
      <c r="Q10" t="s">
        <v>8310</v>
      </c>
      <c r="R10" t="s">
        <v>8311</v>
      </c>
      <c r="S10" s="10">
        <f t="shared" si="4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5">
        <f t="shared" si="2"/>
        <v>3.1746535659296179E-2</v>
      </c>
      <c r="Q11" t="s">
        <v>8310</v>
      </c>
      <c r="R11" t="s">
        <v>8311</v>
      </c>
      <c r="S11" s="10">
        <f t="shared" si="4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5">
        <f t="shared" si="2"/>
        <v>6.3018242122719736E-3</v>
      </c>
      <c r="Q12" t="s">
        <v>8310</v>
      </c>
      <c r="R12" t="s">
        <v>8311</v>
      </c>
      <c r="S12" s="10">
        <f t="shared" si="4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5">
        <f t="shared" si="2"/>
        <v>1.2448132780082987E-2</v>
      </c>
      <c r="Q13" t="s">
        <v>8310</v>
      </c>
      <c r="R13" t="s">
        <v>8311</v>
      </c>
      <c r="S13" s="10">
        <f t="shared" si="4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5">
        <f t="shared" si="2"/>
        <v>1.6677421956925061E-2</v>
      </c>
      <c r="Q14" t="s">
        <v>8310</v>
      </c>
      <c r="R14" t="s">
        <v>8311</v>
      </c>
      <c r="S14" s="10">
        <f t="shared" si="4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5">
        <f t="shared" si="2"/>
        <v>9.1087694231112692E-3</v>
      </c>
      <c r="Q15" t="s">
        <v>8310</v>
      </c>
      <c r="R15" t="s">
        <v>8311</v>
      </c>
      <c r="S15" s="10">
        <f t="shared" si="4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5">
        <f t="shared" si="2"/>
        <v>6.7701453104359313E-3</v>
      </c>
      <c r="Q16" t="s">
        <v>8310</v>
      </c>
      <c r="R16" t="s">
        <v>8311</v>
      </c>
      <c r="S16" s="10">
        <f t="shared" si="4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5">
        <f t="shared" si="2"/>
        <v>4.596622889305816E-2</v>
      </c>
      <c r="Q17" t="s">
        <v>8310</v>
      </c>
      <c r="R17" t="s">
        <v>8311</v>
      </c>
      <c r="S17" s="10">
        <f>(((J17/60)/60)/24)+DATE(1970,1,1)</f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5">
        <f t="shared" si="2"/>
        <v>5.8192700972649431E-3</v>
      </c>
      <c r="Q18" t="s">
        <v>8310</v>
      </c>
      <c r="R18" t="s">
        <v>8311</v>
      </c>
      <c r="S18" s="10">
        <f t="shared" si="4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5">
        <f t="shared" si="2"/>
        <v>2.3841059602649008E-2</v>
      </c>
      <c r="Q19" t="s">
        <v>8310</v>
      </c>
      <c r="R19" t="s">
        <v>8311</v>
      </c>
      <c r="S19" s="10">
        <f t="shared" si="4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5">
        <f t="shared" si="2"/>
        <v>1.0722236696196709E-2</v>
      </c>
      <c r="Q20" t="s">
        <v>8310</v>
      </c>
      <c r="R20" t="s">
        <v>8311</v>
      </c>
      <c r="S20" s="10">
        <f t="shared" si="4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5">
        <f t="shared" si="2"/>
        <v>1.7813765182186234E-2</v>
      </c>
      <c r="Q21" t="s">
        <v>8310</v>
      </c>
      <c r="R21" t="s">
        <v>8311</v>
      </c>
      <c r="S21" s="10">
        <f t="shared" si="4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5">
        <f t="shared" si="2"/>
        <v>1.2475049900199601E-2</v>
      </c>
      <c r="Q22" t="s">
        <v>8310</v>
      </c>
      <c r="R22" t="s">
        <v>8311</v>
      </c>
      <c r="S22" s="10">
        <f t="shared" si="4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5">
        <f t="shared" si="2"/>
        <v>5.0024764735017331E-3</v>
      </c>
      <c r="Q23" t="s">
        <v>8310</v>
      </c>
      <c r="R23" t="s">
        <v>8311</v>
      </c>
      <c r="S23" s="10">
        <f t="shared" si="4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5">
        <f t="shared" si="2"/>
        <v>1.9512195121951219E-2</v>
      </c>
      <c r="Q24" t="s">
        <v>8310</v>
      </c>
      <c r="R24" t="s">
        <v>8311</v>
      </c>
      <c r="S24" s="10">
        <f t="shared" si="4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5">
        <f t="shared" si="2"/>
        <v>9.7046413502109713E-3</v>
      </c>
      <c r="Q25" t="s">
        <v>8310</v>
      </c>
      <c r="R25" t="s">
        <v>8311</v>
      </c>
      <c r="S25" s="10">
        <f t="shared" si="4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5">
        <f t="shared" si="2"/>
        <v>1.5072464681460264E-2</v>
      </c>
      <c r="Q26" t="s">
        <v>8310</v>
      </c>
      <c r="R26" t="s">
        <v>8311</v>
      </c>
      <c r="S26" s="10">
        <f t="shared" si="4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5">
        <f t="shared" si="2"/>
        <v>1.7500000000000002E-2</v>
      </c>
      <c r="Q27" t="s">
        <v>8310</v>
      </c>
      <c r="R27" t="s">
        <v>8311</v>
      </c>
      <c r="S27" s="10">
        <f t="shared" si="4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5">
        <f t="shared" si="2"/>
        <v>9.7938144329896906E-3</v>
      </c>
      <c r="Q28" t="s">
        <v>8310</v>
      </c>
      <c r="R28" t="s">
        <v>8311</v>
      </c>
      <c r="S28" s="10">
        <f t="shared" si="4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5">
        <f t="shared" si="2"/>
        <v>6.7129111658089059E-3</v>
      </c>
      <c r="Q29" t="s">
        <v>8310</v>
      </c>
      <c r="R29" t="s">
        <v>8311</v>
      </c>
      <c r="S29" s="10">
        <f t="shared" si="4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5">
        <f t="shared" si="2"/>
        <v>5.8960305597076899E-3</v>
      </c>
      <c r="Q30" t="s">
        <v>8310</v>
      </c>
      <c r="R30" t="s">
        <v>8311</v>
      </c>
      <c r="S30" s="10">
        <f t="shared" si="4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5">
        <f t="shared" si="2"/>
        <v>3.1621621621621625E-2</v>
      </c>
      <c r="Q31" t="s">
        <v>8310</v>
      </c>
      <c r="R31" t="s">
        <v>8311</v>
      </c>
      <c r="S31" s="10">
        <f t="shared" si="4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5">
        <f t="shared" si="2"/>
        <v>1.3079992793664348E-2</v>
      </c>
      <c r="Q32" t="s">
        <v>8310</v>
      </c>
      <c r="R32" t="s">
        <v>8311</v>
      </c>
      <c r="S32" s="10">
        <f t="shared" si="4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5">
        <f t="shared" si="2"/>
        <v>7.6923076923076927E-2</v>
      </c>
      <c r="Q33" t="s">
        <v>8310</v>
      </c>
      <c r="R33" t="s">
        <v>8311</v>
      </c>
      <c r="S33" s="10">
        <f t="shared" si="4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5">
        <f t="shared" si="2"/>
        <v>3.1206171107994391E-3</v>
      </c>
      <c r="Q34" t="s">
        <v>8310</v>
      </c>
      <c r="R34" t="s">
        <v>8311</v>
      </c>
      <c r="S34" s="10">
        <f t="shared" si="4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5">
        <f t="shared" si="2"/>
        <v>1.1940298507462687E-2</v>
      </c>
      <c r="Q35" t="s">
        <v>8310</v>
      </c>
      <c r="R35" t="s">
        <v>8311</v>
      </c>
      <c r="S35" s="10">
        <f t="shared" si="4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5">
        <f t="shared" si="2"/>
        <v>2.0047169811320754E-2</v>
      </c>
      <c r="Q36" t="s">
        <v>8310</v>
      </c>
      <c r="R36" t="s">
        <v>8311</v>
      </c>
      <c r="S36" s="10">
        <f t="shared" si="4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5">
        <f t="shared" si="2"/>
        <v>1.6816816816816817E-2</v>
      </c>
      <c r="Q37" t="s">
        <v>8310</v>
      </c>
      <c r="R37" t="s">
        <v>8311</v>
      </c>
      <c r="S37" s="10">
        <f t="shared" si="4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5">
        <f t="shared" si="2"/>
        <v>5.1588697385391022E-3</v>
      </c>
      <c r="Q38" t="s">
        <v>8310</v>
      </c>
      <c r="R38" t="s">
        <v>8311</v>
      </c>
      <c r="S38" s="10">
        <f t="shared" si="4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5">
        <f t="shared" si="2"/>
        <v>6.2690487399955398E-3</v>
      </c>
      <c r="Q39" t="s">
        <v>8310</v>
      </c>
      <c r="R39" t="s">
        <v>8311</v>
      </c>
      <c r="S39" s="10">
        <f t="shared" si="4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5">
        <f t="shared" si="2"/>
        <v>2.3991275899672846E-2</v>
      </c>
      <c r="Q40" t="s">
        <v>8310</v>
      </c>
      <c r="R40" t="s">
        <v>8311</v>
      </c>
      <c r="S40" s="10">
        <f t="shared" si="4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5">
        <f t="shared" si="2"/>
        <v>6.6269659489998469E-3</v>
      </c>
      <c r="Q41" t="s">
        <v>8310</v>
      </c>
      <c r="R41" t="s">
        <v>8311</v>
      </c>
      <c r="S41" s="10">
        <f t="shared" si="4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5">
        <f t="shared" si="2"/>
        <v>7.8934385791810564E-3</v>
      </c>
      <c r="Q42" t="s">
        <v>8310</v>
      </c>
      <c r="R42" t="s">
        <v>8311</v>
      </c>
      <c r="S42" s="10">
        <f t="shared" si="4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5">
        <f t="shared" si="2"/>
        <v>9.4999999999999998E-3</v>
      </c>
      <c r="Q43" t="s">
        <v>8310</v>
      </c>
      <c r="R43" t="s">
        <v>8311</v>
      </c>
      <c r="S43" s="10">
        <f t="shared" si="4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5">
        <f t="shared" si="2"/>
        <v>8.5095669687814696E-3</v>
      </c>
      <c r="Q44" t="s">
        <v>8310</v>
      </c>
      <c r="R44" t="s">
        <v>8311</v>
      </c>
      <c r="S44" s="10">
        <f t="shared" si="4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5">
        <f t="shared" si="2"/>
        <v>8.5207023909803659E-3</v>
      </c>
      <c r="Q45" t="s">
        <v>8310</v>
      </c>
      <c r="R45" t="s">
        <v>8311</v>
      </c>
      <c r="S45" s="10">
        <f t="shared" si="4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5">
        <f t="shared" si="2"/>
        <v>7.4999999999999997E-3</v>
      </c>
      <c r="Q46" t="s">
        <v>8310</v>
      </c>
      <c r="R46" t="s">
        <v>8311</v>
      </c>
      <c r="S46" s="10">
        <f t="shared" si="4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5">
        <f t="shared" si="2"/>
        <v>1.0166666666666666E-2</v>
      </c>
      <c r="Q47" t="s">
        <v>8310</v>
      </c>
      <c r="R47" t="s">
        <v>8311</v>
      </c>
      <c r="S47" s="10">
        <f t="shared" si="4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5">
        <f t="shared" si="2"/>
        <v>5.1428571428571426E-3</v>
      </c>
      <c r="Q48" t="s">
        <v>8310</v>
      </c>
      <c r="R48" t="s">
        <v>8311</v>
      </c>
      <c r="S48" s="10">
        <f t="shared" si="4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5">
        <f t="shared" si="2"/>
        <v>1.3009822415924022E-2</v>
      </c>
      <c r="Q49" t="s">
        <v>8310</v>
      </c>
      <c r="R49" t="s">
        <v>8311</v>
      </c>
      <c r="S49" s="10">
        <f t="shared" si="4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5">
        <f t="shared" si="2"/>
        <v>1.7600741083835109E-2</v>
      </c>
      <c r="Q50" t="s">
        <v>8310</v>
      </c>
      <c r="R50" t="s">
        <v>8311</v>
      </c>
      <c r="S50" s="10">
        <f t="shared" si="4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5">
        <f t="shared" si="2"/>
        <v>7.2500000000000004E-3</v>
      </c>
      <c r="Q51" t="s">
        <v>8310</v>
      </c>
      <c r="R51" t="s">
        <v>8311</v>
      </c>
      <c r="S51" s="10">
        <f t="shared" si="4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5">
        <f t="shared" si="2"/>
        <v>3.6666666666666667E-2</v>
      </c>
      <c r="Q52" t="s">
        <v>8310</v>
      </c>
      <c r="R52" t="s">
        <v>8311</v>
      </c>
      <c r="S52" s="10">
        <f t="shared" si="4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5">
        <f t="shared" si="2"/>
        <v>8.450504189745774E-3</v>
      </c>
      <c r="Q53" t="s">
        <v>8310</v>
      </c>
      <c r="R53" t="s">
        <v>8311</v>
      </c>
      <c r="S53" s="10">
        <f t="shared" si="4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5">
        <f t="shared" si="2"/>
        <v>4.4746579468204111E-3</v>
      </c>
      <c r="Q54" t="s">
        <v>8310</v>
      </c>
      <c r="R54" t="s">
        <v>8311</v>
      </c>
      <c r="S54" s="10">
        <f t="shared" si="4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5">
        <f t="shared" si="2"/>
        <v>3.5573122529644272E-2</v>
      </c>
      <c r="Q55" t="s">
        <v>8310</v>
      </c>
      <c r="R55" t="s">
        <v>8311</v>
      </c>
      <c r="S55" s="10">
        <f t="shared" si="4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5">
        <f t="shared" si="2"/>
        <v>5.1485148514851488E-3</v>
      </c>
      <c r="Q56" t="s">
        <v>8310</v>
      </c>
      <c r="R56" t="s">
        <v>8311</v>
      </c>
      <c r="S56" s="10">
        <f t="shared" si="4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5">
        <f t="shared" si="2"/>
        <v>7.7547339945897202E-3</v>
      </c>
      <c r="Q57" t="s">
        <v>8310</v>
      </c>
      <c r="R57" t="s">
        <v>8311</v>
      </c>
      <c r="S57" s="10">
        <f t="shared" si="4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5">
        <f t="shared" si="2"/>
        <v>2.0277356951404264E-2</v>
      </c>
      <c r="Q58" t="s">
        <v>8310</v>
      </c>
      <c r="R58" t="s">
        <v>8311</v>
      </c>
      <c r="S58" s="10">
        <f t="shared" si="4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5">
        <f t="shared" si="2"/>
        <v>4.5142296368989206E-3</v>
      </c>
      <c r="Q59" t="s">
        <v>8310</v>
      </c>
      <c r="R59" t="s">
        <v>8311</v>
      </c>
      <c r="S59" s="10">
        <f t="shared" si="4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5">
        <f t="shared" si="2"/>
        <v>7.287921484792537E-3</v>
      </c>
      <c r="Q60" t="s">
        <v>8310</v>
      </c>
      <c r="R60" t="s">
        <v>8311</v>
      </c>
      <c r="S60" s="10">
        <f t="shared" si="4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5">
        <f t="shared" si="2"/>
        <v>1.6479285538078636E-3</v>
      </c>
      <c r="Q61" t="s">
        <v>8310</v>
      </c>
      <c r="R61" t="s">
        <v>8311</v>
      </c>
      <c r="S61" s="10">
        <f t="shared" si="4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5">
        <f t="shared" si="2"/>
        <v>2.3234150759520088E-2</v>
      </c>
      <c r="Q62" t="s">
        <v>8310</v>
      </c>
      <c r="R62" t="s">
        <v>8312</v>
      </c>
      <c r="S62" s="10">
        <f t="shared" si="4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5">
        <f t="shared" si="2"/>
        <v>3.1018206338503033E-3</v>
      </c>
      <c r="Q63" t="s">
        <v>8310</v>
      </c>
      <c r="R63" t="s">
        <v>8312</v>
      </c>
      <c r="S63" s="10">
        <f t="shared" si="4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5">
        <f t="shared" si="2"/>
        <v>1.034037052994399E-2</v>
      </c>
      <c r="Q64" t="s">
        <v>8310</v>
      </c>
      <c r="R64" t="s">
        <v>8312</v>
      </c>
      <c r="S64" s="10">
        <f t="shared" si="4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5">
        <f t="shared" si="2"/>
        <v>2.8189237877526571E-2</v>
      </c>
      <c r="Q65" t="s">
        <v>8310</v>
      </c>
      <c r="R65" t="s">
        <v>8312</v>
      </c>
      <c r="S65" s="10">
        <f t="shared" si="4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5">
        <f t="shared" si="2"/>
        <v>1.1538461538461539E-2</v>
      </c>
      <c r="Q66" t="s">
        <v>8310</v>
      </c>
      <c r="R66" t="s">
        <v>8312</v>
      </c>
      <c r="S66" s="10">
        <f t="shared" si="4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 s="5">
        <f t="shared" ref="P67:P130" si="6">L67/E67</f>
        <v>7.5727381426863296E-3</v>
      </c>
      <c r="Q67" t="s">
        <v>8310</v>
      </c>
      <c r="R67" t="s">
        <v>8312</v>
      </c>
      <c r="S67" s="10">
        <f t="shared" si="4"/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5">
        <f t="shared" si="6"/>
        <v>1.0961214165261383E-2</v>
      </c>
      <c r="Q68" t="s">
        <v>8310</v>
      </c>
      <c r="R68" t="s">
        <v>8312</v>
      </c>
      <c r="S68" s="10">
        <f t="shared" si="4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5">
        <f t="shared" si="6"/>
        <v>8.6021505376344086E-3</v>
      </c>
      <c r="Q69" t="s">
        <v>8310</v>
      </c>
      <c r="R69" t="s">
        <v>8312</v>
      </c>
      <c r="S69" s="10">
        <f t="shared" si="4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5">
        <f t="shared" si="6"/>
        <v>4.7182175622542594E-2</v>
      </c>
      <c r="Q70" t="s">
        <v>8310</v>
      </c>
      <c r="R70" t="s">
        <v>8312</v>
      </c>
      <c r="S70" s="10">
        <f t="shared" si="4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5">
        <f t="shared" si="6"/>
        <v>1.6044376220792252E-2</v>
      </c>
      <c r="Q71" t="s">
        <v>8310</v>
      </c>
      <c r="R71" t="s">
        <v>8312</v>
      </c>
      <c r="S71" s="10">
        <f t="shared" si="4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5">
        <f t="shared" si="6"/>
        <v>2.6729559748427674E-2</v>
      </c>
      <c r="Q72" t="s">
        <v>8310</v>
      </c>
      <c r="R72" t="s">
        <v>8312</v>
      </c>
      <c r="S72" s="10">
        <f t="shared" ref="S72:S135" si="8">(((J72/60)/60)/24)+DATE(1970,1,1)</f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5">
        <f t="shared" si="6"/>
        <v>1.4343343792021516E-2</v>
      </c>
      <c r="Q73" t="s">
        <v>8310</v>
      </c>
      <c r="R73" t="s">
        <v>8312</v>
      </c>
      <c r="S73" s="10">
        <f t="shared" si="8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5">
        <f t="shared" si="6"/>
        <v>1.7190775681341718E-2</v>
      </c>
      <c r="Q74" t="s">
        <v>8310</v>
      </c>
      <c r="R74" t="s">
        <v>8312</v>
      </c>
      <c r="S74" s="10">
        <f t="shared" si="8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5">
        <f t="shared" si="6"/>
        <v>0.02</v>
      </c>
      <c r="Q75" t="s">
        <v>8310</v>
      </c>
      <c r="R75" t="s">
        <v>8312</v>
      </c>
      <c r="S75" s="10">
        <f t="shared" si="8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5">
        <f t="shared" si="6"/>
        <v>5.1358339531753623E-2</v>
      </c>
      <c r="Q76" t="s">
        <v>8310</v>
      </c>
      <c r="R76" t="s">
        <v>8312</v>
      </c>
      <c r="S76" s="10">
        <f t="shared" si="8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5">
        <f t="shared" si="6"/>
        <v>1.1633663366336634E-2</v>
      </c>
      <c r="Q77" t="s">
        <v>8310</v>
      </c>
      <c r="R77" t="s">
        <v>8312</v>
      </c>
      <c r="S77" s="10">
        <f t="shared" si="8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5">
        <f t="shared" si="6"/>
        <v>3.2608695652173912E-2</v>
      </c>
      <c r="Q78" t="s">
        <v>8310</v>
      </c>
      <c r="R78" t="s">
        <v>8312</v>
      </c>
      <c r="S78" s="10">
        <f t="shared" si="8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5">
        <f t="shared" si="6"/>
        <v>1.6560509554140127E-2</v>
      </c>
      <c r="Q79" t="s">
        <v>8310</v>
      </c>
      <c r="R79" t="s">
        <v>8312</v>
      </c>
      <c r="S79" s="10">
        <f t="shared" si="8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5">
        <f t="shared" si="6"/>
        <v>2.5906735751295335E-2</v>
      </c>
      <c r="Q80" t="s">
        <v>8310</v>
      </c>
      <c r="R80" t="s">
        <v>8312</v>
      </c>
      <c r="S80" s="10">
        <f t="shared" si="8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5">
        <f t="shared" si="6"/>
        <v>2.4833434282253181E-2</v>
      </c>
      <c r="Q81" t="s">
        <v>8310</v>
      </c>
      <c r="R81" t="s">
        <v>8312</v>
      </c>
      <c r="S81" s="10">
        <f t="shared" si="8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5">
        <f t="shared" si="6"/>
        <v>3.6519036519036519E-3</v>
      </c>
      <c r="Q82" t="s">
        <v>8310</v>
      </c>
      <c r="R82" t="s">
        <v>8312</v>
      </c>
      <c r="S82" s="10">
        <f t="shared" si="8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5">
        <f t="shared" si="6"/>
        <v>1.8855218855218854E-2</v>
      </c>
      <c r="Q83" t="s">
        <v>8310</v>
      </c>
      <c r="R83" t="s">
        <v>8312</v>
      </c>
      <c r="S83" s="10">
        <f t="shared" si="8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5">
        <f t="shared" si="6"/>
        <v>2.4996875390576177E-2</v>
      </c>
      <c r="Q84" t="s">
        <v>8310</v>
      </c>
      <c r="R84" t="s">
        <v>8312</v>
      </c>
      <c r="S84" s="10">
        <f t="shared" si="8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5">
        <f t="shared" si="6"/>
        <v>6.3414634146341464E-2</v>
      </c>
      <c r="Q85" t="s">
        <v>8310</v>
      </c>
      <c r="R85" t="s">
        <v>8312</v>
      </c>
      <c r="S85" s="10">
        <f t="shared" si="8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5">
        <f t="shared" si="6"/>
        <v>1.4E-2</v>
      </c>
      <c r="Q86" t="s">
        <v>8310</v>
      </c>
      <c r="R86" t="s">
        <v>8312</v>
      </c>
      <c r="S86" s="10">
        <f t="shared" si="8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5">
        <f t="shared" si="6"/>
        <v>1.3944223107569721E-2</v>
      </c>
      <c r="Q87" t="s">
        <v>8310</v>
      </c>
      <c r="R87" t="s">
        <v>8312</v>
      </c>
      <c r="S87" s="10">
        <f t="shared" si="8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5">
        <f t="shared" si="6"/>
        <v>2.6612398246712585E-3</v>
      </c>
      <c r="Q88" t="s">
        <v>8310</v>
      </c>
      <c r="R88" t="s">
        <v>8312</v>
      </c>
      <c r="S88" s="10">
        <f t="shared" si="8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5">
        <f t="shared" si="6"/>
        <v>9.5602294455066923E-3</v>
      </c>
      <c r="Q89" t="s">
        <v>8310</v>
      </c>
      <c r="R89" t="s">
        <v>8312</v>
      </c>
      <c r="S89" s="10">
        <f t="shared" si="8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5">
        <f t="shared" si="6"/>
        <v>1.6666666666666666E-2</v>
      </c>
      <c r="Q90" t="s">
        <v>8310</v>
      </c>
      <c r="R90" t="s">
        <v>8312</v>
      </c>
      <c r="S90" s="10">
        <f t="shared" si="8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5">
        <f t="shared" si="6"/>
        <v>8.1112398609501733E-3</v>
      </c>
      <c r="Q91" t="s">
        <v>8310</v>
      </c>
      <c r="R91" t="s">
        <v>8312</v>
      </c>
      <c r="S91" s="10">
        <f t="shared" si="8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5">
        <f t="shared" si="6"/>
        <v>3.1872509960159362E-2</v>
      </c>
      <c r="Q92" t="s">
        <v>8310</v>
      </c>
      <c r="R92" t="s">
        <v>8312</v>
      </c>
      <c r="S92" s="10">
        <f t="shared" si="8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5">
        <f t="shared" si="6"/>
        <v>1.2777777777777779E-2</v>
      </c>
      <c r="Q93" t="s">
        <v>8310</v>
      </c>
      <c r="R93" t="s">
        <v>8312</v>
      </c>
      <c r="S93" s="10">
        <f t="shared" si="8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5">
        <f t="shared" si="6"/>
        <v>8.1749049429657803E-3</v>
      </c>
      <c r="Q94" t="s">
        <v>8310</v>
      </c>
      <c r="R94" t="s">
        <v>8312</v>
      </c>
      <c r="S94" s="10">
        <f t="shared" si="8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5">
        <f t="shared" si="6"/>
        <v>1.3562386980108499E-2</v>
      </c>
      <c r="Q95" t="s">
        <v>8310</v>
      </c>
      <c r="R95" t="s">
        <v>8312</v>
      </c>
      <c r="S95" s="10">
        <f t="shared" si="8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5">
        <f t="shared" si="6"/>
        <v>4.6153846153846156E-2</v>
      </c>
      <c r="Q96" t="s">
        <v>8310</v>
      </c>
      <c r="R96" t="s">
        <v>8312</v>
      </c>
      <c r="S96" s="10">
        <f t="shared" si="8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5">
        <f t="shared" si="6"/>
        <v>4.5652173913043478E-2</v>
      </c>
      <c r="Q97" t="s">
        <v>8310</v>
      </c>
      <c r="R97" t="s">
        <v>8312</v>
      </c>
      <c r="S97" s="10">
        <f t="shared" si="8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5">
        <f t="shared" si="6"/>
        <v>1.9767441860465116E-2</v>
      </c>
      <c r="Q98" t="s">
        <v>8310</v>
      </c>
      <c r="R98" t="s">
        <v>8312</v>
      </c>
      <c r="S98" s="10">
        <f t="shared" si="8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5">
        <f t="shared" si="6"/>
        <v>1.8823529411764704E-2</v>
      </c>
      <c r="Q99" t="s">
        <v>8310</v>
      </c>
      <c r="R99" t="s">
        <v>8312</v>
      </c>
      <c r="S99" s="10">
        <f t="shared" si="8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5">
        <f t="shared" si="6"/>
        <v>1.7647058823529412E-2</v>
      </c>
      <c r="Q100" t="s">
        <v>8310</v>
      </c>
      <c r="R100" t="s">
        <v>8312</v>
      </c>
      <c r="S100" s="10">
        <f t="shared" si="8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5">
        <f t="shared" si="6"/>
        <v>2.4523828987165864E-2</v>
      </c>
      <c r="Q101" t="s">
        <v>8310</v>
      </c>
      <c r="R101" t="s">
        <v>8312</v>
      </c>
      <c r="S101" s="10">
        <f t="shared" si="8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5">
        <f t="shared" si="6"/>
        <v>5.1999999999999998E-3</v>
      </c>
      <c r="Q102" t="s">
        <v>8310</v>
      </c>
      <c r="R102" t="s">
        <v>8312</v>
      </c>
      <c r="S102" s="10">
        <f t="shared" si="8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5">
        <f t="shared" si="6"/>
        <v>0.01</v>
      </c>
      <c r="Q103" t="s">
        <v>8310</v>
      </c>
      <c r="R103" t="s">
        <v>8312</v>
      </c>
      <c r="S103" s="10">
        <f t="shared" si="8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5">
        <f t="shared" si="6"/>
        <v>8.4801043705153289E-3</v>
      </c>
      <c r="Q104" t="s">
        <v>8310</v>
      </c>
      <c r="R104" t="s">
        <v>8312</v>
      </c>
      <c r="S104" s="10">
        <f t="shared" si="8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5">
        <f t="shared" si="6"/>
        <v>3.5844915874177027E-2</v>
      </c>
      <c r="Q105" t="s">
        <v>8310</v>
      </c>
      <c r="R105" t="s">
        <v>8312</v>
      </c>
      <c r="S105" s="10">
        <f t="shared" si="8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5">
        <f t="shared" si="6"/>
        <v>1.6666666666666666E-2</v>
      </c>
      <c r="Q106" t="s">
        <v>8310</v>
      </c>
      <c r="R106" t="s">
        <v>8312</v>
      </c>
      <c r="S106" s="10">
        <f t="shared" si="8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5">
        <f t="shared" si="6"/>
        <v>2.5391451544646636E-2</v>
      </c>
      <c r="Q107" t="s">
        <v>8310</v>
      </c>
      <c r="R107" t="s">
        <v>8312</v>
      </c>
      <c r="S107" s="10">
        <f t="shared" si="8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5">
        <f t="shared" si="6"/>
        <v>5.3731343283582086E-3</v>
      </c>
      <c r="Q108" t="s">
        <v>8310</v>
      </c>
      <c r="R108" t="s">
        <v>8312</v>
      </c>
      <c r="S108" s="10">
        <f t="shared" si="8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5">
        <f t="shared" si="6"/>
        <v>8.9785296031229672E-3</v>
      </c>
      <c r="Q109" t="s">
        <v>8310</v>
      </c>
      <c r="R109" t="s">
        <v>8312</v>
      </c>
      <c r="S109" s="10">
        <f t="shared" si="8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5">
        <f t="shared" si="6"/>
        <v>1.2702702702702703E-2</v>
      </c>
      <c r="Q110" t="s">
        <v>8310</v>
      </c>
      <c r="R110" t="s">
        <v>8312</v>
      </c>
      <c r="S110" s="10">
        <f t="shared" si="8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5">
        <f t="shared" si="6"/>
        <v>2.1412300683371299E-2</v>
      </c>
      <c r="Q111" t="s">
        <v>8310</v>
      </c>
      <c r="R111" t="s">
        <v>8312</v>
      </c>
      <c r="S111" s="10">
        <f t="shared" si="8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5">
        <f t="shared" si="6"/>
        <v>1.5294117647058824E-2</v>
      </c>
      <c r="Q112" t="s">
        <v>8310</v>
      </c>
      <c r="R112" t="s">
        <v>8312</v>
      </c>
      <c r="S112" s="10">
        <f t="shared" si="8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5">
        <f t="shared" si="6"/>
        <v>9.7966728280961188E-3</v>
      </c>
      <c r="Q113" t="s">
        <v>8310</v>
      </c>
      <c r="R113" t="s">
        <v>8312</v>
      </c>
      <c r="S113" s="10">
        <f t="shared" si="8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5">
        <f t="shared" si="6"/>
        <v>1.5576923076923077E-2</v>
      </c>
      <c r="Q114" t="s">
        <v>8310</v>
      </c>
      <c r="R114" t="s">
        <v>8312</v>
      </c>
      <c r="S114" s="10">
        <f t="shared" si="8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5">
        <f t="shared" si="6"/>
        <v>1.1063829787234043E-2</v>
      </c>
      <c r="Q115" t="s">
        <v>8310</v>
      </c>
      <c r="R115" t="s">
        <v>8312</v>
      </c>
      <c r="S115" s="10">
        <f t="shared" si="8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5">
        <f t="shared" si="6"/>
        <v>1.1290322580645161E-2</v>
      </c>
      <c r="Q116" t="s">
        <v>8310</v>
      </c>
      <c r="R116" t="s">
        <v>8312</v>
      </c>
      <c r="S116" s="10">
        <f t="shared" si="8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5">
        <f t="shared" si="6"/>
        <v>3.4810126582278479E-2</v>
      </c>
      <c r="Q117" t="s">
        <v>8310</v>
      </c>
      <c r="R117" t="s">
        <v>8312</v>
      </c>
      <c r="S117" s="10">
        <f t="shared" si="8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5">
        <f t="shared" si="6"/>
        <v>1.4328808446455505E-2</v>
      </c>
      <c r="Q118" t="s">
        <v>8310</v>
      </c>
      <c r="R118" t="s">
        <v>8312</v>
      </c>
      <c r="S118" s="10">
        <f t="shared" si="8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5">
        <f t="shared" si="6"/>
        <v>5.9705189044318941E-3</v>
      </c>
      <c r="Q119" t="s">
        <v>8310</v>
      </c>
      <c r="R119" t="s">
        <v>8312</v>
      </c>
      <c r="S119" s="10">
        <f t="shared" si="8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5">
        <f t="shared" si="6"/>
        <v>6.9007251069612393E-3</v>
      </c>
      <c r="Q120" t="s">
        <v>8310</v>
      </c>
      <c r="R120" t="s">
        <v>8312</v>
      </c>
      <c r="S120" s="10">
        <f t="shared" si="8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5">
        <f t="shared" si="6"/>
        <v>1.0888437656337365E-2</v>
      </c>
      <c r="Q121" t="s">
        <v>8310</v>
      </c>
      <c r="R121" t="s">
        <v>8312</v>
      </c>
      <c r="S121" s="10">
        <f t="shared" si="8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5">
        <f t="shared" si="6"/>
        <v>0.1</v>
      </c>
      <c r="Q122" t="s">
        <v>8310</v>
      </c>
      <c r="R122" t="s">
        <v>8313</v>
      </c>
      <c r="S122" s="10">
        <f t="shared" si="8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5">
        <f t="shared" si="6"/>
        <v>1</v>
      </c>
      <c r="Q123" t="s">
        <v>8310</v>
      </c>
      <c r="R123" t="s">
        <v>8313</v>
      </c>
      <c r="S123" s="10">
        <f t="shared" si="8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5" t="e">
        <f t="shared" si="6"/>
        <v>#DIV/0!</v>
      </c>
      <c r="Q124" t="s">
        <v>8310</v>
      </c>
      <c r="R124" t="s">
        <v>8313</v>
      </c>
      <c r="S124" s="10">
        <f t="shared" si="8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5">
        <f t="shared" si="6"/>
        <v>3.9735099337748346E-2</v>
      </c>
      <c r="Q125" t="s">
        <v>8310</v>
      </c>
      <c r="R125" t="s">
        <v>8313</v>
      </c>
      <c r="S125" s="10">
        <f t="shared" si="8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5" t="e">
        <f t="shared" si="6"/>
        <v>#DIV/0!</v>
      </c>
      <c r="Q126" t="s">
        <v>8310</v>
      </c>
      <c r="R126" t="s">
        <v>8313</v>
      </c>
      <c r="S126" s="10">
        <f t="shared" si="8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5">
        <f t="shared" si="6"/>
        <v>8.5714285714285715E-2</v>
      </c>
      <c r="Q127" t="s">
        <v>8310</v>
      </c>
      <c r="R127" t="s">
        <v>8313</v>
      </c>
      <c r="S127" s="10">
        <f t="shared" si="8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5">
        <f t="shared" si="6"/>
        <v>9.372746935832732E-3</v>
      </c>
      <c r="Q128" t="s">
        <v>8310</v>
      </c>
      <c r="R128" t="s">
        <v>8313</v>
      </c>
      <c r="S128" s="10">
        <f t="shared" si="8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5">
        <f t="shared" si="6"/>
        <v>2.1052631578947368E-2</v>
      </c>
      <c r="Q129" t="s">
        <v>8310</v>
      </c>
      <c r="R129" t="s">
        <v>8313</v>
      </c>
      <c r="S129" s="10">
        <f t="shared" si="8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5">
        <f t="shared" si="6"/>
        <v>3.2137118371719335E-3</v>
      </c>
      <c r="Q130" t="s">
        <v>8310</v>
      </c>
      <c r="R130" t="s">
        <v>8313</v>
      </c>
      <c r="S130" s="10">
        <f t="shared" si="8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9">(E131/D131)*100</f>
        <v>0</v>
      </c>
      <c r="P131" s="5" t="e">
        <f t="shared" ref="P131:P194" si="10">L131/E131</f>
        <v>#DIV/0!</v>
      </c>
      <c r="Q131" t="s">
        <v>8310</v>
      </c>
      <c r="R131" t="s">
        <v>8313</v>
      </c>
      <c r="S131" s="10">
        <f t="shared" si="8"/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s="5" t="e">
        <f t="shared" si="10"/>
        <v>#DIV/0!</v>
      </c>
      <c r="Q132" t="s">
        <v>8310</v>
      </c>
      <c r="R132" t="s">
        <v>8313</v>
      </c>
      <c r="S132" s="10">
        <f t="shared" si="8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s="5" t="e">
        <f t="shared" si="10"/>
        <v>#DIV/0!</v>
      </c>
      <c r="Q133" t="s">
        <v>8310</v>
      </c>
      <c r="R133" t="s">
        <v>8313</v>
      </c>
      <c r="S133" s="10">
        <f t="shared" si="8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9.5687499999999996</v>
      </c>
      <c r="P134" s="5">
        <f t="shared" si="10"/>
        <v>1.0581319399085565E-2</v>
      </c>
      <c r="Q134" t="s">
        <v>8310</v>
      </c>
      <c r="R134" t="s">
        <v>8313</v>
      </c>
      <c r="S134" s="10">
        <f t="shared" si="8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s="5" t="e">
        <f t="shared" si="10"/>
        <v>#DIV/0!</v>
      </c>
      <c r="Q135" t="s">
        <v>8310</v>
      </c>
      <c r="R135" t="s">
        <v>8313</v>
      </c>
      <c r="S135" s="10">
        <f t="shared" si="8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s="5" t="e">
        <f t="shared" si="10"/>
        <v>#DIV/0!</v>
      </c>
      <c r="Q136" t="s">
        <v>8310</v>
      </c>
      <c r="R136" t="s">
        <v>8313</v>
      </c>
      <c r="S136" s="10">
        <f t="shared" ref="S136:S199" si="12">(((J136/60)/60)/24)+DATE(1970,1,1)</f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13.433333333333334</v>
      </c>
      <c r="P137" s="5">
        <f t="shared" si="10"/>
        <v>1.2406947890818859E-2</v>
      </c>
      <c r="Q137" t="s">
        <v>8310</v>
      </c>
      <c r="R137" t="s">
        <v>8313</v>
      </c>
      <c r="S137" s="10">
        <f t="shared" si="12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s="5" t="e">
        <f t="shared" si="10"/>
        <v>#DIV/0!</v>
      </c>
      <c r="Q138" t="s">
        <v>8310</v>
      </c>
      <c r="R138" t="s">
        <v>8313</v>
      </c>
      <c r="S138" s="10">
        <f t="shared" si="12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s="5" t="e">
        <f t="shared" si="10"/>
        <v>#DIV/0!</v>
      </c>
      <c r="Q139" t="s">
        <v>8310</v>
      </c>
      <c r="R139" t="s">
        <v>8313</v>
      </c>
      <c r="S139" s="10">
        <f t="shared" si="12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3.1413333333333333</v>
      </c>
      <c r="P140" s="5">
        <f t="shared" si="10"/>
        <v>1.2308998302207131E-2</v>
      </c>
      <c r="Q140" t="s">
        <v>8310</v>
      </c>
      <c r="R140" t="s">
        <v>8313</v>
      </c>
      <c r="S140" s="10">
        <f t="shared" si="12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100</v>
      </c>
      <c r="P141" s="5">
        <f t="shared" si="10"/>
        <v>2E-3</v>
      </c>
      <c r="Q141" t="s">
        <v>8310</v>
      </c>
      <c r="R141" t="s">
        <v>8313</v>
      </c>
      <c r="S141" s="10">
        <f t="shared" si="12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s="5" t="e">
        <f t="shared" si="10"/>
        <v>#DIV/0!</v>
      </c>
      <c r="Q142" t="s">
        <v>8310</v>
      </c>
      <c r="R142" t="s">
        <v>8313</v>
      </c>
      <c r="S142" s="10">
        <f t="shared" si="12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10.775</v>
      </c>
      <c r="P143" s="5">
        <f t="shared" si="10"/>
        <v>2.1655065738592421E-2</v>
      </c>
      <c r="Q143" t="s">
        <v>8310</v>
      </c>
      <c r="R143" t="s">
        <v>8313</v>
      </c>
      <c r="S143" s="10">
        <f t="shared" si="12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0.33333333333333337</v>
      </c>
      <c r="P144" s="5">
        <f t="shared" si="10"/>
        <v>0.1</v>
      </c>
      <c r="Q144" t="s">
        <v>8310</v>
      </c>
      <c r="R144" t="s">
        <v>8313</v>
      </c>
      <c r="S144" s="10">
        <f t="shared" si="12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s="5" t="e">
        <f t="shared" si="10"/>
        <v>#DIV/0!</v>
      </c>
      <c r="Q145" t="s">
        <v>8310</v>
      </c>
      <c r="R145" t="s">
        <v>8313</v>
      </c>
      <c r="S145" s="10">
        <f t="shared" si="12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27.6</v>
      </c>
      <c r="P146" s="5">
        <f t="shared" si="10"/>
        <v>1.7874396135265702E-2</v>
      </c>
      <c r="Q146" t="s">
        <v>8310</v>
      </c>
      <c r="R146" t="s">
        <v>8313</v>
      </c>
      <c r="S146" s="10">
        <f t="shared" si="12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7.5111111111111111</v>
      </c>
      <c r="P147" s="5">
        <f t="shared" si="10"/>
        <v>2.6627218934911243E-2</v>
      </c>
      <c r="Q147" t="s">
        <v>8310</v>
      </c>
      <c r="R147" t="s">
        <v>8313</v>
      </c>
      <c r="S147" s="10">
        <f t="shared" si="12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0.57499999999999996</v>
      </c>
      <c r="P148" s="5">
        <f t="shared" si="10"/>
        <v>2.6086956521739129E-2</v>
      </c>
      <c r="Q148" t="s">
        <v>8310</v>
      </c>
      <c r="R148" t="s">
        <v>8313</v>
      </c>
      <c r="S148" s="10">
        <f t="shared" si="12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s="5" t="e">
        <f t="shared" si="10"/>
        <v>#DIV/0!</v>
      </c>
      <c r="Q149" t="s">
        <v>8310</v>
      </c>
      <c r="R149" t="s">
        <v>8313</v>
      </c>
      <c r="S149" s="10">
        <f t="shared" si="12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0.08</v>
      </c>
      <c r="P150" s="5">
        <f t="shared" si="10"/>
        <v>0.05</v>
      </c>
      <c r="Q150" t="s">
        <v>8310</v>
      </c>
      <c r="R150" t="s">
        <v>8313</v>
      </c>
      <c r="S150" s="10">
        <f t="shared" si="12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0.91999999999999993</v>
      </c>
      <c r="P151" s="5">
        <f t="shared" si="10"/>
        <v>6.5217391304347824E-2</v>
      </c>
      <c r="Q151" t="s">
        <v>8310</v>
      </c>
      <c r="R151" t="s">
        <v>8313</v>
      </c>
      <c r="S151" s="10">
        <f t="shared" si="12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23.163076923076922</v>
      </c>
      <c r="P152" s="5">
        <f t="shared" si="10"/>
        <v>2.2250265674814028E-3</v>
      </c>
      <c r="Q152" t="s">
        <v>8310</v>
      </c>
      <c r="R152" t="s">
        <v>8313</v>
      </c>
      <c r="S152" s="10">
        <f t="shared" si="12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5.5999999999999994E-2</v>
      </c>
      <c r="P153" s="5">
        <f t="shared" si="10"/>
        <v>3.5714285714285712E-2</v>
      </c>
      <c r="Q153" t="s">
        <v>8310</v>
      </c>
      <c r="R153" t="s">
        <v>8313</v>
      </c>
      <c r="S153" s="10">
        <f t="shared" si="12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7.8947368421052634E-3</v>
      </c>
      <c r="P154" s="5">
        <f t="shared" si="10"/>
        <v>6.6666666666666666E-2</v>
      </c>
      <c r="Q154" t="s">
        <v>8310</v>
      </c>
      <c r="R154" t="s">
        <v>8313</v>
      </c>
      <c r="S154" s="10">
        <f t="shared" si="12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0.71799999999999997</v>
      </c>
      <c r="P155" s="5">
        <f t="shared" si="10"/>
        <v>2.7855153203342618E-2</v>
      </c>
      <c r="Q155" t="s">
        <v>8310</v>
      </c>
      <c r="R155" t="s">
        <v>8313</v>
      </c>
      <c r="S155" s="10">
        <f t="shared" si="12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2.666666666666667</v>
      </c>
      <c r="P156" s="5">
        <f t="shared" si="10"/>
        <v>7.4999999999999997E-2</v>
      </c>
      <c r="Q156" t="s">
        <v>8310</v>
      </c>
      <c r="R156" t="s">
        <v>8313</v>
      </c>
      <c r="S156" s="10">
        <f t="shared" si="12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6.0000000000000001E-3</v>
      </c>
      <c r="P157" s="5">
        <f t="shared" si="10"/>
        <v>4.9382716049382713E-2</v>
      </c>
      <c r="Q157" t="s">
        <v>8310</v>
      </c>
      <c r="R157" t="s">
        <v>8313</v>
      </c>
      <c r="S157" s="10">
        <f t="shared" si="12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5.0999999999999996</v>
      </c>
      <c r="P158" s="5">
        <f t="shared" si="10"/>
        <v>8.4033613445378148E-3</v>
      </c>
      <c r="Q158" t="s">
        <v>8310</v>
      </c>
      <c r="R158" t="s">
        <v>8313</v>
      </c>
      <c r="S158" s="10">
        <f t="shared" si="12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0.26711185308848079</v>
      </c>
      <c r="P159" s="5">
        <f t="shared" si="10"/>
        <v>0.25</v>
      </c>
      <c r="Q159" t="s">
        <v>8310</v>
      </c>
      <c r="R159" t="s">
        <v>8313</v>
      </c>
      <c r="S159" s="10">
        <f t="shared" si="12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s="5" t="e">
        <f t="shared" si="10"/>
        <v>#DIV/0!</v>
      </c>
      <c r="Q160" t="s">
        <v>8310</v>
      </c>
      <c r="R160" t="s">
        <v>8313</v>
      </c>
      <c r="S160" s="10">
        <f t="shared" si="12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2E-3</v>
      </c>
      <c r="P161" s="5">
        <f t="shared" si="10"/>
        <v>0.1</v>
      </c>
      <c r="Q161" t="s">
        <v>8310</v>
      </c>
      <c r="R161" t="s">
        <v>8313</v>
      </c>
      <c r="S161" s="10">
        <f t="shared" si="12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s="5" t="e">
        <f t="shared" si="10"/>
        <v>#DIV/0!</v>
      </c>
      <c r="Q162" t="s">
        <v>8310</v>
      </c>
      <c r="R162" t="s">
        <v>8314</v>
      </c>
      <c r="S162" s="10">
        <f t="shared" si="12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0.01</v>
      </c>
      <c r="P163" s="5">
        <f t="shared" si="10"/>
        <v>0.2</v>
      </c>
      <c r="Q163" t="s">
        <v>8310</v>
      </c>
      <c r="R163" t="s">
        <v>8314</v>
      </c>
      <c r="S163" s="10">
        <f t="shared" si="12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15.535714285714286</v>
      </c>
      <c r="P164" s="5">
        <f t="shared" si="10"/>
        <v>2.2988505747126436E-2</v>
      </c>
      <c r="Q164" t="s">
        <v>8310</v>
      </c>
      <c r="R164" t="s">
        <v>8314</v>
      </c>
      <c r="S164" s="10">
        <f t="shared" si="12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s="5" t="e">
        <f t="shared" si="10"/>
        <v>#DIV/0!</v>
      </c>
      <c r="Q165" t="s">
        <v>8310</v>
      </c>
      <c r="R165" t="s">
        <v>8314</v>
      </c>
      <c r="S165" s="10">
        <f t="shared" si="12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0.53333333333333333</v>
      </c>
      <c r="P166" s="5">
        <f t="shared" si="10"/>
        <v>1.0937499999999999E-2</v>
      </c>
      <c r="Q166" t="s">
        <v>8310</v>
      </c>
      <c r="R166" t="s">
        <v>8314</v>
      </c>
      <c r="S166" s="10">
        <f t="shared" si="12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s="5" t="e">
        <f t="shared" si="10"/>
        <v>#DIV/0!</v>
      </c>
      <c r="Q167" t="s">
        <v>8310</v>
      </c>
      <c r="R167" t="s">
        <v>8314</v>
      </c>
      <c r="S167" s="10">
        <f t="shared" si="12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60</v>
      </c>
      <c r="P168" s="5">
        <f t="shared" si="10"/>
        <v>3.3333333333333332E-4</v>
      </c>
      <c r="Q168" t="s">
        <v>8310</v>
      </c>
      <c r="R168" t="s">
        <v>8314</v>
      </c>
      <c r="S168" s="10">
        <f t="shared" si="12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0.01</v>
      </c>
      <c r="P169" s="5">
        <f t="shared" si="10"/>
        <v>0.18181818181818182</v>
      </c>
      <c r="Q169" t="s">
        <v>8310</v>
      </c>
      <c r="R169" t="s">
        <v>8314</v>
      </c>
      <c r="S169" s="10">
        <f t="shared" si="12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4.0625</v>
      </c>
      <c r="P170" s="5">
        <f t="shared" si="10"/>
        <v>9.2307692307692316E-3</v>
      </c>
      <c r="Q170" t="s">
        <v>8310</v>
      </c>
      <c r="R170" t="s">
        <v>8314</v>
      </c>
      <c r="S170" s="10">
        <f t="shared" si="12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22.400000000000002</v>
      </c>
      <c r="P171" s="5">
        <f t="shared" si="10"/>
        <v>1.7857142857142856E-2</v>
      </c>
      <c r="Q171" t="s">
        <v>8310</v>
      </c>
      <c r="R171" t="s">
        <v>8314</v>
      </c>
      <c r="S171" s="10">
        <f t="shared" si="12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3.25</v>
      </c>
      <c r="P172" s="5">
        <f t="shared" si="10"/>
        <v>3.0769230769230771E-2</v>
      </c>
      <c r="Q172" t="s">
        <v>8310</v>
      </c>
      <c r="R172" t="s">
        <v>8314</v>
      </c>
      <c r="S172" s="10">
        <f t="shared" si="12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2E-3</v>
      </c>
      <c r="P173" s="5">
        <f t="shared" si="10"/>
        <v>1</v>
      </c>
      <c r="Q173" t="s">
        <v>8310</v>
      </c>
      <c r="R173" t="s">
        <v>8314</v>
      </c>
      <c r="S173" s="10">
        <f t="shared" si="12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s="5" t="e">
        <f t="shared" si="10"/>
        <v>#DIV/0!</v>
      </c>
      <c r="Q174" t="s">
        <v>8310</v>
      </c>
      <c r="R174" t="s">
        <v>8314</v>
      </c>
      <c r="S174" s="10">
        <f t="shared" si="12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s="5" t="e">
        <f t="shared" si="10"/>
        <v>#DIV/0!</v>
      </c>
      <c r="Q175" t="s">
        <v>8310</v>
      </c>
      <c r="R175" t="s">
        <v>8314</v>
      </c>
      <c r="S175" s="10">
        <f t="shared" si="12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s="5" t="e">
        <f t="shared" si="10"/>
        <v>#DIV/0!</v>
      </c>
      <c r="Q176" t="s">
        <v>8310</v>
      </c>
      <c r="R176" t="s">
        <v>8314</v>
      </c>
      <c r="S176" s="10">
        <f t="shared" si="12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6.4850000000000003</v>
      </c>
      <c r="P177" s="5">
        <f t="shared" si="10"/>
        <v>2.0046260601387818E-2</v>
      </c>
      <c r="Q177" t="s">
        <v>8310</v>
      </c>
      <c r="R177" t="s">
        <v>8314</v>
      </c>
      <c r="S177" s="10">
        <f t="shared" si="12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s="5" t="e">
        <f t="shared" si="10"/>
        <v>#DIV/0!</v>
      </c>
      <c r="Q178" t="s">
        <v>8310</v>
      </c>
      <c r="R178" t="s">
        <v>8314</v>
      </c>
      <c r="S178" s="10">
        <f t="shared" si="12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40</v>
      </c>
      <c r="P179" s="5">
        <f t="shared" si="10"/>
        <v>3.888888888888889E-2</v>
      </c>
      <c r="Q179" t="s">
        <v>8310</v>
      </c>
      <c r="R179" t="s">
        <v>8314</v>
      </c>
      <c r="S179" s="10">
        <f t="shared" si="12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s="5" t="e">
        <f t="shared" si="10"/>
        <v>#DIV/0!</v>
      </c>
      <c r="Q180" t="s">
        <v>8310</v>
      </c>
      <c r="R180" t="s">
        <v>8314</v>
      </c>
      <c r="S180" s="10">
        <f t="shared" si="12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20</v>
      </c>
      <c r="P181" s="5">
        <f t="shared" si="10"/>
        <v>0.01</v>
      </c>
      <c r="Q181" t="s">
        <v>8310</v>
      </c>
      <c r="R181" t="s">
        <v>8314</v>
      </c>
      <c r="S181" s="10">
        <f t="shared" si="12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33.416666666666664</v>
      </c>
      <c r="P182" s="5">
        <f t="shared" si="10"/>
        <v>3.2418952618453865E-2</v>
      </c>
      <c r="Q182" t="s">
        <v>8310</v>
      </c>
      <c r="R182" t="s">
        <v>8314</v>
      </c>
      <c r="S182" s="10">
        <f t="shared" si="12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21.092608822670172</v>
      </c>
      <c r="P183" s="5">
        <f t="shared" si="10"/>
        <v>5.5401662049861496E-3</v>
      </c>
      <c r="Q183" t="s">
        <v>8310</v>
      </c>
      <c r="R183" t="s">
        <v>8314</v>
      </c>
      <c r="S183" s="10">
        <f t="shared" si="12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s="5" t="e">
        <f t="shared" si="10"/>
        <v>#DIV/0!</v>
      </c>
      <c r="Q184" t="s">
        <v>8310</v>
      </c>
      <c r="R184" t="s">
        <v>8314</v>
      </c>
      <c r="S184" s="10">
        <f t="shared" si="12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35.856000000000002</v>
      </c>
      <c r="P185" s="5">
        <f t="shared" si="10"/>
        <v>2.6773761713520749E-3</v>
      </c>
      <c r="Q185" t="s">
        <v>8310</v>
      </c>
      <c r="R185" t="s">
        <v>8314</v>
      </c>
      <c r="S185" s="10">
        <f t="shared" si="12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3.4000000000000004</v>
      </c>
      <c r="P186" s="5">
        <f t="shared" si="10"/>
        <v>3.9215686274509803E-2</v>
      </c>
      <c r="Q186" t="s">
        <v>8310</v>
      </c>
      <c r="R186" t="s">
        <v>8314</v>
      </c>
      <c r="S186" s="10">
        <f t="shared" si="12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5.5</v>
      </c>
      <c r="P187" s="5">
        <f t="shared" si="10"/>
        <v>4.5454545454545452E-3</v>
      </c>
      <c r="Q187" t="s">
        <v>8310</v>
      </c>
      <c r="R187" t="s">
        <v>8314</v>
      </c>
      <c r="S187" s="10">
        <f t="shared" si="12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s="5" t="e">
        <f t="shared" si="10"/>
        <v>#DIV/0!</v>
      </c>
      <c r="Q188" t="s">
        <v>8310</v>
      </c>
      <c r="R188" t="s">
        <v>8314</v>
      </c>
      <c r="S188" s="10">
        <f t="shared" si="12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16</v>
      </c>
      <c r="P189" s="5">
        <f t="shared" si="10"/>
        <v>6.2500000000000003E-3</v>
      </c>
      <c r="Q189" t="s">
        <v>8310</v>
      </c>
      <c r="R189" t="s">
        <v>8314</v>
      </c>
      <c r="S189" s="10">
        <f t="shared" si="12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s="5" t="e">
        <f t="shared" si="10"/>
        <v>#DIV/0!</v>
      </c>
      <c r="Q190" t="s">
        <v>8310</v>
      </c>
      <c r="R190" t="s">
        <v>8314</v>
      </c>
      <c r="S190" s="10">
        <f t="shared" si="12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6.8999999999999992E-2</v>
      </c>
      <c r="P191" s="5">
        <f t="shared" si="10"/>
        <v>1.4492753623188406E-2</v>
      </c>
      <c r="Q191" t="s">
        <v>8310</v>
      </c>
      <c r="R191" t="s">
        <v>8314</v>
      </c>
      <c r="S191" s="10">
        <f t="shared" si="12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0.41666666666666669</v>
      </c>
      <c r="P192" s="5">
        <f t="shared" si="10"/>
        <v>0.02</v>
      </c>
      <c r="Q192" t="s">
        <v>8310</v>
      </c>
      <c r="R192" t="s">
        <v>8314</v>
      </c>
      <c r="S192" s="10">
        <f t="shared" si="12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5</v>
      </c>
      <c r="P193" s="5">
        <f t="shared" si="10"/>
        <v>1.2E-2</v>
      </c>
      <c r="Q193" t="s">
        <v>8310</v>
      </c>
      <c r="R193" t="s">
        <v>8314</v>
      </c>
      <c r="S193" s="10">
        <f t="shared" si="12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9"/>
        <v>1.6999999999999999E-3</v>
      </c>
      <c r="P194" s="5">
        <f t="shared" si="10"/>
        <v>0.17647058823529413</v>
      </c>
      <c r="Q194" t="s">
        <v>8310</v>
      </c>
      <c r="R194" t="s">
        <v>8314</v>
      </c>
      <c r="S194" s="10">
        <f t="shared" si="12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(E195/D195)*100</f>
        <v>0</v>
      </c>
      <c r="P195" s="5" t="e">
        <f t="shared" ref="P195:P258" si="14">L195/E195</f>
        <v>#DIV/0!</v>
      </c>
      <c r="Q195" t="s">
        <v>8310</v>
      </c>
      <c r="R195" t="s">
        <v>8314</v>
      </c>
      <c r="S195" s="10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0.12</v>
      </c>
      <c r="P196" s="5">
        <f t="shared" si="14"/>
        <v>1</v>
      </c>
      <c r="Q196" t="s">
        <v>8310</v>
      </c>
      <c r="R196" t="s">
        <v>8314</v>
      </c>
      <c r="S196" s="10">
        <f t="shared" si="12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s="5" t="e">
        <f t="shared" si="14"/>
        <v>#DIV/0!</v>
      </c>
      <c r="Q197" t="s">
        <v>8310</v>
      </c>
      <c r="R197" t="s">
        <v>8314</v>
      </c>
      <c r="S197" s="10">
        <f t="shared" si="12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41.857142857142861</v>
      </c>
      <c r="P198" s="5">
        <f t="shared" si="14"/>
        <v>1.2969283276450512E-2</v>
      </c>
      <c r="Q198" t="s">
        <v>8310</v>
      </c>
      <c r="R198" t="s">
        <v>8314</v>
      </c>
      <c r="S198" s="10">
        <f t="shared" si="12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10.48</v>
      </c>
      <c r="P199" s="5">
        <f t="shared" si="14"/>
        <v>3.0534351145038167E-2</v>
      </c>
      <c r="Q199" t="s">
        <v>8310</v>
      </c>
      <c r="R199" t="s">
        <v>8314</v>
      </c>
      <c r="S199" s="10">
        <f t="shared" si="12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1.1159999999999999</v>
      </c>
      <c r="P200" s="5">
        <f t="shared" si="14"/>
        <v>2.1505376344086023E-2</v>
      </c>
      <c r="Q200" t="s">
        <v>8310</v>
      </c>
      <c r="R200" t="s">
        <v>8314</v>
      </c>
      <c r="S200" s="10">
        <f t="shared" ref="S200:S263" si="16">(((J200/60)/60)/24)+DATE(1970,1,1)</f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s="5" t="e">
        <f t="shared" si="14"/>
        <v>#DIV/0!</v>
      </c>
      <c r="Q201" t="s">
        <v>8310</v>
      </c>
      <c r="R201" t="s">
        <v>8314</v>
      </c>
      <c r="S201" s="10">
        <f t="shared" si="16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26.192500000000003</v>
      </c>
      <c r="P202" s="5">
        <f t="shared" si="14"/>
        <v>1.1453660398969171E-2</v>
      </c>
      <c r="Q202" t="s">
        <v>8310</v>
      </c>
      <c r="R202" t="s">
        <v>8314</v>
      </c>
      <c r="S202" s="10">
        <f t="shared" si="16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58.461538461538467</v>
      </c>
      <c r="P203" s="5">
        <f t="shared" si="14"/>
        <v>1.8421052631578946E-2</v>
      </c>
      <c r="Q203" t="s">
        <v>8310</v>
      </c>
      <c r="R203" t="s">
        <v>8314</v>
      </c>
      <c r="S203" s="10">
        <f t="shared" si="16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s="5" t="e">
        <f t="shared" si="14"/>
        <v>#DIV/0!</v>
      </c>
      <c r="Q204" t="s">
        <v>8310</v>
      </c>
      <c r="R204" t="s">
        <v>8314</v>
      </c>
      <c r="S204" s="10">
        <f t="shared" si="16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29.84</v>
      </c>
      <c r="P205" s="5">
        <f t="shared" si="14"/>
        <v>1.0723860589812333E-2</v>
      </c>
      <c r="Q205" t="s">
        <v>8310</v>
      </c>
      <c r="R205" t="s">
        <v>8314</v>
      </c>
      <c r="S205" s="10">
        <f t="shared" si="16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50.721666666666664</v>
      </c>
      <c r="P206" s="5">
        <f t="shared" si="14"/>
        <v>8.4973548450694974E-3</v>
      </c>
      <c r="Q206" t="s">
        <v>8310</v>
      </c>
      <c r="R206" t="s">
        <v>8314</v>
      </c>
      <c r="S206" s="10">
        <f t="shared" si="16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16.25</v>
      </c>
      <c r="P207" s="5">
        <f t="shared" si="14"/>
        <v>1.3076923076923076E-2</v>
      </c>
      <c r="Q207" t="s">
        <v>8310</v>
      </c>
      <c r="R207" t="s">
        <v>8314</v>
      </c>
      <c r="S207" s="10">
        <f t="shared" si="16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s="5" t="e">
        <f t="shared" si="14"/>
        <v>#DIV/0!</v>
      </c>
      <c r="Q208" t="s">
        <v>8310</v>
      </c>
      <c r="R208" t="s">
        <v>8314</v>
      </c>
      <c r="S208" s="10">
        <f t="shared" si="16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15.214285714285714</v>
      </c>
      <c r="P209" s="5">
        <f t="shared" si="14"/>
        <v>6.1032863849765258E-3</v>
      </c>
      <c r="Q209" t="s">
        <v>8310</v>
      </c>
      <c r="R209" t="s">
        <v>8314</v>
      </c>
      <c r="S209" s="10">
        <f t="shared" si="16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s="5" t="e">
        <f t="shared" si="14"/>
        <v>#DIV/0!</v>
      </c>
      <c r="Q210" t="s">
        <v>8310</v>
      </c>
      <c r="R210" t="s">
        <v>8314</v>
      </c>
      <c r="S210" s="10">
        <f t="shared" si="16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s="5" t="e">
        <f t="shared" si="14"/>
        <v>#DIV/0!</v>
      </c>
      <c r="Q211" t="s">
        <v>8310</v>
      </c>
      <c r="R211" t="s">
        <v>8314</v>
      </c>
      <c r="S211" s="10">
        <f t="shared" si="16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25.25</v>
      </c>
      <c r="P212" s="5">
        <f t="shared" si="14"/>
        <v>1.089108910891089E-2</v>
      </c>
      <c r="Q212" t="s">
        <v>8310</v>
      </c>
      <c r="R212" t="s">
        <v>8314</v>
      </c>
      <c r="S212" s="10">
        <f t="shared" si="16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44.6</v>
      </c>
      <c r="P213" s="5">
        <f t="shared" si="14"/>
        <v>5.3811659192825115E-3</v>
      </c>
      <c r="Q213" t="s">
        <v>8310</v>
      </c>
      <c r="R213" t="s">
        <v>8314</v>
      </c>
      <c r="S213" s="10">
        <f t="shared" si="16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1.5873015873015872E-2</v>
      </c>
      <c r="P214" s="5">
        <f t="shared" si="14"/>
        <v>1</v>
      </c>
      <c r="Q214" t="s">
        <v>8310</v>
      </c>
      <c r="R214" t="s">
        <v>8314</v>
      </c>
      <c r="S214" s="10">
        <f t="shared" si="16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0.04</v>
      </c>
      <c r="P215" s="5">
        <f t="shared" si="14"/>
        <v>0.05</v>
      </c>
      <c r="Q215" t="s">
        <v>8310</v>
      </c>
      <c r="R215" t="s">
        <v>8314</v>
      </c>
      <c r="S215" s="10">
        <f t="shared" si="16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8.0000000000000002E-3</v>
      </c>
      <c r="P216" s="5">
        <f t="shared" si="14"/>
        <v>1</v>
      </c>
      <c r="Q216" t="s">
        <v>8310</v>
      </c>
      <c r="R216" t="s">
        <v>8314</v>
      </c>
      <c r="S216" s="10">
        <f t="shared" si="16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0.22727272727272727</v>
      </c>
      <c r="P217" s="5">
        <f t="shared" si="14"/>
        <v>0.1</v>
      </c>
      <c r="Q217" t="s">
        <v>8310</v>
      </c>
      <c r="R217" t="s">
        <v>8314</v>
      </c>
      <c r="S217" s="10">
        <f t="shared" si="16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55.698440000000005</v>
      </c>
      <c r="P218" s="5">
        <f t="shared" si="14"/>
        <v>3.0162424656776741E-3</v>
      </c>
      <c r="Q218" t="s">
        <v>8310</v>
      </c>
      <c r="R218" t="s">
        <v>8314</v>
      </c>
      <c r="S218" s="10">
        <f t="shared" si="16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11.943</v>
      </c>
      <c r="P219" s="5">
        <f t="shared" si="14"/>
        <v>3.1817801222473415E-3</v>
      </c>
      <c r="Q219" t="s">
        <v>8310</v>
      </c>
      <c r="R219" t="s">
        <v>8314</v>
      </c>
      <c r="S219" s="10">
        <f t="shared" si="16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2</v>
      </c>
      <c r="P220" s="5">
        <f t="shared" si="14"/>
        <v>0.01</v>
      </c>
      <c r="Q220" t="s">
        <v>8310</v>
      </c>
      <c r="R220" t="s">
        <v>8314</v>
      </c>
      <c r="S220" s="10">
        <f t="shared" si="16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17.630000000000003</v>
      </c>
      <c r="P221" s="5">
        <f t="shared" si="14"/>
        <v>8.621667612024958E-3</v>
      </c>
      <c r="Q221" t="s">
        <v>8310</v>
      </c>
      <c r="R221" t="s">
        <v>8314</v>
      </c>
      <c r="S221" s="10">
        <f t="shared" si="16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0.72</v>
      </c>
      <c r="P222" s="5">
        <f t="shared" si="14"/>
        <v>8.3333333333333332E-3</v>
      </c>
      <c r="Q222" t="s">
        <v>8310</v>
      </c>
      <c r="R222" t="s">
        <v>8314</v>
      </c>
      <c r="S222" s="10">
        <f t="shared" si="16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s="5" t="e">
        <f t="shared" si="14"/>
        <v>#DIV/0!</v>
      </c>
      <c r="Q223" t="s">
        <v>8310</v>
      </c>
      <c r="R223" t="s">
        <v>8314</v>
      </c>
      <c r="S223" s="10">
        <f t="shared" si="16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13</v>
      </c>
      <c r="P224" s="5">
        <f t="shared" si="14"/>
        <v>1.5384615384615385E-2</v>
      </c>
      <c r="Q224" t="s">
        <v>8310</v>
      </c>
      <c r="R224" t="s">
        <v>8314</v>
      </c>
      <c r="S224" s="10">
        <f t="shared" si="16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s="5" t="e">
        <f t="shared" si="14"/>
        <v>#DIV/0!</v>
      </c>
      <c r="Q225" t="s">
        <v>8310</v>
      </c>
      <c r="R225" t="s">
        <v>8314</v>
      </c>
      <c r="S225" s="10">
        <f t="shared" si="16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s="5" t="e">
        <f t="shared" si="14"/>
        <v>#DIV/0!</v>
      </c>
      <c r="Q226" t="s">
        <v>8310</v>
      </c>
      <c r="R226" t="s">
        <v>8314</v>
      </c>
      <c r="S226" s="10">
        <f t="shared" si="16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s="5" t="e">
        <f t="shared" si="14"/>
        <v>#DIV/0!</v>
      </c>
      <c r="Q227" t="s">
        <v>8310</v>
      </c>
      <c r="R227" t="s">
        <v>8314</v>
      </c>
      <c r="S227" s="10">
        <f t="shared" si="16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0.86206896551724133</v>
      </c>
      <c r="P228" s="5">
        <f t="shared" si="14"/>
        <v>8.0000000000000002E-3</v>
      </c>
      <c r="Q228" t="s">
        <v>8310</v>
      </c>
      <c r="R228" t="s">
        <v>8314</v>
      </c>
      <c r="S228" s="10">
        <f t="shared" si="16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s="5" t="e">
        <f t="shared" si="14"/>
        <v>#DIV/0!</v>
      </c>
      <c r="Q229" t="s">
        <v>8310</v>
      </c>
      <c r="R229" t="s">
        <v>8314</v>
      </c>
      <c r="S229" s="10">
        <f t="shared" si="16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s="5" t="e">
        <f t="shared" si="14"/>
        <v>#DIV/0!</v>
      </c>
      <c r="Q230" t="s">
        <v>8310</v>
      </c>
      <c r="R230" t="s">
        <v>8314</v>
      </c>
      <c r="S230" s="10">
        <f t="shared" si="16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s="5" t="e">
        <f t="shared" si="14"/>
        <v>#DIV/0!</v>
      </c>
      <c r="Q231" t="s">
        <v>8310</v>
      </c>
      <c r="R231" t="s">
        <v>8314</v>
      </c>
      <c r="S231" s="10">
        <f t="shared" si="16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0.4</v>
      </c>
      <c r="P232" s="5">
        <f t="shared" si="14"/>
        <v>3.3333333333333333E-2</v>
      </c>
      <c r="Q232" t="s">
        <v>8310</v>
      </c>
      <c r="R232" t="s">
        <v>8314</v>
      </c>
      <c r="S232" s="10">
        <f t="shared" si="16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s="5" t="e">
        <f t="shared" si="14"/>
        <v>#DIV/0!</v>
      </c>
      <c r="Q233" t="s">
        <v>8310</v>
      </c>
      <c r="R233" t="s">
        <v>8314</v>
      </c>
      <c r="S233" s="10">
        <f t="shared" si="16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</v>
      </c>
      <c r="P234" s="5">
        <f t="shared" si="14"/>
        <v>6.363636363636363E-2</v>
      </c>
      <c r="Q234" t="s">
        <v>8310</v>
      </c>
      <c r="R234" t="s">
        <v>8314</v>
      </c>
      <c r="S234" s="10">
        <f t="shared" si="16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s="5" t="e">
        <f t="shared" si="14"/>
        <v>#DIV/0!</v>
      </c>
      <c r="Q235" t="s">
        <v>8310</v>
      </c>
      <c r="R235" t="s">
        <v>8314</v>
      </c>
      <c r="S235" s="10">
        <f t="shared" si="16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40.1</v>
      </c>
      <c r="P236" s="5">
        <f t="shared" si="14"/>
        <v>1.2468827930174564E-2</v>
      </c>
      <c r="Q236" t="s">
        <v>8310</v>
      </c>
      <c r="R236" t="s">
        <v>8314</v>
      </c>
      <c r="S236" s="10">
        <f t="shared" si="16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s="5" t="e">
        <f t="shared" si="14"/>
        <v>#DIV/0!</v>
      </c>
      <c r="Q237" t="s">
        <v>8310</v>
      </c>
      <c r="R237" t="s">
        <v>8314</v>
      </c>
      <c r="S237" s="10">
        <f t="shared" si="16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s="5" t="e">
        <f t="shared" si="14"/>
        <v>#DIV/0!</v>
      </c>
      <c r="Q238" t="s">
        <v>8310</v>
      </c>
      <c r="R238" t="s">
        <v>8314</v>
      </c>
      <c r="S238" s="10">
        <f t="shared" si="16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0.33333333333333337</v>
      </c>
      <c r="P239" s="5">
        <f t="shared" si="14"/>
        <v>0.02</v>
      </c>
      <c r="Q239" t="s">
        <v>8310</v>
      </c>
      <c r="R239" t="s">
        <v>8314</v>
      </c>
      <c r="S239" s="10">
        <f t="shared" si="16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s="5" t="e">
        <f t="shared" si="14"/>
        <v>#DIV/0!</v>
      </c>
      <c r="Q240" t="s">
        <v>8310</v>
      </c>
      <c r="R240" t="s">
        <v>8314</v>
      </c>
      <c r="S240" s="10">
        <f t="shared" si="16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25</v>
      </c>
      <c r="P241" s="5">
        <f t="shared" si="14"/>
        <v>0.02</v>
      </c>
      <c r="Q241" t="s">
        <v>8310</v>
      </c>
      <c r="R241" t="s">
        <v>8314</v>
      </c>
      <c r="S241" s="10">
        <f t="shared" si="16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107.63413333333334</v>
      </c>
      <c r="P242" s="5">
        <f t="shared" si="14"/>
        <v>8.4855361867858525E-3</v>
      </c>
      <c r="Q242" t="s">
        <v>8310</v>
      </c>
      <c r="R242" t="s">
        <v>8315</v>
      </c>
      <c r="S242" s="10">
        <f t="shared" si="16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112.63736263736264</v>
      </c>
      <c r="P243" s="5">
        <f t="shared" si="14"/>
        <v>9.1707317073170726E-3</v>
      </c>
      <c r="Q243" t="s">
        <v>8310</v>
      </c>
      <c r="R243" t="s">
        <v>8315</v>
      </c>
      <c r="S243" s="10">
        <f t="shared" si="16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113.46153846153845</v>
      </c>
      <c r="P244" s="5">
        <f t="shared" si="14"/>
        <v>1.3694915254237288E-2</v>
      </c>
      <c r="Q244" t="s">
        <v>8310</v>
      </c>
      <c r="R244" t="s">
        <v>8315</v>
      </c>
      <c r="S244" s="10">
        <f t="shared" si="16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102.592</v>
      </c>
      <c r="P245" s="5">
        <f t="shared" si="14"/>
        <v>1.2788521522145976E-2</v>
      </c>
      <c r="Q245" t="s">
        <v>8310</v>
      </c>
      <c r="R245" t="s">
        <v>8315</v>
      </c>
      <c r="S245" s="10">
        <f t="shared" si="16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113.75714285714287</v>
      </c>
      <c r="P246" s="5">
        <f t="shared" si="14"/>
        <v>2.1097576290342836E-2</v>
      </c>
      <c r="Q246" t="s">
        <v>8310</v>
      </c>
      <c r="R246" t="s">
        <v>8315</v>
      </c>
      <c r="S246" s="10">
        <f t="shared" si="16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103.71999999999998</v>
      </c>
      <c r="P247" s="5">
        <f t="shared" si="14"/>
        <v>1.8511376783648285E-2</v>
      </c>
      <c r="Q247" t="s">
        <v>8310</v>
      </c>
      <c r="R247" t="s">
        <v>8315</v>
      </c>
      <c r="S247" s="10">
        <f t="shared" si="16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305.46000000000004</v>
      </c>
      <c r="P248" s="5">
        <f t="shared" si="14"/>
        <v>1.4600929745302168E-2</v>
      </c>
      <c r="Q248" t="s">
        <v>8310</v>
      </c>
      <c r="R248" t="s">
        <v>8315</v>
      </c>
      <c r="S248" s="10">
        <f t="shared" si="16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134.1</v>
      </c>
      <c r="P249" s="5">
        <f t="shared" si="14"/>
        <v>9.2468307233407911E-3</v>
      </c>
      <c r="Q249" t="s">
        <v>8310</v>
      </c>
      <c r="R249" t="s">
        <v>8315</v>
      </c>
      <c r="S249" s="10">
        <f t="shared" si="16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101.33294117647058</v>
      </c>
      <c r="P250" s="5">
        <f t="shared" si="14"/>
        <v>1.6950529994311124E-3</v>
      </c>
      <c r="Q250" t="s">
        <v>8310</v>
      </c>
      <c r="R250" t="s">
        <v>8315</v>
      </c>
      <c r="S250" s="10">
        <f t="shared" si="16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112.92</v>
      </c>
      <c r="P251" s="5">
        <f t="shared" si="14"/>
        <v>2.0811193765497699E-2</v>
      </c>
      <c r="Q251" t="s">
        <v>8310</v>
      </c>
      <c r="R251" t="s">
        <v>8315</v>
      </c>
      <c r="S251" s="10">
        <f t="shared" si="16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105.58333333333334</v>
      </c>
      <c r="P252" s="5">
        <f t="shared" si="14"/>
        <v>1.3796369376479874E-2</v>
      </c>
      <c r="Q252" t="s">
        <v>8310</v>
      </c>
      <c r="R252" t="s">
        <v>8315</v>
      </c>
      <c r="S252" s="10">
        <f t="shared" si="16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125.57142857142858</v>
      </c>
      <c r="P253" s="5">
        <f t="shared" si="14"/>
        <v>1.7519908987485778E-2</v>
      </c>
      <c r="Q253" t="s">
        <v>8310</v>
      </c>
      <c r="R253" t="s">
        <v>8315</v>
      </c>
      <c r="S253" s="10">
        <f t="shared" si="16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184.56</v>
      </c>
      <c r="P254" s="5">
        <f t="shared" si="14"/>
        <v>1.1703511053315995E-2</v>
      </c>
      <c r="Q254" t="s">
        <v>8310</v>
      </c>
      <c r="R254" t="s">
        <v>8315</v>
      </c>
      <c r="S254" s="10">
        <f t="shared" si="16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100.73333333333335</v>
      </c>
      <c r="P255" s="5">
        <f t="shared" si="14"/>
        <v>4.6326935804103242E-3</v>
      </c>
      <c r="Q255" t="s">
        <v>8310</v>
      </c>
      <c r="R255" t="s">
        <v>8315</v>
      </c>
      <c r="S255" s="10">
        <f t="shared" si="16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116.94725</v>
      </c>
      <c r="P256" s="5">
        <f t="shared" si="14"/>
        <v>1.1187380065228838E-2</v>
      </c>
      <c r="Q256" t="s">
        <v>8310</v>
      </c>
      <c r="R256" t="s">
        <v>8315</v>
      </c>
      <c r="S256" s="10">
        <f t="shared" si="16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106.73325</v>
      </c>
      <c r="P257" s="5">
        <f t="shared" si="14"/>
        <v>2.2017506259764414E-2</v>
      </c>
      <c r="Q257" t="s">
        <v>8310</v>
      </c>
      <c r="R257" t="s">
        <v>8315</v>
      </c>
      <c r="S257" s="10">
        <f t="shared" si="16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139.1</v>
      </c>
      <c r="P258" s="5">
        <f t="shared" si="14"/>
        <v>1.5207653597301333E-2</v>
      </c>
      <c r="Q258" t="s">
        <v>8310</v>
      </c>
      <c r="R258" t="s">
        <v>8315</v>
      </c>
      <c r="S258" s="10">
        <f t="shared" si="16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(E259/D259)*100</f>
        <v>106.72648571428572</v>
      </c>
      <c r="P259" s="5">
        <f t="shared" ref="P259:P322" si="18">L259/E259</f>
        <v>1.4991592661294146E-2</v>
      </c>
      <c r="Q259" t="s">
        <v>8310</v>
      </c>
      <c r="R259" t="s">
        <v>8315</v>
      </c>
      <c r="S259" s="10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191.14</v>
      </c>
      <c r="P260" s="5">
        <f t="shared" si="18"/>
        <v>1.1998186320672457E-2</v>
      </c>
      <c r="Q260" t="s">
        <v>8310</v>
      </c>
      <c r="R260" t="s">
        <v>8315</v>
      </c>
      <c r="S260" s="10">
        <f t="shared" si="16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131.93789333333334</v>
      </c>
      <c r="P261" s="5">
        <f t="shared" si="18"/>
        <v>9.5196305494039523E-3</v>
      </c>
      <c r="Q261" t="s">
        <v>8310</v>
      </c>
      <c r="R261" t="s">
        <v>8315</v>
      </c>
      <c r="S261" s="10">
        <f t="shared" si="16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106.4</v>
      </c>
      <c r="P262" s="5">
        <f t="shared" si="18"/>
        <v>8.2706766917293225E-3</v>
      </c>
      <c r="Q262" t="s">
        <v>8310</v>
      </c>
      <c r="R262" t="s">
        <v>8315</v>
      </c>
      <c r="S262" s="10">
        <f t="shared" si="16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107.4</v>
      </c>
      <c r="P263" s="5">
        <f t="shared" si="18"/>
        <v>1.0242085661080074E-2</v>
      </c>
      <c r="Q263" t="s">
        <v>8310</v>
      </c>
      <c r="R263" t="s">
        <v>8315</v>
      </c>
      <c r="S263" s="10">
        <f t="shared" si="16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240</v>
      </c>
      <c r="P264" s="5">
        <f t="shared" si="18"/>
        <v>2.4166666666666666E-2</v>
      </c>
      <c r="Q264" t="s">
        <v>8310</v>
      </c>
      <c r="R264" t="s">
        <v>8315</v>
      </c>
      <c r="S264" s="10">
        <f t="shared" ref="S264:S327" si="20">(((J264/60)/60)/24)+DATE(1970,1,1)</f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118.08108</v>
      </c>
      <c r="P265" s="5">
        <f t="shared" si="18"/>
        <v>3.2621652850736121E-2</v>
      </c>
      <c r="Q265" t="s">
        <v>8310</v>
      </c>
      <c r="R265" t="s">
        <v>8315</v>
      </c>
      <c r="S265" s="10">
        <f t="shared" si="20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118.19999999999999</v>
      </c>
      <c r="P266" s="5">
        <f t="shared" si="18"/>
        <v>1.5397631133671742E-2</v>
      </c>
      <c r="Q266" t="s">
        <v>8310</v>
      </c>
      <c r="R266" t="s">
        <v>8315</v>
      </c>
      <c r="S266" s="10">
        <f t="shared" si="20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111.1</v>
      </c>
      <c r="P267" s="5">
        <f t="shared" si="18"/>
        <v>1.044104410441044E-2</v>
      </c>
      <c r="Q267" t="s">
        <v>8310</v>
      </c>
      <c r="R267" t="s">
        <v>8315</v>
      </c>
      <c r="S267" s="10">
        <f t="shared" si="20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145.5</v>
      </c>
      <c r="P268" s="5">
        <f t="shared" si="18"/>
        <v>2.4742268041237112E-2</v>
      </c>
      <c r="Q268" t="s">
        <v>8310</v>
      </c>
      <c r="R268" t="s">
        <v>8315</v>
      </c>
      <c r="S268" s="10">
        <f t="shared" si="20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131.62883248730967</v>
      </c>
      <c r="P269" s="5">
        <f t="shared" si="18"/>
        <v>1.2726139645087247E-2</v>
      </c>
      <c r="Q269" t="s">
        <v>8310</v>
      </c>
      <c r="R269" t="s">
        <v>8315</v>
      </c>
      <c r="S269" s="10">
        <f t="shared" si="20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111.4</v>
      </c>
      <c r="P270" s="5">
        <f t="shared" si="18"/>
        <v>1.992818671454219E-2</v>
      </c>
      <c r="Q270" t="s">
        <v>8310</v>
      </c>
      <c r="R270" t="s">
        <v>8315</v>
      </c>
      <c r="S270" s="10">
        <f t="shared" si="20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147.23376999999999</v>
      </c>
      <c r="P271" s="5">
        <f t="shared" si="18"/>
        <v>1.0839904459418516E-2</v>
      </c>
      <c r="Q271" t="s">
        <v>8310</v>
      </c>
      <c r="R271" t="s">
        <v>8315</v>
      </c>
      <c r="S271" s="10">
        <f t="shared" si="20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152.60869565217391</v>
      </c>
      <c r="P272" s="5">
        <f t="shared" si="18"/>
        <v>1.7378917378917377E-2</v>
      </c>
      <c r="Q272" t="s">
        <v>8310</v>
      </c>
      <c r="R272" t="s">
        <v>8315</v>
      </c>
      <c r="S272" s="10">
        <f t="shared" si="20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104.67999999999999</v>
      </c>
      <c r="P273" s="5">
        <f t="shared" si="18"/>
        <v>9.1389631894026237E-3</v>
      </c>
      <c r="Q273" t="s">
        <v>8310</v>
      </c>
      <c r="R273" t="s">
        <v>8315</v>
      </c>
      <c r="S273" s="10">
        <f t="shared" si="20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177.43366666666668</v>
      </c>
      <c r="P274" s="5">
        <f t="shared" si="18"/>
        <v>1.2211136180469321E-2</v>
      </c>
      <c r="Q274" t="s">
        <v>8310</v>
      </c>
      <c r="R274" t="s">
        <v>8315</v>
      </c>
      <c r="S274" s="10">
        <f t="shared" si="20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107.7758</v>
      </c>
      <c r="P275" s="5">
        <f t="shared" si="18"/>
        <v>2.1897309043403066E-2</v>
      </c>
      <c r="Q275" t="s">
        <v>8310</v>
      </c>
      <c r="R275" t="s">
        <v>8315</v>
      </c>
      <c r="S275" s="10">
        <f t="shared" si="20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156</v>
      </c>
      <c r="P276" s="5">
        <f t="shared" si="18"/>
        <v>1.8108974358974361E-2</v>
      </c>
      <c r="Q276" t="s">
        <v>8310</v>
      </c>
      <c r="R276" t="s">
        <v>8315</v>
      </c>
      <c r="S276" s="10">
        <f t="shared" si="20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108.395</v>
      </c>
      <c r="P277" s="5">
        <f t="shared" si="18"/>
        <v>1.5314359518427972E-2</v>
      </c>
      <c r="Q277" t="s">
        <v>8310</v>
      </c>
      <c r="R277" t="s">
        <v>8315</v>
      </c>
      <c r="S277" s="10">
        <f t="shared" si="20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147.6</v>
      </c>
      <c r="P278" s="5">
        <f t="shared" si="18"/>
        <v>1.0501355013550135E-2</v>
      </c>
      <c r="Q278" t="s">
        <v>8310</v>
      </c>
      <c r="R278" t="s">
        <v>8315</v>
      </c>
      <c r="S278" s="10">
        <f t="shared" si="20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110.38153846153847</v>
      </c>
      <c r="P279" s="5">
        <f t="shared" si="18"/>
        <v>1.3254724870379661E-2</v>
      </c>
      <c r="Q279" t="s">
        <v>8310</v>
      </c>
      <c r="R279" t="s">
        <v>8315</v>
      </c>
      <c r="S279" s="10">
        <f t="shared" si="20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150.34814814814814</v>
      </c>
      <c r="P280" s="5">
        <f t="shared" si="18"/>
        <v>1.0223185692466868E-2</v>
      </c>
      <c r="Q280" t="s">
        <v>8310</v>
      </c>
      <c r="R280" t="s">
        <v>8315</v>
      </c>
      <c r="S280" s="10">
        <f t="shared" si="20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157.31829411764707</v>
      </c>
      <c r="P281" s="5">
        <f t="shared" si="18"/>
        <v>1.1404380254194288E-2</v>
      </c>
      <c r="Q281" t="s">
        <v>8310</v>
      </c>
      <c r="R281" t="s">
        <v>8315</v>
      </c>
      <c r="S281" s="10">
        <f t="shared" si="20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156.14400000000001</v>
      </c>
      <c r="P282" s="5">
        <f t="shared" si="18"/>
        <v>1.8265191105646072E-2</v>
      </c>
      <c r="Q282" t="s">
        <v>8310</v>
      </c>
      <c r="R282" t="s">
        <v>8315</v>
      </c>
      <c r="S282" s="10">
        <f t="shared" si="20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120.58763636363636</v>
      </c>
      <c r="P283" s="5">
        <f t="shared" si="18"/>
        <v>1.1911367364662744E-2</v>
      </c>
      <c r="Q283" t="s">
        <v>8310</v>
      </c>
      <c r="R283" t="s">
        <v>8315</v>
      </c>
      <c r="S283" s="10">
        <f t="shared" si="20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101.18888888888888</v>
      </c>
      <c r="P284" s="5">
        <f t="shared" si="18"/>
        <v>3.931042055561656E-3</v>
      </c>
      <c r="Q284" t="s">
        <v>8310</v>
      </c>
      <c r="R284" t="s">
        <v>8315</v>
      </c>
      <c r="S284" s="10">
        <f t="shared" si="20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114.27249999999999</v>
      </c>
      <c r="P285" s="5">
        <f t="shared" si="18"/>
        <v>9.8205799490010473E-3</v>
      </c>
      <c r="Q285" t="s">
        <v>8310</v>
      </c>
      <c r="R285" t="s">
        <v>8315</v>
      </c>
      <c r="S285" s="10">
        <f t="shared" si="20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104.62615</v>
      </c>
      <c r="P286" s="5">
        <f t="shared" si="18"/>
        <v>1.8159895972469597E-2</v>
      </c>
      <c r="Q286" t="s">
        <v>8310</v>
      </c>
      <c r="R286" t="s">
        <v>8315</v>
      </c>
      <c r="S286" s="10">
        <f t="shared" si="20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228.82507142857142</v>
      </c>
      <c r="P287" s="5">
        <f t="shared" si="18"/>
        <v>1.7574248076587511E-2</v>
      </c>
      <c r="Q287" t="s">
        <v>8310</v>
      </c>
      <c r="R287" t="s">
        <v>8315</v>
      </c>
      <c r="S287" s="10">
        <f t="shared" si="20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109.15333333333332</v>
      </c>
      <c r="P288" s="5">
        <f t="shared" si="18"/>
        <v>8.2452818664875104E-3</v>
      </c>
      <c r="Q288" t="s">
        <v>8310</v>
      </c>
      <c r="R288" t="s">
        <v>8315</v>
      </c>
      <c r="S288" s="10">
        <f t="shared" si="20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176.29999999999998</v>
      </c>
      <c r="P289" s="5">
        <f t="shared" si="18"/>
        <v>1.0966156173189639E-2</v>
      </c>
      <c r="Q289" t="s">
        <v>8310</v>
      </c>
      <c r="R289" t="s">
        <v>8315</v>
      </c>
      <c r="S289" s="10">
        <f t="shared" si="20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103.21061999999999</v>
      </c>
      <c r="P290" s="5">
        <f t="shared" si="18"/>
        <v>8.6618993278017326E-3</v>
      </c>
      <c r="Q290" t="s">
        <v>8310</v>
      </c>
      <c r="R290" t="s">
        <v>8315</v>
      </c>
      <c r="S290" s="10">
        <f t="shared" si="20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104.82000000000001</v>
      </c>
      <c r="P291" s="5">
        <f t="shared" si="18"/>
        <v>1.4755453793805254E-2</v>
      </c>
      <c r="Q291" t="s">
        <v>8310</v>
      </c>
      <c r="R291" t="s">
        <v>8315</v>
      </c>
      <c r="S291" s="10">
        <f t="shared" si="20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106.68444444444445</v>
      </c>
      <c r="P292" s="5">
        <f t="shared" si="18"/>
        <v>3.4994167638726877E-2</v>
      </c>
      <c r="Q292" t="s">
        <v>8310</v>
      </c>
      <c r="R292" t="s">
        <v>8315</v>
      </c>
      <c r="S292" s="10">
        <f t="shared" si="20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120.02</v>
      </c>
      <c r="P293" s="5">
        <f t="shared" si="18"/>
        <v>2.1329778370271623E-2</v>
      </c>
      <c r="Q293" t="s">
        <v>8310</v>
      </c>
      <c r="R293" t="s">
        <v>8315</v>
      </c>
      <c r="S293" s="10">
        <f t="shared" si="20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101.50693333333334</v>
      </c>
      <c r="P294" s="5">
        <f t="shared" si="18"/>
        <v>6.4757481262363694E-3</v>
      </c>
      <c r="Q294" t="s">
        <v>8310</v>
      </c>
      <c r="R294" t="s">
        <v>8315</v>
      </c>
      <c r="S294" s="10">
        <f t="shared" si="20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101.38461538461539</v>
      </c>
      <c r="P295" s="5">
        <f t="shared" si="18"/>
        <v>4.9696509863429439E-3</v>
      </c>
      <c r="Q295" t="s">
        <v>8310</v>
      </c>
      <c r="R295" t="s">
        <v>8315</v>
      </c>
      <c r="S295" s="10">
        <f t="shared" si="20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100</v>
      </c>
      <c r="P296" s="5">
        <f t="shared" si="18"/>
        <v>0.01</v>
      </c>
      <c r="Q296" t="s">
        <v>8310</v>
      </c>
      <c r="R296" t="s">
        <v>8315</v>
      </c>
      <c r="S296" s="10">
        <f t="shared" si="20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133.10911999999999</v>
      </c>
      <c r="P297" s="5">
        <f t="shared" si="18"/>
        <v>9.9918022146040786E-3</v>
      </c>
      <c r="Q297" t="s">
        <v>8310</v>
      </c>
      <c r="R297" t="s">
        <v>8315</v>
      </c>
      <c r="S297" s="10">
        <f t="shared" si="20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118.72620000000001</v>
      </c>
      <c r="P298" s="5">
        <f t="shared" si="18"/>
        <v>4.3461342146889227E-3</v>
      </c>
      <c r="Q298" t="s">
        <v>8310</v>
      </c>
      <c r="R298" t="s">
        <v>8315</v>
      </c>
      <c r="S298" s="10">
        <f t="shared" si="20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100.64</v>
      </c>
      <c r="P299" s="5">
        <f t="shared" si="18"/>
        <v>7.0548489666136726E-3</v>
      </c>
      <c r="Q299" t="s">
        <v>8310</v>
      </c>
      <c r="R299" t="s">
        <v>8315</v>
      </c>
      <c r="S299" s="10">
        <f t="shared" si="20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108.93241269841269</v>
      </c>
      <c r="P300" s="5">
        <f t="shared" si="18"/>
        <v>1.7748008011957903E-2</v>
      </c>
      <c r="Q300" t="s">
        <v>8310</v>
      </c>
      <c r="R300" t="s">
        <v>8315</v>
      </c>
      <c r="S300" s="10">
        <f t="shared" si="20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178.95250000000001</v>
      </c>
      <c r="P301" s="5">
        <f t="shared" si="18"/>
        <v>1.3634903116748857E-2</v>
      </c>
      <c r="Q301" t="s">
        <v>8310</v>
      </c>
      <c r="R301" t="s">
        <v>8315</v>
      </c>
      <c r="S301" s="10">
        <f t="shared" si="20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101.72264</v>
      </c>
      <c r="P302" s="5">
        <f t="shared" si="18"/>
        <v>1.1718138656251941E-2</v>
      </c>
      <c r="Q302" t="s">
        <v>8310</v>
      </c>
      <c r="R302" t="s">
        <v>8315</v>
      </c>
      <c r="S302" s="10">
        <f t="shared" si="20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118.73499999999999</v>
      </c>
      <c r="P303" s="5">
        <f t="shared" si="18"/>
        <v>1.626116335342764E-2</v>
      </c>
      <c r="Q303" t="s">
        <v>8310</v>
      </c>
      <c r="R303" t="s">
        <v>8315</v>
      </c>
      <c r="S303" s="10">
        <f t="shared" si="20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100.46</v>
      </c>
      <c r="P304" s="5">
        <f t="shared" si="18"/>
        <v>1.0750547481584711E-2</v>
      </c>
      <c r="Q304" t="s">
        <v>8310</v>
      </c>
      <c r="R304" t="s">
        <v>8315</v>
      </c>
      <c r="S304" s="10">
        <f t="shared" si="20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137.46666666666667</v>
      </c>
      <c r="P305" s="5">
        <f t="shared" si="18"/>
        <v>1.988360814742968E-2</v>
      </c>
      <c r="Q305" t="s">
        <v>8310</v>
      </c>
      <c r="R305" t="s">
        <v>8315</v>
      </c>
      <c r="S305" s="10">
        <f t="shared" si="20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231.64705882352939</v>
      </c>
      <c r="P306" s="5">
        <f t="shared" si="18"/>
        <v>9.3956323006602338E-3</v>
      </c>
      <c r="Q306" t="s">
        <v>8310</v>
      </c>
      <c r="R306" t="s">
        <v>8315</v>
      </c>
      <c r="S306" s="10">
        <f t="shared" si="20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130.33333333333331</v>
      </c>
      <c r="P307" s="5">
        <f t="shared" si="18"/>
        <v>1.9335038363171356E-2</v>
      </c>
      <c r="Q307" t="s">
        <v>8310</v>
      </c>
      <c r="R307" t="s">
        <v>8315</v>
      </c>
      <c r="S307" s="10">
        <f t="shared" si="20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292.89999999999998</v>
      </c>
      <c r="P308" s="5">
        <f t="shared" si="18"/>
        <v>2.7313076135199729E-2</v>
      </c>
      <c r="Q308" t="s">
        <v>8310</v>
      </c>
      <c r="R308" t="s">
        <v>8315</v>
      </c>
      <c r="S308" s="10">
        <f t="shared" si="20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111.31818181818183</v>
      </c>
      <c r="P309" s="5">
        <f t="shared" si="18"/>
        <v>2.351980400163332E-2</v>
      </c>
      <c r="Q309" t="s">
        <v>8310</v>
      </c>
      <c r="R309" t="s">
        <v>8315</v>
      </c>
      <c r="S309" s="10">
        <f t="shared" si="20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105.56666666666668</v>
      </c>
      <c r="P310" s="5">
        <f t="shared" si="18"/>
        <v>1.5945689927376067E-2</v>
      </c>
      <c r="Q310" t="s">
        <v>8310</v>
      </c>
      <c r="R310" t="s">
        <v>8315</v>
      </c>
      <c r="S310" s="10">
        <f t="shared" si="20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118.94444444444446</v>
      </c>
      <c r="P311" s="5">
        <f t="shared" si="18"/>
        <v>1.1116300794021485E-2</v>
      </c>
      <c r="Q311" t="s">
        <v>8310</v>
      </c>
      <c r="R311" t="s">
        <v>8315</v>
      </c>
      <c r="S311" s="10">
        <f t="shared" si="20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104.129</v>
      </c>
      <c r="P312" s="5">
        <f t="shared" si="18"/>
        <v>3.4572501416512212E-2</v>
      </c>
      <c r="Q312" t="s">
        <v>8310</v>
      </c>
      <c r="R312" t="s">
        <v>8315</v>
      </c>
      <c r="S312" s="10">
        <f t="shared" si="20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104.10165000000001</v>
      </c>
      <c r="P313" s="5">
        <f t="shared" si="18"/>
        <v>7.2044967586969077E-3</v>
      </c>
      <c r="Q313" t="s">
        <v>8310</v>
      </c>
      <c r="R313" t="s">
        <v>8315</v>
      </c>
      <c r="S313" s="10">
        <f t="shared" si="20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111.87499999999999</v>
      </c>
      <c r="P314" s="5">
        <f t="shared" si="18"/>
        <v>1.6312849162011173E-2</v>
      </c>
      <c r="Q314" t="s">
        <v>8310</v>
      </c>
      <c r="R314" t="s">
        <v>8315</v>
      </c>
      <c r="S314" s="10">
        <f t="shared" si="20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104.73529411764706</v>
      </c>
      <c r="P315" s="5">
        <f t="shared" si="18"/>
        <v>1.2468407750631846E-2</v>
      </c>
      <c r="Q315" t="s">
        <v>8310</v>
      </c>
      <c r="R315" t="s">
        <v>8315</v>
      </c>
      <c r="S315" s="10">
        <f t="shared" si="20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385.15000000000003</v>
      </c>
      <c r="P316" s="5">
        <f t="shared" si="18"/>
        <v>3.1156692197844997E-2</v>
      </c>
      <c r="Q316" t="s">
        <v>8310</v>
      </c>
      <c r="R316" t="s">
        <v>8315</v>
      </c>
      <c r="S316" s="10">
        <f t="shared" si="20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101.248</v>
      </c>
      <c r="P317" s="5">
        <f t="shared" si="18"/>
        <v>4.9778761061946902E-3</v>
      </c>
      <c r="Q317" t="s">
        <v>8310</v>
      </c>
      <c r="R317" t="s">
        <v>8315</v>
      </c>
      <c r="S317" s="10">
        <f t="shared" si="20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113.77333333333333</v>
      </c>
      <c r="P318" s="5">
        <f t="shared" si="18"/>
        <v>9.2581741474276336E-3</v>
      </c>
      <c r="Q318" t="s">
        <v>8310</v>
      </c>
      <c r="R318" t="s">
        <v>8315</v>
      </c>
      <c r="S318" s="10">
        <f t="shared" si="20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100.80333333333333</v>
      </c>
      <c r="P319" s="5">
        <f t="shared" si="18"/>
        <v>1.0449389901127608E-2</v>
      </c>
      <c r="Q319" t="s">
        <v>8310</v>
      </c>
      <c r="R319" t="s">
        <v>8315</v>
      </c>
      <c r="S319" s="10">
        <f t="shared" si="20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283.32</v>
      </c>
      <c r="P320" s="5">
        <f t="shared" si="18"/>
        <v>2.0048002258929831E-2</v>
      </c>
      <c r="Q320" t="s">
        <v>8310</v>
      </c>
      <c r="R320" t="s">
        <v>8315</v>
      </c>
      <c r="S320" s="10">
        <f t="shared" si="20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112.68</v>
      </c>
      <c r="P321" s="5">
        <f t="shared" si="18"/>
        <v>9.0521831735889246E-3</v>
      </c>
      <c r="Q321" t="s">
        <v>8310</v>
      </c>
      <c r="R321" t="s">
        <v>8315</v>
      </c>
      <c r="S321" s="10">
        <f t="shared" si="20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106.58000000000001</v>
      </c>
      <c r="P322" s="5">
        <f t="shared" si="18"/>
        <v>7.4122724713829987E-3</v>
      </c>
      <c r="Q322" t="s">
        <v>8310</v>
      </c>
      <c r="R322" t="s">
        <v>8315</v>
      </c>
      <c r="S322" s="10">
        <f t="shared" si="20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(E323/D323)*100</f>
        <v>102.66285714285715</v>
      </c>
      <c r="P323" s="5">
        <f t="shared" ref="P323:P386" si="22">L323/E323</f>
        <v>9.3788266726038075E-3</v>
      </c>
      <c r="Q323" t="s">
        <v>8310</v>
      </c>
      <c r="R323" t="s">
        <v>8315</v>
      </c>
      <c r="S323" s="10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107.91200000000001</v>
      </c>
      <c r="P324" s="5">
        <f t="shared" si="22"/>
        <v>6.8945066350359551E-3</v>
      </c>
      <c r="Q324" t="s">
        <v>8310</v>
      </c>
      <c r="R324" t="s">
        <v>8315</v>
      </c>
      <c r="S324" s="10">
        <f t="shared" si="20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123.07407407407408</v>
      </c>
      <c r="P325" s="5">
        <f t="shared" si="22"/>
        <v>8.7270538669876625E-3</v>
      </c>
      <c r="Q325" t="s">
        <v>8310</v>
      </c>
      <c r="R325" t="s">
        <v>8315</v>
      </c>
      <c r="S325" s="10">
        <f t="shared" si="20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101.6</v>
      </c>
      <c r="P326" s="5">
        <f t="shared" si="22"/>
        <v>9.4951366373320981E-3</v>
      </c>
      <c r="Q326" t="s">
        <v>8310</v>
      </c>
      <c r="R326" t="s">
        <v>8315</v>
      </c>
      <c r="S326" s="10">
        <f t="shared" si="20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104.396</v>
      </c>
      <c r="P327" s="5">
        <f t="shared" si="22"/>
        <v>1.4100157094141539E-2</v>
      </c>
      <c r="Q327" t="s">
        <v>8310</v>
      </c>
      <c r="R327" t="s">
        <v>8315</v>
      </c>
      <c r="S327" s="10">
        <f t="shared" si="20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112.92973333333333</v>
      </c>
      <c r="P328" s="5">
        <f t="shared" si="22"/>
        <v>6.7947856661310334E-3</v>
      </c>
      <c r="Q328" t="s">
        <v>8310</v>
      </c>
      <c r="R328" t="s">
        <v>8315</v>
      </c>
      <c r="S328" s="10">
        <f t="shared" ref="S328:S391" si="24">(((J328/60)/60)/24)+DATE(1970,1,1)</f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136.4</v>
      </c>
      <c r="P329" s="5">
        <f t="shared" si="22"/>
        <v>6.2316715542521991E-3</v>
      </c>
      <c r="Q329" t="s">
        <v>8310</v>
      </c>
      <c r="R329" t="s">
        <v>8315</v>
      </c>
      <c r="S329" s="10">
        <f t="shared" si="24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103.61439999999999</v>
      </c>
      <c r="P330" s="5">
        <f t="shared" si="22"/>
        <v>6.4083756697910716E-3</v>
      </c>
      <c r="Q330" t="s">
        <v>8310</v>
      </c>
      <c r="R330" t="s">
        <v>8315</v>
      </c>
      <c r="S330" s="10">
        <f t="shared" si="24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105.5</v>
      </c>
      <c r="P331" s="5">
        <f t="shared" si="22"/>
        <v>1.5829383886255925E-2</v>
      </c>
      <c r="Q331" t="s">
        <v>8310</v>
      </c>
      <c r="R331" t="s">
        <v>8315</v>
      </c>
      <c r="S331" s="10">
        <f t="shared" si="24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101.82857142857142</v>
      </c>
      <c r="P332" s="5">
        <f t="shared" si="22"/>
        <v>9.5398428731762065E-3</v>
      </c>
      <c r="Q332" t="s">
        <v>8310</v>
      </c>
      <c r="R332" t="s">
        <v>8315</v>
      </c>
      <c r="S332" s="10">
        <f t="shared" si="24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106.60499999999999</v>
      </c>
      <c r="P333" s="5">
        <f t="shared" si="22"/>
        <v>1.0271563247502462E-2</v>
      </c>
      <c r="Q333" t="s">
        <v>8310</v>
      </c>
      <c r="R333" t="s">
        <v>8315</v>
      </c>
      <c r="S333" s="10">
        <f t="shared" si="24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113.015</v>
      </c>
      <c r="P334" s="5">
        <f t="shared" si="22"/>
        <v>4.9108525416980044E-3</v>
      </c>
      <c r="Q334" t="s">
        <v>8310</v>
      </c>
      <c r="R334" t="s">
        <v>8315</v>
      </c>
      <c r="S334" s="10">
        <f t="shared" si="24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125.22750000000001</v>
      </c>
      <c r="P335" s="5">
        <f t="shared" si="22"/>
        <v>5.3103351899542834E-3</v>
      </c>
      <c r="Q335" t="s">
        <v>8310</v>
      </c>
      <c r="R335" t="s">
        <v>8315</v>
      </c>
      <c r="S335" s="10">
        <f t="shared" si="24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101.19</v>
      </c>
      <c r="P336" s="5">
        <f t="shared" si="22"/>
        <v>6.8188556181440858E-3</v>
      </c>
      <c r="Q336" t="s">
        <v>8310</v>
      </c>
      <c r="R336" t="s">
        <v>8315</v>
      </c>
      <c r="S336" s="10">
        <f t="shared" si="24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102.76470588235294</v>
      </c>
      <c r="P337" s="5">
        <f t="shared" si="22"/>
        <v>9.1585575271894669E-3</v>
      </c>
      <c r="Q337" t="s">
        <v>8310</v>
      </c>
      <c r="R337" t="s">
        <v>8315</v>
      </c>
      <c r="S337" s="10">
        <f t="shared" si="24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116.83911999999998</v>
      </c>
      <c r="P338" s="5">
        <f t="shared" si="22"/>
        <v>1.6877908700442115E-2</v>
      </c>
      <c r="Q338" t="s">
        <v>8310</v>
      </c>
      <c r="R338" t="s">
        <v>8315</v>
      </c>
      <c r="S338" s="10">
        <f t="shared" si="24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101.16833333333335</v>
      </c>
      <c r="P339" s="5">
        <f t="shared" si="22"/>
        <v>1.0213999769361295E-2</v>
      </c>
      <c r="Q339" t="s">
        <v>8310</v>
      </c>
      <c r="R339" t="s">
        <v>8315</v>
      </c>
      <c r="S339" s="10">
        <f t="shared" si="24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110.13360000000002</v>
      </c>
      <c r="P340" s="5">
        <f t="shared" si="22"/>
        <v>1.428567969569081E-2</v>
      </c>
      <c r="Q340" t="s">
        <v>8310</v>
      </c>
      <c r="R340" t="s">
        <v>8315</v>
      </c>
      <c r="S340" s="10">
        <f t="shared" si="24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108.08333333333333</v>
      </c>
      <c r="P341" s="5">
        <f t="shared" si="22"/>
        <v>1.3723978411719353E-2</v>
      </c>
      <c r="Q341" t="s">
        <v>8310</v>
      </c>
      <c r="R341" t="s">
        <v>8315</v>
      </c>
      <c r="S341" s="10">
        <f t="shared" si="24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125.02285714285715</v>
      </c>
      <c r="P342" s="5">
        <f t="shared" si="22"/>
        <v>6.833036244800951E-3</v>
      </c>
      <c r="Q342" t="s">
        <v>8310</v>
      </c>
      <c r="R342" t="s">
        <v>8315</v>
      </c>
      <c r="S342" s="10">
        <f t="shared" si="24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106.71428571428572</v>
      </c>
      <c r="P343" s="5">
        <f t="shared" si="22"/>
        <v>1.4725568942436412E-2</v>
      </c>
      <c r="Q343" t="s">
        <v>8310</v>
      </c>
      <c r="R343" t="s">
        <v>8315</v>
      </c>
      <c r="S343" s="10">
        <f t="shared" si="24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100.36639999999998</v>
      </c>
      <c r="P344" s="5">
        <f t="shared" si="22"/>
        <v>5.8875190393308015E-3</v>
      </c>
      <c r="Q344" t="s">
        <v>8310</v>
      </c>
      <c r="R344" t="s">
        <v>8315</v>
      </c>
      <c r="S344" s="10">
        <f t="shared" si="24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102.02863333333335</v>
      </c>
      <c r="P345" s="5">
        <f t="shared" si="22"/>
        <v>1.7119377272850528E-2</v>
      </c>
      <c r="Q345" t="s">
        <v>8310</v>
      </c>
      <c r="R345" t="s">
        <v>8315</v>
      </c>
      <c r="S345" s="10">
        <f t="shared" si="24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102.08358208955224</v>
      </c>
      <c r="P346" s="5">
        <f t="shared" si="22"/>
        <v>8.333820691268496E-3</v>
      </c>
      <c r="Q346" t="s">
        <v>8310</v>
      </c>
      <c r="R346" t="s">
        <v>8315</v>
      </c>
      <c r="S346" s="10">
        <f t="shared" si="24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123.27586206896552</v>
      </c>
      <c r="P347" s="5">
        <f t="shared" si="22"/>
        <v>1.0013986013986014E-2</v>
      </c>
      <c r="Q347" t="s">
        <v>8310</v>
      </c>
      <c r="R347" t="s">
        <v>8315</v>
      </c>
      <c r="S347" s="10">
        <f t="shared" si="24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170.28880000000001</v>
      </c>
      <c r="P348" s="5">
        <f t="shared" si="22"/>
        <v>1.1040068401445073E-2</v>
      </c>
      <c r="Q348" t="s">
        <v>8310</v>
      </c>
      <c r="R348" t="s">
        <v>8315</v>
      </c>
      <c r="S348" s="10">
        <f t="shared" si="24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111.59049999999999</v>
      </c>
      <c r="P349" s="5">
        <f t="shared" si="22"/>
        <v>8.4908661579614752E-3</v>
      </c>
      <c r="Q349" t="s">
        <v>8310</v>
      </c>
      <c r="R349" t="s">
        <v>8315</v>
      </c>
      <c r="S349" s="10">
        <f t="shared" si="24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103</v>
      </c>
      <c r="P350" s="5">
        <f t="shared" si="22"/>
        <v>1.1553398058252427E-2</v>
      </c>
      <c r="Q350" t="s">
        <v>8310</v>
      </c>
      <c r="R350" t="s">
        <v>8315</v>
      </c>
      <c r="S350" s="10">
        <f t="shared" si="24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106.63570159857905</v>
      </c>
      <c r="P351" s="5">
        <f t="shared" si="22"/>
        <v>1.3908344840337199E-2</v>
      </c>
      <c r="Q351" t="s">
        <v>8310</v>
      </c>
      <c r="R351" t="s">
        <v>8315</v>
      </c>
      <c r="S351" s="10">
        <f t="shared" si="24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114.75999999999999</v>
      </c>
      <c r="P352" s="5">
        <f t="shared" si="22"/>
        <v>7.7030324154757756E-3</v>
      </c>
      <c r="Q352" t="s">
        <v>8310</v>
      </c>
      <c r="R352" t="s">
        <v>8315</v>
      </c>
      <c r="S352" s="10">
        <f t="shared" si="24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127.34117647058822</v>
      </c>
      <c r="P353" s="5">
        <f t="shared" si="22"/>
        <v>2.2265336289726535E-2</v>
      </c>
      <c r="Q353" t="s">
        <v>8310</v>
      </c>
      <c r="R353" t="s">
        <v>8315</v>
      </c>
      <c r="S353" s="10">
        <f t="shared" si="24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116.56</v>
      </c>
      <c r="P354" s="5">
        <f t="shared" si="22"/>
        <v>2.4536719286204531E-2</v>
      </c>
      <c r="Q354" t="s">
        <v>8310</v>
      </c>
      <c r="R354" t="s">
        <v>8315</v>
      </c>
      <c r="S354" s="10">
        <f t="shared" si="24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108.61819426615318</v>
      </c>
      <c r="P355" s="5">
        <f t="shared" si="22"/>
        <v>9.6596007133922402E-3</v>
      </c>
      <c r="Q355" t="s">
        <v>8310</v>
      </c>
      <c r="R355" t="s">
        <v>8315</v>
      </c>
      <c r="S355" s="10">
        <f t="shared" si="24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103.94285714285714</v>
      </c>
      <c r="P356" s="5">
        <f t="shared" si="22"/>
        <v>7.9714128642111044E-3</v>
      </c>
      <c r="Q356" t="s">
        <v>8310</v>
      </c>
      <c r="R356" t="s">
        <v>8315</v>
      </c>
      <c r="S356" s="10">
        <f t="shared" si="24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116.25714285714285</v>
      </c>
      <c r="P357" s="5">
        <f t="shared" si="22"/>
        <v>4.0550503809289751E-3</v>
      </c>
      <c r="Q357" t="s">
        <v>8310</v>
      </c>
      <c r="R357" t="s">
        <v>8315</v>
      </c>
      <c r="S357" s="10">
        <f t="shared" si="24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102.69239999999999</v>
      </c>
      <c r="P358" s="5">
        <f t="shared" si="22"/>
        <v>1.2594245857856406E-2</v>
      </c>
      <c r="Q358" t="s">
        <v>8310</v>
      </c>
      <c r="R358" t="s">
        <v>8315</v>
      </c>
      <c r="S358" s="10">
        <f t="shared" si="24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174</v>
      </c>
      <c r="P359" s="5">
        <f t="shared" si="22"/>
        <v>1.160919540229885E-2</v>
      </c>
      <c r="Q359" t="s">
        <v>8310</v>
      </c>
      <c r="R359" t="s">
        <v>8315</v>
      </c>
      <c r="S359" s="10">
        <f t="shared" si="24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103.08800000000001</v>
      </c>
      <c r="P360" s="5">
        <f t="shared" si="22"/>
        <v>5.1800403538724196E-3</v>
      </c>
      <c r="Q360" t="s">
        <v>8310</v>
      </c>
      <c r="R360" t="s">
        <v>8315</v>
      </c>
      <c r="S360" s="10">
        <f t="shared" si="24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104.85537190082646</v>
      </c>
      <c r="P361" s="5">
        <f t="shared" si="22"/>
        <v>1.1901477832512315E-2</v>
      </c>
      <c r="Q361" t="s">
        <v>8310</v>
      </c>
      <c r="R361" t="s">
        <v>8315</v>
      </c>
      <c r="S361" s="10">
        <f t="shared" si="24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101.375</v>
      </c>
      <c r="P362" s="5">
        <f t="shared" si="22"/>
        <v>7.1516646115906291E-3</v>
      </c>
      <c r="Q362" t="s">
        <v>8310</v>
      </c>
      <c r="R362" t="s">
        <v>8315</v>
      </c>
      <c r="S362" s="10">
        <f t="shared" si="24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111.07699999999998</v>
      </c>
      <c r="P363" s="5">
        <f t="shared" si="22"/>
        <v>9.105652578198651E-3</v>
      </c>
      <c r="Q363" t="s">
        <v>8310</v>
      </c>
      <c r="R363" t="s">
        <v>8315</v>
      </c>
      <c r="S363" s="10">
        <f t="shared" si="24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124.15933781686496</v>
      </c>
      <c r="P364" s="5">
        <f t="shared" si="22"/>
        <v>7.1666666666666667E-3</v>
      </c>
      <c r="Q364" t="s">
        <v>8310</v>
      </c>
      <c r="R364" t="s">
        <v>8315</v>
      </c>
      <c r="S364" s="10">
        <f t="shared" si="24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101.33333333333334</v>
      </c>
      <c r="P365" s="5">
        <f t="shared" si="22"/>
        <v>2.8748341441839896E-3</v>
      </c>
      <c r="Q365" t="s">
        <v>8310</v>
      </c>
      <c r="R365" t="s">
        <v>8315</v>
      </c>
      <c r="S365" s="10">
        <f t="shared" si="24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110.16142857142856</v>
      </c>
      <c r="P366" s="5">
        <f t="shared" si="22"/>
        <v>1.4653819719113509E-2</v>
      </c>
      <c r="Q366" t="s">
        <v>8310</v>
      </c>
      <c r="R366" t="s">
        <v>8315</v>
      </c>
      <c r="S366" s="10">
        <f t="shared" si="24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103.97333333333334</v>
      </c>
      <c r="P367" s="5">
        <f t="shared" si="22"/>
        <v>4.1677353167478837E-3</v>
      </c>
      <c r="Q367" t="s">
        <v>8310</v>
      </c>
      <c r="R367" t="s">
        <v>8315</v>
      </c>
      <c r="S367" s="10">
        <f t="shared" si="24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101.31578947368421</v>
      </c>
      <c r="P368" s="5">
        <f t="shared" si="22"/>
        <v>3.4805194805194806E-3</v>
      </c>
      <c r="Q368" t="s">
        <v>8310</v>
      </c>
      <c r="R368" t="s">
        <v>8315</v>
      </c>
      <c r="S368" s="10">
        <f t="shared" si="24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103.3501</v>
      </c>
      <c r="P369" s="5">
        <f t="shared" si="22"/>
        <v>1.1514260750594339E-2</v>
      </c>
      <c r="Q369" t="s">
        <v>8310</v>
      </c>
      <c r="R369" t="s">
        <v>8315</v>
      </c>
      <c r="S369" s="10">
        <f t="shared" si="24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104.11200000000001</v>
      </c>
      <c r="P370" s="5">
        <f t="shared" si="22"/>
        <v>1.2217611802674043E-2</v>
      </c>
      <c r="Q370" t="s">
        <v>8310</v>
      </c>
      <c r="R370" t="s">
        <v>8315</v>
      </c>
      <c r="S370" s="10">
        <f t="shared" si="24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110.15569230769231</v>
      </c>
      <c r="P371" s="5">
        <f t="shared" si="22"/>
        <v>2.3323631447517638E-2</v>
      </c>
      <c r="Q371" t="s">
        <v>8310</v>
      </c>
      <c r="R371" t="s">
        <v>8315</v>
      </c>
      <c r="S371" s="10">
        <f t="shared" si="24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122.02</v>
      </c>
      <c r="P372" s="5">
        <f t="shared" si="22"/>
        <v>1.4096049827897067E-3</v>
      </c>
      <c r="Q372" t="s">
        <v>8310</v>
      </c>
      <c r="R372" t="s">
        <v>8315</v>
      </c>
      <c r="S372" s="10">
        <f t="shared" si="24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114.16866666666667</v>
      </c>
      <c r="P373" s="5">
        <f t="shared" si="22"/>
        <v>6.2013512172049545E-3</v>
      </c>
      <c r="Q373" t="s">
        <v>8310</v>
      </c>
      <c r="R373" t="s">
        <v>8315</v>
      </c>
      <c r="S373" s="10">
        <f t="shared" si="24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125.33333333333334</v>
      </c>
      <c r="P374" s="5">
        <f t="shared" si="22"/>
        <v>2.3936170212765957E-2</v>
      </c>
      <c r="Q374" t="s">
        <v>8310</v>
      </c>
      <c r="R374" t="s">
        <v>8315</v>
      </c>
      <c r="S374" s="10">
        <f t="shared" si="24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106.66666666666667</v>
      </c>
      <c r="P375" s="5">
        <f t="shared" si="22"/>
        <v>1.1124999999999999E-2</v>
      </c>
      <c r="Q375" t="s">
        <v>8310</v>
      </c>
      <c r="R375" t="s">
        <v>8315</v>
      </c>
      <c r="S375" s="10">
        <f t="shared" si="24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130.65</v>
      </c>
      <c r="P376" s="5">
        <f t="shared" si="22"/>
        <v>2.2196708763872943E-2</v>
      </c>
      <c r="Q376" t="s">
        <v>8310</v>
      </c>
      <c r="R376" t="s">
        <v>8315</v>
      </c>
      <c r="S376" s="10">
        <f t="shared" si="24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120</v>
      </c>
      <c r="P377" s="5">
        <f t="shared" si="22"/>
        <v>2.3333333333333334E-2</v>
      </c>
      <c r="Q377" t="s">
        <v>8310</v>
      </c>
      <c r="R377" t="s">
        <v>8315</v>
      </c>
      <c r="S377" s="10">
        <f t="shared" si="24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105.9591836734694</v>
      </c>
      <c r="P378" s="5">
        <f t="shared" si="22"/>
        <v>1.8489984591679508E-2</v>
      </c>
      <c r="Q378" t="s">
        <v>8310</v>
      </c>
      <c r="R378" t="s">
        <v>8315</v>
      </c>
      <c r="S378" s="10">
        <f t="shared" si="24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114.39999999999999</v>
      </c>
      <c r="P379" s="5">
        <f t="shared" si="22"/>
        <v>9.688228438228438E-3</v>
      </c>
      <c r="Q379" t="s">
        <v>8310</v>
      </c>
      <c r="R379" t="s">
        <v>8315</v>
      </c>
      <c r="S379" s="10">
        <f t="shared" si="24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111.76666666666665</v>
      </c>
      <c r="P380" s="5">
        <f t="shared" si="22"/>
        <v>2.4753951685058156E-2</v>
      </c>
      <c r="Q380" t="s">
        <v>8310</v>
      </c>
      <c r="R380" t="s">
        <v>8315</v>
      </c>
      <c r="S380" s="10">
        <f t="shared" si="24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116.08000000000001</v>
      </c>
      <c r="P381" s="5">
        <f t="shared" si="22"/>
        <v>8.5573167930163112E-3</v>
      </c>
      <c r="Q381" t="s">
        <v>8310</v>
      </c>
      <c r="R381" t="s">
        <v>8315</v>
      </c>
      <c r="S381" s="10">
        <f t="shared" si="24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141.5</v>
      </c>
      <c r="P382" s="5">
        <f t="shared" si="22"/>
        <v>8.6572438162544167E-3</v>
      </c>
      <c r="Q382" t="s">
        <v>8310</v>
      </c>
      <c r="R382" t="s">
        <v>8315</v>
      </c>
      <c r="S382" s="10">
        <f t="shared" si="24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104.72999999999999</v>
      </c>
      <c r="P383" s="5">
        <f t="shared" si="22"/>
        <v>9.586555905662179E-3</v>
      </c>
      <c r="Q383" t="s">
        <v>8310</v>
      </c>
      <c r="R383" t="s">
        <v>8315</v>
      </c>
      <c r="S383" s="10">
        <f t="shared" si="24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255.83333333333331</v>
      </c>
      <c r="P384" s="5">
        <f t="shared" si="22"/>
        <v>1.4332247557003257E-2</v>
      </c>
      <c r="Q384" t="s">
        <v>8310</v>
      </c>
      <c r="R384" t="s">
        <v>8315</v>
      </c>
      <c r="S384" s="10">
        <f t="shared" si="24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206.70670670670671</v>
      </c>
      <c r="P385" s="5">
        <f t="shared" si="22"/>
        <v>2.3244552058111378E-2</v>
      </c>
      <c r="Q385" t="s">
        <v>8310</v>
      </c>
      <c r="R385" t="s">
        <v>8315</v>
      </c>
      <c r="S385" s="10">
        <f t="shared" si="24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112.105</v>
      </c>
      <c r="P386" s="5">
        <f t="shared" si="22"/>
        <v>1.708219972347353E-2</v>
      </c>
      <c r="Q386" t="s">
        <v>8310</v>
      </c>
      <c r="R386" t="s">
        <v>8315</v>
      </c>
      <c r="S386" s="10">
        <f t="shared" si="24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(E387/D387)*100</f>
        <v>105.982</v>
      </c>
      <c r="P387" s="5">
        <f t="shared" ref="P387:P450" si="26">L387/E387</f>
        <v>8.944915174274877E-3</v>
      </c>
      <c r="Q387" t="s">
        <v>8310</v>
      </c>
      <c r="R387" t="s">
        <v>8315</v>
      </c>
      <c r="S387" s="10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100.16666666666667</v>
      </c>
      <c r="P388" s="5">
        <f t="shared" si="26"/>
        <v>2.1630615640599003E-2</v>
      </c>
      <c r="Q388" t="s">
        <v>8310</v>
      </c>
      <c r="R388" t="s">
        <v>8315</v>
      </c>
      <c r="S388" s="10">
        <f t="shared" si="24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213.98947368421051</v>
      </c>
      <c r="P389" s="5">
        <f t="shared" si="26"/>
        <v>6.911308967484874E-3</v>
      </c>
      <c r="Q389" t="s">
        <v>8310</v>
      </c>
      <c r="R389" t="s">
        <v>8315</v>
      </c>
      <c r="S389" s="10">
        <f t="shared" si="24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126.16000000000001</v>
      </c>
      <c r="P390" s="5">
        <f t="shared" si="26"/>
        <v>1.1255548509828789E-2</v>
      </c>
      <c r="Q390" t="s">
        <v>8310</v>
      </c>
      <c r="R390" t="s">
        <v>8315</v>
      </c>
      <c r="S390" s="10">
        <f t="shared" si="24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181.53547058823528</v>
      </c>
      <c r="P391" s="5">
        <f t="shared" si="26"/>
        <v>1.2232255371904309E-2</v>
      </c>
      <c r="Q391" t="s">
        <v>8310</v>
      </c>
      <c r="R391" t="s">
        <v>8315</v>
      </c>
      <c r="S391" s="10">
        <f t="shared" si="24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100</v>
      </c>
      <c r="P392" s="5">
        <f t="shared" si="26"/>
        <v>1.4E-2</v>
      </c>
      <c r="Q392" t="s">
        <v>8310</v>
      </c>
      <c r="R392" t="s">
        <v>8315</v>
      </c>
      <c r="S392" s="10">
        <f t="shared" ref="S392:S455" si="28">(((J392/60)/60)/24)+DATE(1970,1,1)</f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100.61</v>
      </c>
      <c r="P393" s="5">
        <f t="shared" si="26"/>
        <v>9.5914918994135772E-3</v>
      </c>
      <c r="Q393" t="s">
        <v>8310</v>
      </c>
      <c r="R393" t="s">
        <v>8315</v>
      </c>
      <c r="S393" s="10">
        <f t="shared" si="28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100.9027027027027</v>
      </c>
      <c r="P394" s="5">
        <f t="shared" si="26"/>
        <v>1.1035517222906735E-2</v>
      </c>
      <c r="Q394" t="s">
        <v>8310</v>
      </c>
      <c r="R394" t="s">
        <v>8315</v>
      </c>
      <c r="S394" s="10">
        <f t="shared" si="28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110.446</v>
      </c>
      <c r="P395" s="5">
        <f t="shared" si="26"/>
        <v>6.3560472991326077E-3</v>
      </c>
      <c r="Q395" t="s">
        <v>8310</v>
      </c>
      <c r="R395" t="s">
        <v>8315</v>
      </c>
      <c r="S395" s="10">
        <f t="shared" si="28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111.8936170212766</v>
      </c>
      <c r="P396" s="5">
        <f t="shared" si="26"/>
        <v>9.5075109336375738E-3</v>
      </c>
      <c r="Q396" t="s">
        <v>8310</v>
      </c>
      <c r="R396" t="s">
        <v>8315</v>
      </c>
      <c r="S396" s="10">
        <f t="shared" si="28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108.04450000000001</v>
      </c>
      <c r="P397" s="5">
        <f t="shared" si="26"/>
        <v>1.703002003803988E-2</v>
      </c>
      <c r="Q397" t="s">
        <v>8310</v>
      </c>
      <c r="R397" t="s">
        <v>8315</v>
      </c>
      <c r="S397" s="10">
        <f t="shared" si="28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106.66666666666667</v>
      </c>
      <c r="P398" s="5">
        <f t="shared" si="26"/>
        <v>1.225E-2</v>
      </c>
      <c r="Q398" t="s">
        <v>8310</v>
      </c>
      <c r="R398" t="s">
        <v>8315</v>
      </c>
      <c r="S398" s="10">
        <f t="shared" si="28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103.90027322404372</v>
      </c>
      <c r="P399" s="5">
        <f t="shared" si="26"/>
        <v>1.7711640569711546E-2</v>
      </c>
      <c r="Q399" t="s">
        <v>8310</v>
      </c>
      <c r="R399" t="s">
        <v>8315</v>
      </c>
      <c r="S399" s="10">
        <f t="shared" si="28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125.16000000000001</v>
      </c>
      <c r="P400" s="5">
        <f t="shared" si="26"/>
        <v>7.137530627463513E-3</v>
      </c>
      <c r="Q400" t="s">
        <v>8310</v>
      </c>
      <c r="R400" t="s">
        <v>8315</v>
      </c>
      <c r="S400" s="10">
        <f t="shared" si="28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106.80499999999999</v>
      </c>
      <c r="P401" s="5">
        <f t="shared" si="26"/>
        <v>4.4473573334581715E-3</v>
      </c>
      <c r="Q401" t="s">
        <v>8310</v>
      </c>
      <c r="R401" t="s">
        <v>8315</v>
      </c>
      <c r="S401" s="10">
        <f t="shared" si="28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112.30249999999999</v>
      </c>
      <c r="P402" s="5">
        <f t="shared" si="26"/>
        <v>5.5208031878186152E-3</v>
      </c>
      <c r="Q402" t="s">
        <v>8310</v>
      </c>
      <c r="R402" t="s">
        <v>8315</v>
      </c>
      <c r="S402" s="10">
        <f t="shared" si="28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103.812</v>
      </c>
      <c r="P403" s="5">
        <f t="shared" si="26"/>
        <v>1.4063884714676531E-3</v>
      </c>
      <c r="Q403" t="s">
        <v>8310</v>
      </c>
      <c r="R403" t="s">
        <v>8315</v>
      </c>
      <c r="S403" s="10">
        <f t="shared" si="28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141.65</v>
      </c>
      <c r="P404" s="5">
        <f t="shared" si="26"/>
        <v>1.5178256265442993E-2</v>
      </c>
      <c r="Q404" t="s">
        <v>8310</v>
      </c>
      <c r="R404" t="s">
        <v>8315</v>
      </c>
      <c r="S404" s="10">
        <f t="shared" si="28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105.25999999999999</v>
      </c>
      <c r="P405" s="5">
        <f t="shared" si="26"/>
        <v>1.330039901197036E-2</v>
      </c>
      <c r="Q405" t="s">
        <v>8310</v>
      </c>
      <c r="R405" t="s">
        <v>8315</v>
      </c>
      <c r="S405" s="10">
        <f t="shared" si="28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103.09142857142857</v>
      </c>
      <c r="P406" s="5">
        <f t="shared" si="26"/>
        <v>7.5106701402361288E-3</v>
      </c>
      <c r="Q406" t="s">
        <v>8310</v>
      </c>
      <c r="R406" t="s">
        <v>8315</v>
      </c>
      <c r="S406" s="10">
        <f t="shared" si="28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107.65957446808511</v>
      </c>
      <c r="P407" s="5">
        <f t="shared" si="26"/>
        <v>1.8115942028985508E-2</v>
      </c>
      <c r="Q407" t="s">
        <v>8310</v>
      </c>
      <c r="R407" t="s">
        <v>8315</v>
      </c>
      <c r="S407" s="10">
        <f t="shared" si="28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107.70464285714286</v>
      </c>
      <c r="P408" s="5">
        <f t="shared" si="26"/>
        <v>1.1605813517788397E-2</v>
      </c>
      <c r="Q408" t="s">
        <v>8310</v>
      </c>
      <c r="R408" t="s">
        <v>8315</v>
      </c>
      <c r="S408" s="10">
        <f t="shared" si="28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101.55000000000001</v>
      </c>
      <c r="P409" s="5">
        <f t="shared" si="26"/>
        <v>1.0832102412604629E-2</v>
      </c>
      <c r="Q409" t="s">
        <v>8310</v>
      </c>
      <c r="R409" t="s">
        <v>8315</v>
      </c>
      <c r="S409" s="10">
        <f t="shared" si="28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101.43766666666667</v>
      </c>
      <c r="P410" s="5">
        <f t="shared" si="26"/>
        <v>6.2435715858343219E-3</v>
      </c>
      <c r="Q410" t="s">
        <v>8310</v>
      </c>
      <c r="R410" t="s">
        <v>8315</v>
      </c>
      <c r="S410" s="10">
        <f t="shared" si="28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136.80000000000001</v>
      </c>
      <c r="P411" s="5">
        <f t="shared" si="26"/>
        <v>2.1929824561403508E-2</v>
      </c>
      <c r="Q411" t="s">
        <v>8310</v>
      </c>
      <c r="R411" t="s">
        <v>8315</v>
      </c>
      <c r="S411" s="10">
        <f t="shared" si="28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128.29999999999998</v>
      </c>
      <c r="P412" s="5">
        <f t="shared" si="26"/>
        <v>5.4559625876851132E-3</v>
      </c>
      <c r="Q412" t="s">
        <v>8310</v>
      </c>
      <c r="R412" t="s">
        <v>8315</v>
      </c>
      <c r="S412" s="10">
        <f t="shared" si="28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101.05</v>
      </c>
      <c r="P413" s="5">
        <f t="shared" si="26"/>
        <v>7.9498598053768764E-3</v>
      </c>
      <c r="Q413" t="s">
        <v>8310</v>
      </c>
      <c r="R413" t="s">
        <v>8315</v>
      </c>
      <c r="S413" s="10">
        <f t="shared" si="28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126.84</v>
      </c>
      <c r="P414" s="5">
        <f t="shared" si="26"/>
        <v>1.7344686218858405E-2</v>
      </c>
      <c r="Q414" t="s">
        <v>8310</v>
      </c>
      <c r="R414" t="s">
        <v>8315</v>
      </c>
      <c r="S414" s="10">
        <f t="shared" si="28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105.0859375</v>
      </c>
      <c r="P415" s="5">
        <f t="shared" si="26"/>
        <v>1.2712809456545982E-2</v>
      </c>
      <c r="Q415" t="s">
        <v>8310</v>
      </c>
      <c r="R415" t="s">
        <v>8315</v>
      </c>
      <c r="S415" s="10">
        <f t="shared" si="28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102.85405405405406</v>
      </c>
      <c r="P416" s="5">
        <f t="shared" si="26"/>
        <v>1.0931259196972883E-2</v>
      </c>
      <c r="Q416" t="s">
        <v>8310</v>
      </c>
      <c r="R416" t="s">
        <v>8315</v>
      </c>
      <c r="S416" s="10">
        <f t="shared" si="28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102.14714285714285</v>
      </c>
      <c r="P417" s="5">
        <f t="shared" si="26"/>
        <v>1.468469854411703E-2</v>
      </c>
      <c r="Q417" t="s">
        <v>8310</v>
      </c>
      <c r="R417" t="s">
        <v>8315</v>
      </c>
      <c r="S417" s="10">
        <f t="shared" si="28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120.21700000000001</v>
      </c>
      <c r="P418" s="5">
        <f t="shared" si="26"/>
        <v>2.0795727725696031E-2</v>
      </c>
      <c r="Q418" t="s">
        <v>8310</v>
      </c>
      <c r="R418" t="s">
        <v>8315</v>
      </c>
      <c r="S418" s="10">
        <f t="shared" si="28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100.24761904761905</v>
      </c>
      <c r="P419" s="5">
        <f t="shared" si="26"/>
        <v>4.9401482044461337E-3</v>
      </c>
      <c r="Q419" t="s">
        <v>8310</v>
      </c>
      <c r="R419" t="s">
        <v>8315</v>
      </c>
      <c r="S419" s="10">
        <f t="shared" si="28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100.63392857142857</v>
      </c>
      <c r="P420" s="5">
        <f t="shared" si="26"/>
        <v>4.61361014994233E-3</v>
      </c>
      <c r="Q420" t="s">
        <v>8310</v>
      </c>
      <c r="R420" t="s">
        <v>8315</v>
      </c>
      <c r="S420" s="10">
        <f t="shared" si="28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100.4375</v>
      </c>
      <c r="P421" s="5">
        <f t="shared" si="26"/>
        <v>9.085252022401992E-3</v>
      </c>
      <c r="Q421" t="s">
        <v>8310</v>
      </c>
      <c r="R421" t="s">
        <v>8315</v>
      </c>
      <c r="S421" s="10">
        <f t="shared" si="28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0.43939393939393934</v>
      </c>
      <c r="P422" s="5">
        <f t="shared" si="26"/>
        <v>0.20689655172413793</v>
      </c>
      <c r="Q422" t="s">
        <v>8310</v>
      </c>
      <c r="R422" t="s">
        <v>8316</v>
      </c>
      <c r="S422" s="10">
        <f t="shared" si="28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2.0066666666666668</v>
      </c>
      <c r="P423" s="5">
        <f t="shared" si="26"/>
        <v>1.9933554817275746E-2</v>
      </c>
      <c r="Q423" t="s">
        <v>8310</v>
      </c>
      <c r="R423" t="s">
        <v>8316</v>
      </c>
      <c r="S423" s="10">
        <f t="shared" si="28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1.075</v>
      </c>
      <c r="P424" s="5">
        <f t="shared" si="26"/>
        <v>2.7906976744186046E-2</v>
      </c>
      <c r="Q424" t="s">
        <v>8310</v>
      </c>
      <c r="R424" t="s">
        <v>8316</v>
      </c>
      <c r="S424" s="10">
        <f t="shared" si="28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0.76500000000000001</v>
      </c>
      <c r="P425" s="5">
        <f t="shared" si="26"/>
        <v>8.4967320261437912E-2</v>
      </c>
      <c r="Q425" t="s">
        <v>8310</v>
      </c>
      <c r="R425" t="s">
        <v>8316</v>
      </c>
      <c r="S425" s="10">
        <f t="shared" si="28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6.7966666666666677</v>
      </c>
      <c r="P426" s="5">
        <f t="shared" si="26"/>
        <v>2.4521824423737126E-2</v>
      </c>
      <c r="Q426" t="s">
        <v>8310</v>
      </c>
      <c r="R426" t="s">
        <v>8316</v>
      </c>
      <c r="S426" s="10">
        <f t="shared" si="28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1.2E-2</v>
      </c>
      <c r="P427" s="5">
        <f t="shared" si="26"/>
        <v>0.33333333333333331</v>
      </c>
      <c r="Q427" t="s">
        <v>8310</v>
      </c>
      <c r="R427" t="s">
        <v>8316</v>
      </c>
      <c r="S427" s="10">
        <f t="shared" si="28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1.3299999999999998</v>
      </c>
      <c r="P428" s="5">
        <f t="shared" si="26"/>
        <v>6.0150375939849621E-2</v>
      </c>
      <c r="Q428" t="s">
        <v>8310</v>
      </c>
      <c r="R428" t="s">
        <v>8316</v>
      </c>
      <c r="S428" s="10">
        <f t="shared" si="28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s="5" t="e">
        <f t="shared" si="26"/>
        <v>#DIV/0!</v>
      </c>
      <c r="Q429" t="s">
        <v>8310</v>
      </c>
      <c r="R429" t="s">
        <v>8316</v>
      </c>
      <c r="S429" s="10">
        <f t="shared" si="28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5.6333333333333329</v>
      </c>
      <c r="P430" s="5">
        <f t="shared" si="26"/>
        <v>1.9230769230769232E-2</v>
      </c>
      <c r="Q430" t="s">
        <v>8310</v>
      </c>
      <c r="R430" t="s">
        <v>8316</v>
      </c>
      <c r="S430" s="10">
        <f t="shared" si="28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s="5" t="e">
        <f t="shared" si="26"/>
        <v>#DIV/0!</v>
      </c>
      <c r="Q431" t="s">
        <v>8310</v>
      </c>
      <c r="R431" t="s">
        <v>8316</v>
      </c>
      <c r="S431" s="10">
        <f t="shared" si="28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</v>
      </c>
      <c r="P432" s="5">
        <f t="shared" si="26"/>
        <v>0.20833333333333334</v>
      </c>
      <c r="Q432" t="s">
        <v>8310</v>
      </c>
      <c r="R432" t="s">
        <v>8316</v>
      </c>
      <c r="S432" s="10">
        <f t="shared" si="28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13.833333333333334</v>
      </c>
      <c r="P433" s="5">
        <f t="shared" si="26"/>
        <v>1.9277108433734941E-2</v>
      </c>
      <c r="Q433" t="s">
        <v>8310</v>
      </c>
      <c r="R433" t="s">
        <v>8316</v>
      </c>
      <c r="S433" s="10">
        <f t="shared" si="28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</v>
      </c>
      <c r="P434" s="5">
        <f t="shared" si="26"/>
        <v>1.4035087719298246E-2</v>
      </c>
      <c r="Q434" t="s">
        <v>8310</v>
      </c>
      <c r="R434" t="s">
        <v>8316</v>
      </c>
      <c r="S434" s="10">
        <f t="shared" si="28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s="5" t="e">
        <f t="shared" si="26"/>
        <v>#DIV/0!</v>
      </c>
      <c r="Q435" t="s">
        <v>8310</v>
      </c>
      <c r="R435" t="s">
        <v>8316</v>
      </c>
      <c r="S435" s="10">
        <f t="shared" si="28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5</v>
      </c>
      <c r="P436" s="5">
        <f t="shared" si="26"/>
        <v>1.6E-2</v>
      </c>
      <c r="Q436" t="s">
        <v>8310</v>
      </c>
      <c r="R436" t="s">
        <v>8316</v>
      </c>
      <c r="S436" s="10">
        <f t="shared" si="28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2.7272727272727275E-3</v>
      </c>
      <c r="P437" s="5">
        <f t="shared" si="26"/>
        <v>1</v>
      </c>
      <c r="Q437" t="s">
        <v>8310</v>
      </c>
      <c r="R437" t="s">
        <v>8316</v>
      </c>
      <c r="S437" s="10">
        <f t="shared" si="28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s="5" t="e">
        <f t="shared" si="26"/>
        <v>#DIV/0!</v>
      </c>
      <c r="Q438" t="s">
        <v>8310</v>
      </c>
      <c r="R438" t="s">
        <v>8316</v>
      </c>
      <c r="S438" s="10">
        <f t="shared" si="28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s="5" t="e">
        <f t="shared" si="26"/>
        <v>#DIV/0!</v>
      </c>
      <c r="Q439" t="s">
        <v>8310</v>
      </c>
      <c r="R439" t="s">
        <v>8316</v>
      </c>
      <c r="S439" s="10">
        <f t="shared" si="28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9.379999999999999</v>
      </c>
      <c r="P440" s="5">
        <f t="shared" si="26"/>
        <v>5.8635394456289982E-3</v>
      </c>
      <c r="Q440" t="s">
        <v>8310</v>
      </c>
      <c r="R440" t="s">
        <v>8316</v>
      </c>
      <c r="S440" s="10">
        <f t="shared" si="28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s="5" t="e">
        <f t="shared" si="26"/>
        <v>#DIV/0!</v>
      </c>
      <c r="Q441" t="s">
        <v>8310</v>
      </c>
      <c r="R441" t="s">
        <v>8316</v>
      </c>
      <c r="S441" s="10">
        <f t="shared" si="28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0.1</v>
      </c>
      <c r="P442" s="5">
        <f t="shared" si="26"/>
        <v>0.2</v>
      </c>
      <c r="Q442" t="s">
        <v>8310</v>
      </c>
      <c r="R442" t="s">
        <v>8316</v>
      </c>
      <c r="S442" s="10">
        <f t="shared" si="28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s="5" t="e">
        <f t="shared" si="26"/>
        <v>#DIV/0!</v>
      </c>
      <c r="Q443" t="s">
        <v>8310</v>
      </c>
      <c r="R443" t="s">
        <v>8316</v>
      </c>
      <c r="S443" s="10">
        <f t="shared" si="28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39.358823529411765</v>
      </c>
      <c r="P444" s="5">
        <f t="shared" si="26"/>
        <v>2.5407263488267822E-3</v>
      </c>
      <c r="Q444" t="s">
        <v>8310</v>
      </c>
      <c r="R444" t="s">
        <v>8316</v>
      </c>
      <c r="S444" s="10">
        <f t="shared" si="28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0.1</v>
      </c>
      <c r="P445" s="5">
        <f t="shared" si="26"/>
        <v>0.2</v>
      </c>
      <c r="Q445" t="s">
        <v>8310</v>
      </c>
      <c r="R445" t="s">
        <v>8316</v>
      </c>
      <c r="S445" s="10">
        <f t="shared" si="28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5</v>
      </c>
      <c r="P446" s="5">
        <f t="shared" si="26"/>
        <v>0.02</v>
      </c>
      <c r="Q446" t="s">
        <v>8310</v>
      </c>
      <c r="R446" t="s">
        <v>8316</v>
      </c>
      <c r="S446" s="10">
        <f t="shared" si="28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3.3333333333333335E-3</v>
      </c>
      <c r="P447" s="5">
        <f t="shared" si="26"/>
        <v>1</v>
      </c>
      <c r="Q447" t="s">
        <v>8310</v>
      </c>
      <c r="R447" t="s">
        <v>8316</v>
      </c>
      <c r="S447" s="10">
        <f t="shared" si="28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7.2952380952380951</v>
      </c>
      <c r="P448" s="5">
        <f t="shared" si="26"/>
        <v>2.0887728459530026E-2</v>
      </c>
      <c r="Q448" t="s">
        <v>8310</v>
      </c>
      <c r="R448" t="s">
        <v>8316</v>
      </c>
      <c r="S448" s="10">
        <f t="shared" si="28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1.6666666666666666E-2</v>
      </c>
      <c r="P449" s="5">
        <f t="shared" si="26"/>
        <v>0.2</v>
      </c>
      <c r="Q449" t="s">
        <v>8310</v>
      </c>
      <c r="R449" t="s">
        <v>8316</v>
      </c>
      <c r="S449" s="10">
        <f t="shared" si="28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3.2804000000000002</v>
      </c>
      <c r="P450" s="5">
        <f t="shared" si="26"/>
        <v>4.8774539690281671E-2</v>
      </c>
      <c r="Q450" t="s">
        <v>8310</v>
      </c>
      <c r="R450" t="s">
        <v>8316</v>
      </c>
      <c r="S450" s="10">
        <f t="shared" si="28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(E451/D451)*100</f>
        <v>2.25</v>
      </c>
      <c r="P451" s="5">
        <f t="shared" ref="P451:P514" si="30">L451/E451</f>
        <v>0.1111111111111111</v>
      </c>
      <c r="Q451" t="s">
        <v>8310</v>
      </c>
      <c r="R451" t="s">
        <v>8316</v>
      </c>
      <c r="S451" s="10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0.79200000000000004</v>
      </c>
      <c r="P452" s="5">
        <f t="shared" si="30"/>
        <v>1.7676767676767676E-2</v>
      </c>
      <c r="Q452" t="s">
        <v>8310</v>
      </c>
      <c r="R452" t="s">
        <v>8316</v>
      </c>
      <c r="S452" s="10">
        <f t="shared" si="28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s="5" t="e">
        <f t="shared" si="30"/>
        <v>#DIV/0!</v>
      </c>
      <c r="Q453" t="s">
        <v>8310</v>
      </c>
      <c r="R453" t="s">
        <v>8316</v>
      </c>
      <c r="S453" s="10">
        <f t="shared" si="28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 s="5">
        <f t="shared" si="30"/>
        <v>2.5000000000000001E-2</v>
      </c>
      <c r="Q454" t="s">
        <v>8310</v>
      </c>
      <c r="R454" t="s">
        <v>8316</v>
      </c>
      <c r="S454" s="10">
        <f t="shared" si="28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2.7404479578392621E-2</v>
      </c>
      <c r="P455" s="5">
        <f t="shared" si="30"/>
        <v>7.6923076923076927E-2</v>
      </c>
      <c r="Q455" t="s">
        <v>8310</v>
      </c>
      <c r="R455" t="s">
        <v>8316</v>
      </c>
      <c r="S455" s="10">
        <f t="shared" si="28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0.82000000000000006</v>
      </c>
      <c r="P456" s="5">
        <f t="shared" si="30"/>
        <v>6.097560975609756E-2</v>
      </c>
      <c r="Q456" t="s">
        <v>8310</v>
      </c>
      <c r="R456" t="s">
        <v>8316</v>
      </c>
      <c r="S456" s="10">
        <f t="shared" ref="S456:S519" si="32">(((J456/60)/60)/24)+DATE(1970,1,1)</f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6.9230769230769221E-2</v>
      </c>
      <c r="P457" s="5">
        <f t="shared" si="30"/>
        <v>4.4444444444444446E-2</v>
      </c>
      <c r="Q457" t="s">
        <v>8310</v>
      </c>
      <c r="R457" t="s">
        <v>8316</v>
      </c>
      <c r="S457" s="10">
        <f t="shared" si="32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0.68631863186318631</v>
      </c>
      <c r="P458" s="5">
        <f t="shared" si="30"/>
        <v>4.9180327868852458E-2</v>
      </c>
      <c r="Q458" t="s">
        <v>8310</v>
      </c>
      <c r="R458" t="s">
        <v>8316</v>
      </c>
      <c r="S458" s="10">
        <f t="shared" si="32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s="5" t="e">
        <f t="shared" si="30"/>
        <v>#DIV/0!</v>
      </c>
      <c r="Q459" t="s">
        <v>8310</v>
      </c>
      <c r="R459" t="s">
        <v>8316</v>
      </c>
      <c r="S459" s="10">
        <f t="shared" si="32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8.2100000000000009</v>
      </c>
      <c r="P460" s="5">
        <f t="shared" si="30"/>
        <v>5.9683313032886723E-2</v>
      </c>
      <c r="Q460" t="s">
        <v>8310</v>
      </c>
      <c r="R460" t="s">
        <v>8316</v>
      </c>
      <c r="S460" s="10">
        <f t="shared" si="32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6.4102564102564097E-2</v>
      </c>
      <c r="P461" s="5">
        <f t="shared" si="30"/>
        <v>0.04</v>
      </c>
      <c r="Q461" t="s">
        <v>8310</v>
      </c>
      <c r="R461" t="s">
        <v>8316</v>
      </c>
      <c r="S461" s="10">
        <f t="shared" si="32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0.29411764705882354</v>
      </c>
      <c r="P462" s="5">
        <f t="shared" si="30"/>
        <v>0.08</v>
      </c>
      <c r="Q462" t="s">
        <v>8310</v>
      </c>
      <c r="R462" t="s">
        <v>8316</v>
      </c>
      <c r="S462" s="10">
        <f t="shared" si="32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s="5" t="e">
        <f t="shared" si="30"/>
        <v>#DIV/0!</v>
      </c>
      <c r="Q463" t="s">
        <v>8310</v>
      </c>
      <c r="R463" t="s">
        <v>8316</v>
      </c>
      <c r="S463" s="10">
        <f t="shared" si="32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s="5" t="e">
        <f t="shared" si="30"/>
        <v>#DIV/0!</v>
      </c>
      <c r="Q464" t="s">
        <v>8310</v>
      </c>
      <c r="R464" t="s">
        <v>8316</v>
      </c>
      <c r="S464" s="10">
        <f t="shared" si="32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2.2727272727272729</v>
      </c>
      <c r="P465" s="5">
        <f t="shared" si="30"/>
        <v>8.8000000000000005E-3</v>
      </c>
      <c r="Q465" t="s">
        <v>8310</v>
      </c>
      <c r="R465" t="s">
        <v>8316</v>
      </c>
      <c r="S465" s="10">
        <f t="shared" si="32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9.9009900990099015E-2</v>
      </c>
      <c r="P466" s="5">
        <f t="shared" si="30"/>
        <v>1</v>
      </c>
      <c r="Q466" t="s">
        <v>8310</v>
      </c>
      <c r="R466" t="s">
        <v>8316</v>
      </c>
      <c r="S466" s="10">
        <f t="shared" si="32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26.953125</v>
      </c>
      <c r="P467" s="5">
        <f t="shared" si="30"/>
        <v>5.7971014492753624E-2</v>
      </c>
      <c r="Q467" t="s">
        <v>8310</v>
      </c>
      <c r="R467" t="s">
        <v>8316</v>
      </c>
      <c r="S467" s="10">
        <f t="shared" si="32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0.76</v>
      </c>
      <c r="P468" s="5">
        <f t="shared" si="30"/>
        <v>6.5789473684210523E-2</v>
      </c>
      <c r="Q468" t="s">
        <v>8310</v>
      </c>
      <c r="R468" t="s">
        <v>8316</v>
      </c>
      <c r="S468" s="10">
        <f t="shared" si="32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21.574999999999999</v>
      </c>
      <c r="P469" s="5">
        <f t="shared" si="30"/>
        <v>9.038238702201622E-3</v>
      </c>
      <c r="Q469" t="s">
        <v>8310</v>
      </c>
      <c r="R469" t="s">
        <v>8316</v>
      </c>
      <c r="S469" s="10">
        <f t="shared" si="32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s="5" t="e">
        <f t="shared" si="30"/>
        <v>#DIV/0!</v>
      </c>
      <c r="Q470" t="s">
        <v>8310</v>
      </c>
      <c r="R470" t="s">
        <v>8316</v>
      </c>
      <c r="S470" s="10">
        <f t="shared" si="32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s="5" t="e">
        <f t="shared" si="30"/>
        <v>#DIV/0!</v>
      </c>
      <c r="Q471" t="s">
        <v>8310</v>
      </c>
      <c r="R471" t="s">
        <v>8316</v>
      </c>
      <c r="S471" s="10">
        <f t="shared" si="32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</v>
      </c>
      <c r="P472" s="5">
        <f t="shared" si="30"/>
        <v>3.9215686274509803E-2</v>
      </c>
      <c r="Q472" t="s">
        <v>8310</v>
      </c>
      <c r="R472" t="s">
        <v>8316</v>
      </c>
      <c r="S472" s="10">
        <f t="shared" si="32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11.892727272727273</v>
      </c>
      <c r="P473" s="5">
        <f t="shared" si="30"/>
        <v>2.5989909799724813E-2</v>
      </c>
      <c r="Q473" t="s">
        <v>8310</v>
      </c>
      <c r="R473" t="s">
        <v>8316</v>
      </c>
      <c r="S473" s="10">
        <f t="shared" si="32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17.625</v>
      </c>
      <c r="P474" s="5">
        <f t="shared" si="30"/>
        <v>3.5460992907801421E-2</v>
      </c>
      <c r="Q474" t="s">
        <v>8310</v>
      </c>
      <c r="R474" t="s">
        <v>8316</v>
      </c>
      <c r="S474" s="10">
        <f t="shared" si="32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</v>
      </c>
      <c r="P475" s="5">
        <f t="shared" si="30"/>
        <v>1.6260162601626018E-2</v>
      </c>
      <c r="Q475" t="s">
        <v>8310</v>
      </c>
      <c r="R475" t="s">
        <v>8316</v>
      </c>
      <c r="S475" s="10">
        <f t="shared" si="32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3.0303030303030304E-2</v>
      </c>
      <c r="P476" s="5">
        <f t="shared" si="30"/>
        <v>1</v>
      </c>
      <c r="Q476" t="s">
        <v>8310</v>
      </c>
      <c r="R476" t="s">
        <v>8316</v>
      </c>
      <c r="S476" s="10">
        <f t="shared" si="32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s="5" t="e">
        <f t="shared" si="30"/>
        <v>#DIV/0!</v>
      </c>
      <c r="Q477" t="s">
        <v>8310</v>
      </c>
      <c r="R477" t="s">
        <v>8316</v>
      </c>
      <c r="S477" s="10">
        <f t="shared" si="32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2.230268181818182</v>
      </c>
      <c r="P478" s="5">
        <f t="shared" si="30"/>
        <v>2.5272134007528649E-2</v>
      </c>
      <c r="Q478" t="s">
        <v>8310</v>
      </c>
      <c r="R478" t="s">
        <v>8316</v>
      </c>
      <c r="S478" s="10">
        <f t="shared" si="32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s="5" t="e">
        <f t="shared" si="30"/>
        <v>#DIV/0!</v>
      </c>
      <c r="Q479" t="s">
        <v>8310</v>
      </c>
      <c r="R479" t="s">
        <v>8316</v>
      </c>
      <c r="S479" s="10">
        <f t="shared" si="32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s="5" t="e">
        <f t="shared" si="30"/>
        <v>#DIV/0!</v>
      </c>
      <c r="Q480" t="s">
        <v>8310</v>
      </c>
      <c r="R480" t="s">
        <v>8316</v>
      </c>
      <c r="S480" s="10">
        <f t="shared" si="32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32.56</v>
      </c>
      <c r="P481" s="5">
        <f t="shared" si="30"/>
        <v>1.1261261261261261E-2</v>
      </c>
      <c r="Q481" t="s">
        <v>8310</v>
      </c>
      <c r="R481" t="s">
        <v>8316</v>
      </c>
      <c r="S481" s="10">
        <f t="shared" si="32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19.41</v>
      </c>
      <c r="P482" s="5">
        <f t="shared" si="30"/>
        <v>1.8031942297784646E-2</v>
      </c>
      <c r="Q482" t="s">
        <v>8310</v>
      </c>
      <c r="R482" t="s">
        <v>8316</v>
      </c>
      <c r="S482" s="10">
        <f t="shared" si="32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6.1</v>
      </c>
      <c r="P483" s="5">
        <f t="shared" si="30"/>
        <v>1.1475409836065573E-2</v>
      </c>
      <c r="Q483" t="s">
        <v>8310</v>
      </c>
      <c r="R483" t="s">
        <v>8316</v>
      </c>
      <c r="S483" s="10">
        <f t="shared" si="32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0.1</v>
      </c>
      <c r="P484" s="5">
        <f t="shared" si="30"/>
        <v>0.1</v>
      </c>
      <c r="Q484" t="s">
        <v>8310</v>
      </c>
      <c r="R484" t="s">
        <v>8316</v>
      </c>
      <c r="S484" s="10">
        <f t="shared" si="32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50.2</v>
      </c>
      <c r="P485" s="5">
        <f t="shared" si="30"/>
        <v>1.9521912350597609E-2</v>
      </c>
      <c r="Q485" t="s">
        <v>8310</v>
      </c>
      <c r="R485" t="s">
        <v>8316</v>
      </c>
      <c r="S485" s="10">
        <f t="shared" si="32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0.18625</v>
      </c>
      <c r="P486" s="5">
        <f t="shared" si="30"/>
        <v>7.3825503355704702E-2</v>
      </c>
      <c r="Q486" t="s">
        <v>8310</v>
      </c>
      <c r="R486" t="s">
        <v>8316</v>
      </c>
      <c r="S486" s="10">
        <f t="shared" si="32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21.906971229845084</v>
      </c>
      <c r="P487" s="5">
        <f t="shared" si="30"/>
        <v>1.5033054680631772E-2</v>
      </c>
      <c r="Q487" t="s">
        <v>8310</v>
      </c>
      <c r="R487" t="s">
        <v>8316</v>
      </c>
      <c r="S487" s="10">
        <f t="shared" si="32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9.0909090909090905E-3</v>
      </c>
      <c r="P488" s="5">
        <f t="shared" si="30"/>
        <v>0.02</v>
      </c>
      <c r="Q488" t="s">
        <v>8310</v>
      </c>
      <c r="R488" t="s">
        <v>8316</v>
      </c>
      <c r="S488" s="10">
        <f t="shared" si="32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s="5" t="e">
        <f t="shared" si="30"/>
        <v>#DIV/0!</v>
      </c>
      <c r="Q489" t="s">
        <v>8310</v>
      </c>
      <c r="R489" t="s">
        <v>8316</v>
      </c>
      <c r="S489" s="10">
        <f t="shared" si="32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s="5" t="e">
        <f t="shared" si="30"/>
        <v>#DIV/0!</v>
      </c>
      <c r="Q490" t="s">
        <v>8310</v>
      </c>
      <c r="R490" t="s">
        <v>8316</v>
      </c>
      <c r="S490" s="10">
        <f t="shared" si="32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0.28667813379201834</v>
      </c>
      <c r="P491" s="5">
        <f t="shared" si="30"/>
        <v>1.3953488372093023E-2</v>
      </c>
      <c r="Q491" t="s">
        <v>8310</v>
      </c>
      <c r="R491" t="s">
        <v>8316</v>
      </c>
      <c r="S491" s="10">
        <f t="shared" si="32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s="5" t="e">
        <f t="shared" si="30"/>
        <v>#DIV/0!</v>
      </c>
      <c r="Q492" t="s">
        <v>8310</v>
      </c>
      <c r="R492" t="s">
        <v>8316</v>
      </c>
      <c r="S492" s="10">
        <f t="shared" si="32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s="5" t="e">
        <f t="shared" si="30"/>
        <v>#DIV/0!</v>
      </c>
      <c r="Q493" t="s">
        <v>8310</v>
      </c>
      <c r="R493" t="s">
        <v>8316</v>
      </c>
      <c r="S493" s="10">
        <f t="shared" si="32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s="5" t="e">
        <f t="shared" si="30"/>
        <v>#DIV/0!</v>
      </c>
      <c r="Q494" t="s">
        <v>8310</v>
      </c>
      <c r="R494" t="s">
        <v>8316</v>
      </c>
      <c r="S494" s="10">
        <f t="shared" si="32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s="5" t="e">
        <f t="shared" si="30"/>
        <v>#DIV/0!</v>
      </c>
      <c r="Q495" t="s">
        <v>8310</v>
      </c>
      <c r="R495" t="s">
        <v>8316</v>
      </c>
      <c r="S495" s="10">
        <f t="shared" si="32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0.155</v>
      </c>
      <c r="P496" s="5">
        <f t="shared" si="30"/>
        <v>9.6774193548387094E-2</v>
      </c>
      <c r="Q496" t="s">
        <v>8310</v>
      </c>
      <c r="R496" t="s">
        <v>8316</v>
      </c>
      <c r="S496" s="10">
        <f t="shared" si="32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s="5" t="e">
        <f t="shared" si="30"/>
        <v>#DIV/0!</v>
      </c>
      <c r="Q497" t="s">
        <v>8310</v>
      </c>
      <c r="R497" t="s">
        <v>8316</v>
      </c>
      <c r="S497" s="10">
        <f t="shared" si="32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1.6666666666666668E-3</v>
      </c>
      <c r="P498" s="5">
        <f t="shared" si="30"/>
        <v>1</v>
      </c>
      <c r="Q498" t="s">
        <v>8310</v>
      </c>
      <c r="R498" t="s">
        <v>8316</v>
      </c>
      <c r="S498" s="10">
        <f t="shared" si="32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0.6696428571428571</v>
      </c>
      <c r="P499" s="5">
        <f t="shared" si="30"/>
        <v>0.1</v>
      </c>
      <c r="Q499" t="s">
        <v>8310</v>
      </c>
      <c r="R499" t="s">
        <v>8316</v>
      </c>
      <c r="S499" s="10">
        <f t="shared" si="32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4.5985132395404564</v>
      </c>
      <c r="P500" s="5">
        <f t="shared" si="30"/>
        <v>7.3480293921175683E-3</v>
      </c>
      <c r="Q500" t="s">
        <v>8310</v>
      </c>
      <c r="R500" t="s">
        <v>8316</v>
      </c>
      <c r="S500" s="10">
        <f t="shared" si="32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9.5500000000000007</v>
      </c>
      <c r="P501" s="5">
        <f t="shared" si="30"/>
        <v>1.3612565445026177E-2</v>
      </c>
      <c r="Q501" t="s">
        <v>8310</v>
      </c>
      <c r="R501" t="s">
        <v>8316</v>
      </c>
      <c r="S501" s="10">
        <f t="shared" si="32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3.3076923076923079</v>
      </c>
      <c r="P502" s="5">
        <f t="shared" si="30"/>
        <v>1.8604651162790697E-2</v>
      </c>
      <c r="Q502" t="s">
        <v>8310</v>
      </c>
      <c r="R502" t="s">
        <v>8316</v>
      </c>
      <c r="S502" s="10">
        <f t="shared" si="32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s="5" t="e">
        <f t="shared" si="30"/>
        <v>#DIV/0!</v>
      </c>
      <c r="Q503" t="s">
        <v>8310</v>
      </c>
      <c r="R503" t="s">
        <v>8316</v>
      </c>
      <c r="S503" s="10">
        <f t="shared" si="32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1.1499999999999999</v>
      </c>
      <c r="P504" s="5">
        <f t="shared" si="30"/>
        <v>1.7391304347826087E-2</v>
      </c>
      <c r="Q504" t="s">
        <v>8310</v>
      </c>
      <c r="R504" t="s">
        <v>8316</v>
      </c>
      <c r="S504" s="10">
        <f t="shared" si="32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1.7538461538461538</v>
      </c>
      <c r="P505" s="5">
        <f t="shared" si="30"/>
        <v>7.8947368421052627E-2</v>
      </c>
      <c r="Q505" t="s">
        <v>8310</v>
      </c>
      <c r="R505" t="s">
        <v>8316</v>
      </c>
      <c r="S505" s="10">
        <f t="shared" si="32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1.3673469387755102</v>
      </c>
      <c r="P506" s="5">
        <f t="shared" si="30"/>
        <v>1.4925373134328358E-2</v>
      </c>
      <c r="Q506" t="s">
        <v>8310</v>
      </c>
      <c r="R506" t="s">
        <v>8316</v>
      </c>
      <c r="S506" s="10">
        <f t="shared" si="32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0.43333333333333329</v>
      </c>
      <c r="P507" s="5">
        <f t="shared" si="30"/>
        <v>0.26923076923076922</v>
      </c>
      <c r="Q507" t="s">
        <v>8310</v>
      </c>
      <c r="R507" t="s">
        <v>8316</v>
      </c>
      <c r="S507" s="10">
        <f t="shared" si="32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0.125</v>
      </c>
      <c r="P508" s="5">
        <f t="shared" si="30"/>
        <v>4.0000000000000001E-3</v>
      </c>
      <c r="Q508" t="s">
        <v>8310</v>
      </c>
      <c r="R508" t="s">
        <v>8316</v>
      </c>
      <c r="S508" s="10">
        <f t="shared" si="32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</v>
      </c>
      <c r="P509" s="5">
        <f t="shared" si="30"/>
        <v>1.5625E-2</v>
      </c>
      <c r="Q509" t="s">
        <v>8310</v>
      </c>
      <c r="R509" t="s">
        <v>8316</v>
      </c>
      <c r="S509" s="10">
        <f t="shared" si="32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0.8</v>
      </c>
      <c r="P510" s="5">
        <f t="shared" si="30"/>
        <v>7.4999999999999997E-3</v>
      </c>
      <c r="Q510" t="s">
        <v>8310</v>
      </c>
      <c r="R510" t="s">
        <v>8316</v>
      </c>
      <c r="S510" s="10">
        <f t="shared" si="32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0.2</v>
      </c>
      <c r="P511" s="5">
        <f t="shared" si="30"/>
        <v>0.1</v>
      </c>
      <c r="Q511" t="s">
        <v>8310</v>
      </c>
      <c r="R511" t="s">
        <v>8316</v>
      </c>
      <c r="S511" s="10">
        <f t="shared" si="32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s="5" t="e">
        <f t="shared" si="30"/>
        <v>#DIV/0!</v>
      </c>
      <c r="Q512" t="s">
        <v>8310</v>
      </c>
      <c r="R512" t="s">
        <v>8316</v>
      </c>
      <c r="S512" s="10">
        <f t="shared" si="32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 s="5">
        <f t="shared" si="30"/>
        <v>3.3333333333333333E-2</v>
      </c>
      <c r="Q513" t="s">
        <v>8310</v>
      </c>
      <c r="R513" t="s">
        <v>8316</v>
      </c>
      <c r="S513" s="10">
        <f t="shared" si="32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0.13749999999999998</v>
      </c>
      <c r="P514" s="5">
        <f t="shared" si="30"/>
        <v>0.18181818181818182</v>
      </c>
      <c r="Q514" t="s">
        <v>8310</v>
      </c>
      <c r="R514" t="s">
        <v>8316</v>
      </c>
      <c r="S514" s="10">
        <f t="shared" si="32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(E515/D515)*100</f>
        <v>13.923999999999999</v>
      </c>
      <c r="P515" s="5">
        <f t="shared" ref="P515:P578" si="34">L515/E515</f>
        <v>9.7673082447572532E-3</v>
      </c>
      <c r="Q515" t="s">
        <v>8310</v>
      </c>
      <c r="R515" t="s">
        <v>8316</v>
      </c>
      <c r="S515" s="10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3.3333333333333335</v>
      </c>
      <c r="P516" s="5">
        <f t="shared" si="34"/>
        <v>0.06</v>
      </c>
      <c r="Q516" t="s">
        <v>8310</v>
      </c>
      <c r="R516" t="s">
        <v>8316</v>
      </c>
      <c r="S516" s="10">
        <f t="shared" si="32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25.41340206185567</v>
      </c>
      <c r="P517" s="5">
        <f t="shared" si="34"/>
        <v>1.379254391302584E-3</v>
      </c>
      <c r="Q517" t="s">
        <v>8310</v>
      </c>
      <c r="R517" t="s">
        <v>8316</v>
      </c>
      <c r="S517" s="10">
        <f t="shared" si="32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s="5" t="e">
        <f t="shared" si="34"/>
        <v>#DIV/0!</v>
      </c>
      <c r="Q518" t="s">
        <v>8310</v>
      </c>
      <c r="R518" t="s">
        <v>8316</v>
      </c>
      <c r="S518" s="10">
        <f t="shared" si="32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</v>
      </c>
      <c r="P519" s="5">
        <f t="shared" si="34"/>
        <v>1.4634146341463415E-2</v>
      </c>
      <c r="Q519" t="s">
        <v>8310</v>
      </c>
      <c r="R519" t="s">
        <v>8316</v>
      </c>
      <c r="S519" s="10">
        <f t="shared" si="32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s="5" t="e">
        <f t="shared" si="34"/>
        <v>#DIV/0!</v>
      </c>
      <c r="Q520" t="s">
        <v>8310</v>
      </c>
      <c r="R520" t="s">
        <v>8316</v>
      </c>
      <c r="S520" s="10">
        <f t="shared" ref="S520:S583" si="36">(((J520/60)/60)/24)+DATE(1970,1,1)</f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22.881426547787683</v>
      </c>
      <c r="P521" s="5">
        <f t="shared" si="34"/>
        <v>2.5491624180626365E-2</v>
      </c>
      <c r="Q521" t="s">
        <v>8310</v>
      </c>
      <c r="R521" t="s">
        <v>8316</v>
      </c>
      <c r="S521" s="10">
        <f t="shared" si="36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102.1</v>
      </c>
      <c r="P522" s="5">
        <f t="shared" si="34"/>
        <v>6.6601371204701269E-3</v>
      </c>
      <c r="Q522" t="s">
        <v>8317</v>
      </c>
      <c r="R522" t="s">
        <v>8318</v>
      </c>
      <c r="S522" s="10">
        <f t="shared" si="36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104.64</v>
      </c>
      <c r="P523" s="5">
        <f t="shared" si="34"/>
        <v>1.0703363914373088E-2</v>
      </c>
      <c r="Q523" t="s">
        <v>8317</v>
      </c>
      <c r="R523" t="s">
        <v>8318</v>
      </c>
      <c r="S523" s="10">
        <f t="shared" si="36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114.66666666666667</v>
      </c>
      <c r="P524" s="5">
        <f t="shared" si="34"/>
        <v>9.0116279069767449E-3</v>
      </c>
      <c r="Q524" t="s">
        <v>8317</v>
      </c>
      <c r="R524" t="s">
        <v>8318</v>
      </c>
      <c r="S524" s="10">
        <f t="shared" si="36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120.6</v>
      </c>
      <c r="P525" s="5">
        <f t="shared" si="34"/>
        <v>1.3930348258706468E-2</v>
      </c>
      <c r="Q525" t="s">
        <v>8317</v>
      </c>
      <c r="R525" t="s">
        <v>8318</v>
      </c>
      <c r="S525" s="10">
        <f t="shared" si="36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108.67285714285715</v>
      </c>
      <c r="P526" s="5">
        <f t="shared" si="34"/>
        <v>3.4178596311340723E-2</v>
      </c>
      <c r="Q526" t="s">
        <v>8317</v>
      </c>
      <c r="R526" t="s">
        <v>8318</v>
      </c>
      <c r="S526" s="10">
        <f t="shared" si="36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 s="5">
        <f t="shared" si="34"/>
        <v>1E-3</v>
      </c>
      <c r="Q527" t="s">
        <v>8317</v>
      </c>
      <c r="R527" t="s">
        <v>8318</v>
      </c>
      <c r="S527" s="10">
        <f t="shared" si="36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113.99999999999999</v>
      </c>
      <c r="P528" s="5">
        <f t="shared" si="34"/>
        <v>1.3450292397660818E-2</v>
      </c>
      <c r="Q528" t="s">
        <v>8317</v>
      </c>
      <c r="R528" t="s">
        <v>8318</v>
      </c>
      <c r="S528" s="10">
        <f t="shared" si="36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100.85</v>
      </c>
      <c r="P529" s="5">
        <f t="shared" si="34"/>
        <v>1.5666831928606843E-2</v>
      </c>
      <c r="Q529" t="s">
        <v>8317</v>
      </c>
      <c r="R529" t="s">
        <v>8318</v>
      </c>
      <c r="S529" s="10">
        <f t="shared" si="36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115.65217391304347</v>
      </c>
      <c r="P530" s="5">
        <f t="shared" si="34"/>
        <v>2.2556390977443608E-2</v>
      </c>
      <c r="Q530" t="s">
        <v>8317</v>
      </c>
      <c r="R530" t="s">
        <v>8318</v>
      </c>
      <c r="S530" s="10">
        <f t="shared" si="36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130.41666666666666</v>
      </c>
      <c r="P531" s="5">
        <f t="shared" si="34"/>
        <v>1.1501597444089457E-2</v>
      </c>
      <c r="Q531" t="s">
        <v>8317</v>
      </c>
      <c r="R531" t="s">
        <v>8318</v>
      </c>
      <c r="S531" s="10">
        <f t="shared" si="36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107.78267254038178</v>
      </c>
      <c r="P532" s="5">
        <f t="shared" si="34"/>
        <v>7.9019073569482293E-3</v>
      </c>
      <c r="Q532" t="s">
        <v>8317</v>
      </c>
      <c r="R532" t="s">
        <v>8318</v>
      </c>
      <c r="S532" s="10">
        <f t="shared" si="36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 s="5">
        <f t="shared" si="34"/>
        <v>7.7499999999999999E-3</v>
      </c>
      <c r="Q533" t="s">
        <v>8317</v>
      </c>
      <c r="R533" t="s">
        <v>8318</v>
      </c>
      <c r="S533" s="10">
        <f t="shared" si="36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123.25</v>
      </c>
      <c r="P534" s="5">
        <f t="shared" si="34"/>
        <v>1.4036511156186612E-2</v>
      </c>
      <c r="Q534" t="s">
        <v>8317</v>
      </c>
      <c r="R534" t="s">
        <v>8318</v>
      </c>
      <c r="S534" s="10">
        <f t="shared" si="36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100.2</v>
      </c>
      <c r="P535" s="5">
        <f t="shared" si="34"/>
        <v>8.4830339321357289E-3</v>
      </c>
      <c r="Q535" t="s">
        <v>8317</v>
      </c>
      <c r="R535" t="s">
        <v>8318</v>
      </c>
      <c r="S535" s="10">
        <f t="shared" si="36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104.66666666666666</v>
      </c>
      <c r="P536" s="5">
        <f t="shared" si="34"/>
        <v>3.0573248407643311E-3</v>
      </c>
      <c r="Q536" t="s">
        <v>8317</v>
      </c>
      <c r="R536" t="s">
        <v>8318</v>
      </c>
      <c r="S536" s="10">
        <f t="shared" si="36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102.49999999999999</v>
      </c>
      <c r="P537" s="5">
        <f t="shared" si="34"/>
        <v>2.878048780487805E-2</v>
      </c>
      <c r="Q537" t="s">
        <v>8317</v>
      </c>
      <c r="R537" t="s">
        <v>8318</v>
      </c>
      <c r="S537" s="10">
        <f t="shared" si="36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118.25757575757576</v>
      </c>
      <c r="P538" s="5">
        <f t="shared" si="34"/>
        <v>9.9935938500960927E-3</v>
      </c>
      <c r="Q538" t="s">
        <v>8317</v>
      </c>
      <c r="R538" t="s">
        <v>8318</v>
      </c>
      <c r="S538" s="10">
        <f t="shared" si="36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120.5</v>
      </c>
      <c r="P539" s="5">
        <f t="shared" si="34"/>
        <v>2.4481327800829875E-2</v>
      </c>
      <c r="Q539" t="s">
        <v>8317</v>
      </c>
      <c r="R539" t="s">
        <v>8318</v>
      </c>
      <c r="S539" s="10">
        <f t="shared" si="36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302.42</v>
      </c>
      <c r="P540" s="5">
        <f t="shared" si="34"/>
        <v>3.9679915349513919E-3</v>
      </c>
      <c r="Q540" t="s">
        <v>8317</v>
      </c>
      <c r="R540" t="s">
        <v>8318</v>
      </c>
      <c r="S540" s="10">
        <f t="shared" si="36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100.64400000000001</v>
      </c>
      <c r="P541" s="5">
        <f t="shared" si="34"/>
        <v>3.9744048328762764E-2</v>
      </c>
      <c r="Q541" t="s">
        <v>8317</v>
      </c>
      <c r="R541" t="s">
        <v>8318</v>
      </c>
      <c r="S541" s="10">
        <f t="shared" si="36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6.6666666666666671E-3</v>
      </c>
      <c r="P542" s="5">
        <f t="shared" si="34"/>
        <v>1</v>
      </c>
      <c r="Q542" t="s">
        <v>8319</v>
      </c>
      <c r="R542" t="s">
        <v>8320</v>
      </c>
      <c r="S542" s="10">
        <f t="shared" si="36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0.55555555555555558</v>
      </c>
      <c r="P543" s="5">
        <f t="shared" si="34"/>
        <v>0.04</v>
      </c>
      <c r="Q543" t="s">
        <v>8319</v>
      </c>
      <c r="R543" t="s">
        <v>8320</v>
      </c>
      <c r="S543" s="10">
        <f t="shared" si="36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3.9999999999999996E-4</v>
      </c>
      <c r="P544" s="5">
        <f t="shared" si="34"/>
        <v>1</v>
      </c>
      <c r="Q544" t="s">
        <v>8319</v>
      </c>
      <c r="R544" t="s">
        <v>8320</v>
      </c>
      <c r="S544" s="10">
        <f t="shared" si="36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0.31818181818181818</v>
      </c>
      <c r="P545" s="5">
        <f t="shared" si="34"/>
        <v>2.8571428571428571E-2</v>
      </c>
      <c r="Q545" t="s">
        <v>8319</v>
      </c>
      <c r="R545" t="s">
        <v>8320</v>
      </c>
      <c r="S545" s="10">
        <f t="shared" si="36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</v>
      </c>
      <c r="P546" s="5">
        <f t="shared" si="34"/>
        <v>0.33333333333333331</v>
      </c>
      <c r="Q546" t="s">
        <v>8319</v>
      </c>
      <c r="R546" t="s">
        <v>8320</v>
      </c>
      <c r="S546" s="10">
        <f t="shared" si="36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27.383999999999997</v>
      </c>
      <c r="P547" s="5">
        <f t="shared" si="34"/>
        <v>2.4832018697049374E-3</v>
      </c>
      <c r="Q547" t="s">
        <v>8319</v>
      </c>
      <c r="R547" t="s">
        <v>8320</v>
      </c>
      <c r="S547" s="10">
        <f t="shared" si="36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8.666666666666667E-2</v>
      </c>
      <c r="P548" s="5">
        <f t="shared" si="34"/>
        <v>3.8461538461538464E-2</v>
      </c>
      <c r="Q548" t="s">
        <v>8319</v>
      </c>
      <c r="R548" t="s">
        <v>8320</v>
      </c>
      <c r="S548" s="10">
        <f t="shared" si="36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s="5" t="e">
        <f t="shared" si="34"/>
        <v>#DIV/0!</v>
      </c>
      <c r="Q549" t="s">
        <v>8319</v>
      </c>
      <c r="R549" t="s">
        <v>8320</v>
      </c>
      <c r="S549" s="10">
        <f t="shared" si="36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0.09</v>
      </c>
      <c r="P550" s="5">
        <f t="shared" si="34"/>
        <v>0.1111111111111111</v>
      </c>
      <c r="Q550" t="s">
        <v>8319</v>
      </c>
      <c r="R550" t="s">
        <v>8320</v>
      </c>
      <c r="S550" s="10">
        <f t="shared" si="36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</v>
      </c>
      <c r="P551" s="5">
        <f t="shared" si="34"/>
        <v>0.11764705882352941</v>
      </c>
      <c r="Q551" t="s">
        <v>8319</v>
      </c>
      <c r="R551" t="s">
        <v>8320</v>
      </c>
      <c r="S551" s="10">
        <f t="shared" si="36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0.70000000000000007</v>
      </c>
      <c r="P552" s="5">
        <f t="shared" si="34"/>
        <v>0.11428571428571428</v>
      </c>
      <c r="Q552" t="s">
        <v>8319</v>
      </c>
      <c r="R552" t="s">
        <v>8320</v>
      </c>
      <c r="S552" s="10">
        <f t="shared" si="36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5.0413333333333332</v>
      </c>
      <c r="P553" s="5">
        <f t="shared" si="34"/>
        <v>7.4054482941020893E-3</v>
      </c>
      <c r="Q553" t="s">
        <v>8319</v>
      </c>
      <c r="R553" t="s">
        <v>8320</v>
      </c>
      <c r="S553" s="10">
        <f t="shared" si="36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s="5" t="e">
        <f t="shared" si="34"/>
        <v>#DIV/0!</v>
      </c>
      <c r="Q554" t="s">
        <v>8319</v>
      </c>
      <c r="R554" t="s">
        <v>8320</v>
      </c>
      <c r="S554" s="10">
        <f t="shared" si="36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0.49199999999999999</v>
      </c>
      <c r="P555" s="5">
        <f t="shared" si="34"/>
        <v>4.878048780487805E-2</v>
      </c>
      <c r="Q555" t="s">
        <v>8319</v>
      </c>
      <c r="R555" t="s">
        <v>8320</v>
      </c>
      <c r="S555" s="10">
        <f t="shared" si="36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36.589147286821706</v>
      </c>
      <c r="P556" s="5">
        <f t="shared" si="34"/>
        <v>1.5536723163841809E-2</v>
      </c>
      <c r="Q556" t="s">
        <v>8319</v>
      </c>
      <c r="R556" t="s">
        <v>8320</v>
      </c>
      <c r="S556" s="10">
        <f t="shared" si="36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s="5" t="e">
        <f t="shared" si="34"/>
        <v>#DIV/0!</v>
      </c>
      <c r="Q557" t="s">
        <v>8319</v>
      </c>
      <c r="R557" t="s">
        <v>8320</v>
      </c>
      <c r="S557" s="10">
        <f t="shared" si="36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</v>
      </c>
      <c r="P558" s="5">
        <f t="shared" si="34"/>
        <v>5.0000000000000001E-3</v>
      </c>
      <c r="Q558" t="s">
        <v>8319</v>
      </c>
      <c r="R558" t="s">
        <v>8320</v>
      </c>
      <c r="S558" s="10">
        <f t="shared" si="36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0.91066666666666674</v>
      </c>
      <c r="P559" s="5">
        <f t="shared" si="34"/>
        <v>1.4641288433382138E-2</v>
      </c>
      <c r="Q559" t="s">
        <v>8319</v>
      </c>
      <c r="R559" t="s">
        <v>8320</v>
      </c>
      <c r="S559" s="10">
        <f t="shared" si="36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s="5" t="e">
        <f t="shared" si="34"/>
        <v>#DIV/0!</v>
      </c>
      <c r="Q560" t="s">
        <v>8319</v>
      </c>
      <c r="R560" t="s">
        <v>8320</v>
      </c>
      <c r="S560" s="10">
        <f t="shared" si="36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2.0833333333333336E-2</v>
      </c>
      <c r="P561" s="5">
        <f t="shared" si="34"/>
        <v>0.02</v>
      </c>
      <c r="Q561" t="s">
        <v>8319</v>
      </c>
      <c r="R561" t="s">
        <v>8320</v>
      </c>
      <c r="S561" s="10">
        <f t="shared" si="36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1.2E-2</v>
      </c>
      <c r="P562" s="5">
        <f t="shared" si="34"/>
        <v>0.25</v>
      </c>
      <c r="Q562" t="s">
        <v>8319</v>
      </c>
      <c r="R562" t="s">
        <v>8320</v>
      </c>
      <c r="S562" s="10">
        <f t="shared" si="36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0.36666666666666664</v>
      </c>
      <c r="P563" s="5">
        <f t="shared" si="34"/>
        <v>3.6363636363636362E-2</v>
      </c>
      <c r="Q563" t="s">
        <v>8319</v>
      </c>
      <c r="R563" t="s">
        <v>8320</v>
      </c>
      <c r="S563" s="10">
        <f t="shared" si="36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s="5" t="e">
        <f t="shared" si="34"/>
        <v>#DIV/0!</v>
      </c>
      <c r="Q564" t="s">
        <v>8319</v>
      </c>
      <c r="R564" t="s">
        <v>8320</v>
      </c>
      <c r="S564" s="10">
        <f t="shared" si="36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9.0666666666666659E-2</v>
      </c>
      <c r="P565" s="5">
        <f t="shared" si="34"/>
        <v>2.9411764705882353E-2</v>
      </c>
      <c r="Q565" t="s">
        <v>8319</v>
      </c>
      <c r="R565" t="s">
        <v>8320</v>
      </c>
      <c r="S565" s="10">
        <f t="shared" si="36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5.5555555555555558E-3</v>
      </c>
      <c r="P566" s="5">
        <f t="shared" si="34"/>
        <v>1</v>
      </c>
      <c r="Q566" t="s">
        <v>8319</v>
      </c>
      <c r="R566" t="s">
        <v>8320</v>
      </c>
      <c r="S566" s="10">
        <f t="shared" si="36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s="5" t="e">
        <f t="shared" si="34"/>
        <v>#DIV/0!</v>
      </c>
      <c r="Q567" t="s">
        <v>8319</v>
      </c>
      <c r="R567" t="s">
        <v>8320</v>
      </c>
      <c r="S567" s="10">
        <f t="shared" si="36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0.02</v>
      </c>
      <c r="P568" s="5">
        <f t="shared" si="34"/>
        <v>1</v>
      </c>
      <c r="Q568" t="s">
        <v>8319</v>
      </c>
      <c r="R568" t="s">
        <v>8320</v>
      </c>
      <c r="S568" s="10">
        <f t="shared" si="36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s="5" t="e">
        <f t="shared" si="34"/>
        <v>#DIV/0!</v>
      </c>
      <c r="Q569" t="s">
        <v>8319</v>
      </c>
      <c r="R569" t="s">
        <v>8320</v>
      </c>
      <c r="S569" s="10">
        <f t="shared" si="36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 s="5">
        <f t="shared" si="34"/>
        <v>2.0408163265306121E-2</v>
      </c>
      <c r="Q570" t="s">
        <v>8319</v>
      </c>
      <c r="R570" t="s">
        <v>8320</v>
      </c>
      <c r="S570" s="10">
        <f t="shared" si="36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0.8</v>
      </c>
      <c r="P571" s="5">
        <f t="shared" si="34"/>
        <v>0.05</v>
      </c>
      <c r="Q571" t="s">
        <v>8319</v>
      </c>
      <c r="R571" t="s">
        <v>8320</v>
      </c>
      <c r="S571" s="10">
        <f t="shared" si="36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0.16705882352941176</v>
      </c>
      <c r="P572" s="5">
        <f t="shared" si="34"/>
        <v>7.0422535211267607E-3</v>
      </c>
      <c r="Q572" t="s">
        <v>8319</v>
      </c>
      <c r="R572" t="s">
        <v>8320</v>
      </c>
      <c r="S572" s="10">
        <f t="shared" si="36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0.42399999999999999</v>
      </c>
      <c r="P573" s="5">
        <f t="shared" si="34"/>
        <v>1.8867924528301886E-2</v>
      </c>
      <c r="Q573" t="s">
        <v>8319</v>
      </c>
      <c r="R573" t="s">
        <v>8320</v>
      </c>
      <c r="S573" s="10">
        <f t="shared" si="36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s="5" t="e">
        <f t="shared" si="34"/>
        <v>#DIV/0!</v>
      </c>
      <c r="Q574" t="s">
        <v>8319</v>
      </c>
      <c r="R574" t="s">
        <v>8320</v>
      </c>
      <c r="S574" s="10">
        <f t="shared" si="36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0.38925389253892539</v>
      </c>
      <c r="P575" s="5">
        <f t="shared" si="34"/>
        <v>2.6011560693641619E-2</v>
      </c>
      <c r="Q575" t="s">
        <v>8319</v>
      </c>
      <c r="R575" t="s">
        <v>8320</v>
      </c>
      <c r="S575" s="10">
        <f t="shared" si="36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0.7155635062611807</v>
      </c>
      <c r="P576" s="5">
        <f t="shared" si="34"/>
        <v>0.05</v>
      </c>
      <c r="Q576" t="s">
        <v>8319</v>
      </c>
      <c r="R576" t="s">
        <v>8320</v>
      </c>
      <c r="S576" s="10">
        <f t="shared" si="36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0.43166666666666664</v>
      </c>
      <c r="P577" s="5">
        <f t="shared" si="34"/>
        <v>1.5444015444015444E-2</v>
      </c>
      <c r="Q577" t="s">
        <v>8319</v>
      </c>
      <c r="R577" t="s">
        <v>8320</v>
      </c>
      <c r="S577" s="10">
        <f t="shared" si="36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1.25E-3</v>
      </c>
      <c r="P578" s="5">
        <f t="shared" si="34"/>
        <v>1</v>
      </c>
      <c r="Q578" t="s">
        <v>8319</v>
      </c>
      <c r="R578" t="s">
        <v>8320</v>
      </c>
      <c r="S578" s="10">
        <f t="shared" si="36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(E579/D579)*100</f>
        <v>0.2</v>
      </c>
      <c r="P579" s="5">
        <f t="shared" ref="P579:P642" si="38">L579/E579</f>
        <v>0.1</v>
      </c>
      <c r="Q579" t="s">
        <v>8319</v>
      </c>
      <c r="R579" t="s">
        <v>8320</v>
      </c>
      <c r="S579" s="10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1.12E-2</v>
      </c>
      <c r="P580" s="5">
        <f t="shared" si="38"/>
        <v>0.5</v>
      </c>
      <c r="Q580" t="s">
        <v>8319</v>
      </c>
      <c r="R580" t="s">
        <v>8320</v>
      </c>
      <c r="S580" s="10">
        <f t="shared" si="36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1.4583333333333333</v>
      </c>
      <c r="P581" s="5">
        <f t="shared" si="38"/>
        <v>2.8571428571428571E-2</v>
      </c>
      <c r="Q581" t="s">
        <v>8319</v>
      </c>
      <c r="R581" t="s">
        <v>8320</v>
      </c>
      <c r="S581" s="10">
        <f t="shared" si="36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3.3333333333333333E-2</v>
      </c>
      <c r="P582" s="5">
        <f t="shared" si="38"/>
        <v>1</v>
      </c>
      <c r="Q582" t="s">
        <v>8319</v>
      </c>
      <c r="R582" t="s">
        <v>8320</v>
      </c>
      <c r="S582" s="10">
        <f t="shared" si="36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s="5" t="e">
        <f t="shared" si="38"/>
        <v>#DIV/0!</v>
      </c>
      <c r="Q583" t="s">
        <v>8319</v>
      </c>
      <c r="R583" t="s">
        <v>8320</v>
      </c>
      <c r="S583" s="10">
        <f t="shared" si="36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s="5" t="e">
        <f t="shared" si="38"/>
        <v>#DIV/0!</v>
      </c>
      <c r="Q584" t="s">
        <v>8319</v>
      </c>
      <c r="R584" t="s">
        <v>8320</v>
      </c>
      <c r="S584" s="10">
        <f t="shared" ref="S584:S647" si="40">(((J584/60)/60)/24)+DATE(1970,1,1)</f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1.1111111111111112E-2</v>
      </c>
      <c r="P585" s="5">
        <f t="shared" si="38"/>
        <v>1</v>
      </c>
      <c r="Q585" t="s">
        <v>8319</v>
      </c>
      <c r="R585" t="s">
        <v>8320</v>
      </c>
      <c r="S585" s="10">
        <f t="shared" si="40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 s="5">
        <f t="shared" si="38"/>
        <v>0.2</v>
      </c>
      <c r="Q586" t="s">
        <v>8319</v>
      </c>
      <c r="R586" t="s">
        <v>8320</v>
      </c>
      <c r="S586" s="10">
        <f t="shared" si="40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s="5" t="e">
        <f t="shared" si="38"/>
        <v>#DIV/0!</v>
      </c>
      <c r="Q587" t="s">
        <v>8319</v>
      </c>
      <c r="R587" t="s">
        <v>8320</v>
      </c>
      <c r="S587" s="10">
        <f t="shared" si="40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0.55999999999999994</v>
      </c>
      <c r="P588" s="5">
        <f t="shared" si="38"/>
        <v>7.1428571428571425E-2</v>
      </c>
      <c r="Q588" t="s">
        <v>8319</v>
      </c>
      <c r="R588" t="s">
        <v>8320</v>
      </c>
      <c r="S588" s="10">
        <f t="shared" si="40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9.0833333333333339</v>
      </c>
      <c r="P589" s="5">
        <f t="shared" si="38"/>
        <v>2.5688073394495412E-3</v>
      </c>
      <c r="Q589" t="s">
        <v>8319</v>
      </c>
      <c r="R589" t="s">
        <v>8320</v>
      </c>
      <c r="S589" s="10">
        <f t="shared" si="40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3.3444444444444441</v>
      </c>
      <c r="P590" s="5">
        <f t="shared" si="38"/>
        <v>6.6445182724252493E-3</v>
      </c>
      <c r="Q590" t="s">
        <v>8319</v>
      </c>
      <c r="R590" t="s">
        <v>8320</v>
      </c>
      <c r="S590" s="10">
        <f t="shared" si="40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1.3333333333333334E-2</v>
      </c>
      <c r="P591" s="5">
        <f t="shared" si="38"/>
        <v>1</v>
      </c>
      <c r="Q591" t="s">
        <v>8319</v>
      </c>
      <c r="R591" t="s">
        <v>8320</v>
      </c>
      <c r="S591" s="10">
        <f t="shared" si="40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</v>
      </c>
      <c r="P592" s="5">
        <f t="shared" si="38"/>
        <v>4.0358744394618833E-2</v>
      </c>
      <c r="Q592" t="s">
        <v>8319</v>
      </c>
      <c r="R592" t="s">
        <v>8320</v>
      </c>
      <c r="S592" s="10">
        <f t="shared" si="40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6.0999999999999999E-2</v>
      </c>
      <c r="P593" s="5">
        <f t="shared" si="38"/>
        <v>3.2786885245901641E-2</v>
      </c>
      <c r="Q593" t="s">
        <v>8319</v>
      </c>
      <c r="R593" t="s">
        <v>8320</v>
      </c>
      <c r="S593" s="10">
        <f t="shared" si="40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3.3333333333333335</v>
      </c>
      <c r="P594" s="5">
        <f t="shared" si="38"/>
        <v>4.0000000000000001E-3</v>
      </c>
      <c r="Q594" t="s">
        <v>8319</v>
      </c>
      <c r="R594" t="s">
        <v>8320</v>
      </c>
      <c r="S594" s="10">
        <f t="shared" si="40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 s="5">
        <f t="shared" si="38"/>
        <v>6.0869565217391307E-2</v>
      </c>
      <c r="Q595" t="s">
        <v>8319</v>
      </c>
      <c r="R595" t="s">
        <v>8320</v>
      </c>
      <c r="S595" s="10">
        <f t="shared" si="40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0.104</v>
      </c>
      <c r="P596" s="5">
        <f t="shared" si="38"/>
        <v>7.6923076923076927E-2</v>
      </c>
      <c r="Q596" t="s">
        <v>8319</v>
      </c>
      <c r="R596" t="s">
        <v>8320</v>
      </c>
      <c r="S596" s="10">
        <f t="shared" si="40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0.42599999999999999</v>
      </c>
      <c r="P597" s="5">
        <f t="shared" si="38"/>
        <v>1.8779342723004695E-2</v>
      </c>
      <c r="Q597" t="s">
        <v>8319</v>
      </c>
      <c r="R597" t="s">
        <v>8320</v>
      </c>
      <c r="S597" s="10">
        <f t="shared" si="40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0.03</v>
      </c>
      <c r="P598" s="5">
        <f t="shared" si="38"/>
        <v>0.33333333333333331</v>
      </c>
      <c r="Q598" t="s">
        <v>8319</v>
      </c>
      <c r="R598" t="s">
        <v>8320</v>
      </c>
      <c r="S598" s="10">
        <f t="shared" si="40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0.26666666666666666</v>
      </c>
      <c r="P599" s="5">
        <f t="shared" si="38"/>
        <v>0.1</v>
      </c>
      <c r="Q599" t="s">
        <v>8319</v>
      </c>
      <c r="R599" t="s">
        <v>8320</v>
      </c>
      <c r="S599" s="10">
        <f t="shared" si="40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 s="5">
        <f t="shared" si="38"/>
        <v>8.2352941176470594E-3</v>
      </c>
      <c r="Q600" t="s">
        <v>8319</v>
      </c>
      <c r="R600" t="s">
        <v>8320</v>
      </c>
      <c r="S600" s="10">
        <f t="shared" si="40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6.2E-2</v>
      </c>
      <c r="P601" s="5">
        <f t="shared" si="38"/>
        <v>6.4516129032258063E-2</v>
      </c>
      <c r="Q601" t="s">
        <v>8319</v>
      </c>
      <c r="R601" t="s">
        <v>8320</v>
      </c>
      <c r="S601" s="10">
        <f t="shared" si="40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 s="5">
        <f t="shared" si="38"/>
        <v>0.01</v>
      </c>
      <c r="Q602" t="s">
        <v>8319</v>
      </c>
      <c r="R602" t="s">
        <v>8320</v>
      </c>
      <c r="S602" s="10">
        <f t="shared" si="40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1.4000000000000001</v>
      </c>
      <c r="P603" s="5">
        <f t="shared" si="38"/>
        <v>4.2857142857142858E-2</v>
      </c>
      <c r="Q603" t="s">
        <v>8319</v>
      </c>
      <c r="R603" t="s">
        <v>8320</v>
      </c>
      <c r="S603" s="10">
        <f t="shared" si="40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s="5" t="e">
        <f t="shared" si="38"/>
        <v>#DIV/0!</v>
      </c>
      <c r="Q604" t="s">
        <v>8319</v>
      </c>
      <c r="R604" t="s">
        <v>8320</v>
      </c>
      <c r="S604" s="10">
        <f t="shared" si="40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</v>
      </c>
      <c r="P605" s="5">
        <f t="shared" si="38"/>
        <v>2.2033151418595982E-2</v>
      </c>
      <c r="Q605" t="s">
        <v>8319</v>
      </c>
      <c r="R605" t="s">
        <v>8320</v>
      </c>
      <c r="S605" s="10">
        <f t="shared" si="40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s="5" t="e">
        <f t="shared" si="38"/>
        <v>#DIV/0!</v>
      </c>
      <c r="Q606" t="s">
        <v>8319</v>
      </c>
      <c r="R606" t="s">
        <v>8320</v>
      </c>
      <c r="S606" s="10">
        <f t="shared" si="40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</v>
      </c>
      <c r="P607" s="5">
        <f t="shared" si="38"/>
        <v>6.1068702290076333E-2</v>
      </c>
      <c r="Q607" t="s">
        <v>8319</v>
      </c>
      <c r="R607" t="s">
        <v>8320</v>
      </c>
      <c r="S607" s="10">
        <f t="shared" si="40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0.2</v>
      </c>
      <c r="P608" s="5">
        <f t="shared" si="38"/>
        <v>0.1</v>
      </c>
      <c r="Q608" t="s">
        <v>8319</v>
      </c>
      <c r="R608" t="s">
        <v>8320</v>
      </c>
      <c r="S608" s="10">
        <f t="shared" si="40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s="5" t="e">
        <f t="shared" si="38"/>
        <v>#DIV/0!</v>
      </c>
      <c r="Q609" t="s">
        <v>8319</v>
      </c>
      <c r="R609" t="s">
        <v>8320</v>
      </c>
      <c r="S609" s="10">
        <f t="shared" si="40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0.97400000000000009</v>
      </c>
      <c r="P610" s="5">
        <f t="shared" si="38"/>
        <v>3.4223134839151265E-3</v>
      </c>
      <c r="Q610" t="s">
        <v>8319</v>
      </c>
      <c r="R610" t="s">
        <v>8320</v>
      </c>
      <c r="S610" s="10">
        <f t="shared" si="40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0.64102564102564097</v>
      </c>
      <c r="P611" s="5">
        <f t="shared" si="38"/>
        <v>0.2</v>
      </c>
      <c r="Q611" t="s">
        <v>8319</v>
      </c>
      <c r="R611" t="s">
        <v>8320</v>
      </c>
      <c r="S611" s="10">
        <f t="shared" si="40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s="5" t="e">
        <f t="shared" si="38"/>
        <v>#DIV/0!</v>
      </c>
      <c r="Q612" t="s">
        <v>8319</v>
      </c>
      <c r="R612" t="s">
        <v>8320</v>
      </c>
      <c r="S612" s="10">
        <f t="shared" si="40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s="5" t="e">
        <f t="shared" si="38"/>
        <v>#DIV/0!</v>
      </c>
      <c r="Q613" t="s">
        <v>8319</v>
      </c>
      <c r="R613" t="s">
        <v>8320</v>
      </c>
      <c r="S613" s="10">
        <f t="shared" si="40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s="5" t="e">
        <f t="shared" si="38"/>
        <v>#DIV/0!</v>
      </c>
      <c r="Q614" t="s">
        <v>8319</v>
      </c>
      <c r="R614" t="s">
        <v>8320</v>
      </c>
      <c r="S614" s="10">
        <f t="shared" si="40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21.363333333333333</v>
      </c>
      <c r="P615" s="5">
        <f t="shared" si="38"/>
        <v>9.4398502106412853E-3</v>
      </c>
      <c r="Q615" t="s">
        <v>8319</v>
      </c>
      <c r="R615" t="s">
        <v>8320</v>
      </c>
      <c r="S615" s="10">
        <f t="shared" si="40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s="5" t="e">
        <f t="shared" si="38"/>
        <v>#DIV/0!</v>
      </c>
      <c r="Q616" t="s">
        <v>8319</v>
      </c>
      <c r="R616" t="s">
        <v>8320</v>
      </c>
      <c r="S616" s="10">
        <f t="shared" si="40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s="5" t="e">
        <f t="shared" si="38"/>
        <v>#DIV/0!</v>
      </c>
      <c r="Q617" t="s">
        <v>8319</v>
      </c>
      <c r="R617" t="s">
        <v>8320</v>
      </c>
      <c r="S617" s="10">
        <f t="shared" si="40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s="5" t="e">
        <f t="shared" si="38"/>
        <v>#DIV/0!</v>
      </c>
      <c r="Q618" t="s">
        <v>8319</v>
      </c>
      <c r="R618" t="s">
        <v>8320</v>
      </c>
      <c r="S618" s="10">
        <f t="shared" si="40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 s="5">
        <f t="shared" si="38"/>
        <v>0.05</v>
      </c>
      <c r="Q619" t="s">
        <v>8319</v>
      </c>
      <c r="R619" t="s">
        <v>8320</v>
      </c>
      <c r="S619" s="10">
        <f t="shared" si="40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s="5" t="e">
        <f t="shared" si="38"/>
        <v>#DIV/0!</v>
      </c>
      <c r="Q620" t="s">
        <v>8319</v>
      </c>
      <c r="R620" t="s">
        <v>8320</v>
      </c>
      <c r="S620" s="10">
        <f t="shared" si="40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3.9999999999999996E-5</v>
      </c>
      <c r="P621" s="5">
        <f t="shared" si="38"/>
        <v>1</v>
      </c>
      <c r="Q621" t="s">
        <v>8319</v>
      </c>
      <c r="R621" t="s">
        <v>8320</v>
      </c>
      <c r="S621" s="10">
        <f t="shared" si="40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 s="5">
        <f t="shared" si="38"/>
        <v>3.3333333333333335E-3</v>
      </c>
      <c r="Q622" t="s">
        <v>8319</v>
      </c>
      <c r="R622" t="s">
        <v>8320</v>
      </c>
      <c r="S622" s="10">
        <f t="shared" si="40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</v>
      </c>
      <c r="P623" s="5">
        <f t="shared" si="38"/>
        <v>1.1494252873563218E-2</v>
      </c>
      <c r="Q623" t="s">
        <v>8319</v>
      </c>
      <c r="R623" t="s">
        <v>8320</v>
      </c>
      <c r="S623" s="10">
        <f t="shared" si="40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5.6833333333333336</v>
      </c>
      <c r="P624" s="5">
        <f t="shared" si="38"/>
        <v>2.6392961876832845E-2</v>
      </c>
      <c r="Q624" t="s">
        <v>8319</v>
      </c>
      <c r="R624" t="s">
        <v>8320</v>
      </c>
      <c r="S624" s="10">
        <f t="shared" si="40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s="5" t="e">
        <f t="shared" si="38"/>
        <v>#DIV/0!</v>
      </c>
      <c r="Q625" t="s">
        <v>8319</v>
      </c>
      <c r="R625" t="s">
        <v>8320</v>
      </c>
      <c r="S625" s="10">
        <f t="shared" si="40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s="5" t="e">
        <f t="shared" si="38"/>
        <v>#DIV/0!</v>
      </c>
      <c r="Q626" t="s">
        <v>8319</v>
      </c>
      <c r="R626" t="s">
        <v>8320</v>
      </c>
      <c r="S626" s="10">
        <f t="shared" si="40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s="5" t="e">
        <f t="shared" si="38"/>
        <v>#DIV/0!</v>
      </c>
      <c r="Q627" t="s">
        <v>8319</v>
      </c>
      <c r="R627" t="s">
        <v>8320</v>
      </c>
      <c r="S627" s="10">
        <f t="shared" si="40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17.380000000000003</v>
      </c>
      <c r="P628" s="5">
        <f t="shared" si="38"/>
        <v>8.9758342922899893E-3</v>
      </c>
      <c r="Q628" t="s">
        <v>8319</v>
      </c>
      <c r="R628" t="s">
        <v>8320</v>
      </c>
      <c r="S628" s="10">
        <f t="shared" si="40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0.02</v>
      </c>
      <c r="P629" s="5">
        <f t="shared" si="38"/>
        <v>1.1111111111111112E-2</v>
      </c>
      <c r="Q629" t="s">
        <v>8319</v>
      </c>
      <c r="R629" t="s">
        <v>8320</v>
      </c>
      <c r="S629" s="10">
        <f t="shared" si="40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s="5" t="e">
        <f t="shared" si="38"/>
        <v>#DIV/0!</v>
      </c>
      <c r="Q630" t="s">
        <v>8319</v>
      </c>
      <c r="R630" t="s">
        <v>8320</v>
      </c>
      <c r="S630" s="10">
        <f t="shared" si="40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0.17500000000000002</v>
      </c>
      <c r="P631" s="5">
        <f t="shared" si="38"/>
        <v>8.5714285714285719E-3</v>
      </c>
      <c r="Q631" t="s">
        <v>8319</v>
      </c>
      <c r="R631" t="s">
        <v>8320</v>
      </c>
      <c r="S631" s="10">
        <f t="shared" si="40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8.3340278356529712E-2</v>
      </c>
      <c r="P632" s="5">
        <f t="shared" si="38"/>
        <v>0.1</v>
      </c>
      <c r="Q632" t="s">
        <v>8319</v>
      </c>
      <c r="R632" t="s">
        <v>8320</v>
      </c>
      <c r="S632" s="10">
        <f t="shared" si="40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</v>
      </c>
      <c r="P633" s="5">
        <f t="shared" si="38"/>
        <v>1.3043478260869565E-2</v>
      </c>
      <c r="Q633" t="s">
        <v>8319</v>
      </c>
      <c r="R633" t="s">
        <v>8320</v>
      </c>
      <c r="S633" s="10">
        <f t="shared" si="40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s="5" t="e">
        <f t="shared" si="38"/>
        <v>#DIV/0!</v>
      </c>
      <c r="Q634" t="s">
        <v>8319</v>
      </c>
      <c r="R634" t="s">
        <v>8320</v>
      </c>
      <c r="S634" s="10">
        <f t="shared" si="40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12.45</v>
      </c>
      <c r="P635" s="5">
        <f t="shared" si="38"/>
        <v>2.0080321285140562E-2</v>
      </c>
      <c r="Q635" t="s">
        <v>8319</v>
      </c>
      <c r="R635" t="s">
        <v>8320</v>
      </c>
      <c r="S635" s="10">
        <f t="shared" si="40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0.02</v>
      </c>
      <c r="P636" s="5">
        <f t="shared" si="38"/>
        <v>1</v>
      </c>
      <c r="Q636" t="s">
        <v>8319</v>
      </c>
      <c r="R636" t="s">
        <v>8320</v>
      </c>
      <c r="S636" s="10">
        <f t="shared" si="40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8.0000000000000002E-3</v>
      </c>
      <c r="P637" s="5">
        <f t="shared" si="38"/>
        <v>0.5</v>
      </c>
      <c r="Q637" t="s">
        <v>8319</v>
      </c>
      <c r="R637" t="s">
        <v>8320</v>
      </c>
      <c r="S637" s="10">
        <f t="shared" si="40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0.2</v>
      </c>
      <c r="P638" s="5">
        <f t="shared" si="38"/>
        <v>0.25</v>
      </c>
      <c r="Q638" t="s">
        <v>8319</v>
      </c>
      <c r="R638" t="s">
        <v>8320</v>
      </c>
      <c r="S638" s="10">
        <f t="shared" si="40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s="5" t="e">
        <f t="shared" si="38"/>
        <v>#DIV/0!</v>
      </c>
      <c r="Q639" t="s">
        <v>8319</v>
      </c>
      <c r="R639" t="s">
        <v>8320</v>
      </c>
      <c r="S639" s="10">
        <f t="shared" si="40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9.0000000000000011E-3</v>
      </c>
      <c r="P640" s="5">
        <f t="shared" si="38"/>
        <v>0.33333333333333331</v>
      </c>
      <c r="Q640" t="s">
        <v>8319</v>
      </c>
      <c r="R640" t="s">
        <v>8320</v>
      </c>
      <c r="S640" s="10">
        <f t="shared" si="40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9.9999999999999991E-5</v>
      </c>
      <c r="P641" s="5">
        <f t="shared" si="38"/>
        <v>1</v>
      </c>
      <c r="Q641" t="s">
        <v>8319</v>
      </c>
      <c r="R641" t="s">
        <v>8320</v>
      </c>
      <c r="S641" s="10">
        <f t="shared" si="40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144.28571428571428</v>
      </c>
      <c r="P642" s="5">
        <f t="shared" si="38"/>
        <v>1.9801980198019802E-2</v>
      </c>
      <c r="Q642" t="s">
        <v>8319</v>
      </c>
      <c r="R642" t="s">
        <v>8321</v>
      </c>
      <c r="S642" s="10">
        <f t="shared" si="40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(E643/D643)*100</f>
        <v>119.16249999999999</v>
      </c>
      <c r="P643" s="5">
        <f t="shared" ref="P643:P706" si="42">L643/E643</f>
        <v>6.608622679114654E-3</v>
      </c>
      <c r="Q643" t="s">
        <v>8319</v>
      </c>
      <c r="R643" t="s">
        <v>8321</v>
      </c>
      <c r="S643" s="10">
        <f t="shared" si="40"/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1460.4850000000001</v>
      </c>
      <c r="P644" s="5">
        <f t="shared" si="42"/>
        <v>7.4427330647011099E-3</v>
      </c>
      <c r="Q644" t="s">
        <v>8319</v>
      </c>
      <c r="R644" t="s">
        <v>8321</v>
      </c>
      <c r="S644" s="10">
        <f t="shared" si="40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105.80799999999999</v>
      </c>
      <c r="P645" s="5">
        <f t="shared" si="42"/>
        <v>5.7462573718433385E-3</v>
      </c>
      <c r="Q645" t="s">
        <v>8319</v>
      </c>
      <c r="R645" t="s">
        <v>8321</v>
      </c>
      <c r="S645" s="10">
        <f t="shared" si="40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300.11791999999997</v>
      </c>
      <c r="P646" s="5">
        <f t="shared" si="42"/>
        <v>1.3607984488230494E-2</v>
      </c>
      <c r="Q646" t="s">
        <v>8319</v>
      </c>
      <c r="R646" t="s">
        <v>8321</v>
      </c>
      <c r="S646" s="10">
        <f t="shared" si="40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278.7</v>
      </c>
      <c r="P647" s="5">
        <f t="shared" si="42"/>
        <v>4.2518837459634015E-2</v>
      </c>
      <c r="Q647" t="s">
        <v>8319</v>
      </c>
      <c r="R647" t="s">
        <v>8321</v>
      </c>
      <c r="S647" s="10">
        <f t="shared" si="40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131.87625</v>
      </c>
      <c r="P648" s="5">
        <f t="shared" si="42"/>
        <v>2.5592174481758465E-2</v>
      </c>
      <c r="Q648" t="s">
        <v>8319</v>
      </c>
      <c r="R648" t="s">
        <v>8321</v>
      </c>
      <c r="S648" s="10">
        <f t="shared" ref="S648:S711" si="44">(((J648/60)/60)/24)+DATE(1970,1,1)</f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107.05</v>
      </c>
      <c r="P649" s="5">
        <f t="shared" si="42"/>
        <v>7.9402148528724889E-3</v>
      </c>
      <c r="Q649" t="s">
        <v>8319</v>
      </c>
      <c r="R649" t="s">
        <v>8321</v>
      </c>
      <c r="S649" s="10">
        <f t="shared" si="44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126.82285714285715</v>
      </c>
      <c r="P650" s="5">
        <f t="shared" si="42"/>
        <v>6.0827250608272508E-4</v>
      </c>
      <c r="Q650" t="s">
        <v>8319</v>
      </c>
      <c r="R650" t="s">
        <v>8321</v>
      </c>
      <c r="S650" s="10">
        <f t="shared" si="44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139.96</v>
      </c>
      <c r="P651" s="5">
        <f t="shared" si="42"/>
        <v>2.3435267219205486E-2</v>
      </c>
      <c r="Q651" t="s">
        <v>8319</v>
      </c>
      <c r="R651" t="s">
        <v>8321</v>
      </c>
      <c r="S651" s="10">
        <f t="shared" si="44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112.4</v>
      </c>
      <c r="P652" s="5">
        <f t="shared" si="42"/>
        <v>2.8469750889679714E-2</v>
      </c>
      <c r="Q652" t="s">
        <v>8319</v>
      </c>
      <c r="R652" t="s">
        <v>8321</v>
      </c>
      <c r="S652" s="10">
        <f t="shared" si="44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100.52799999999999</v>
      </c>
      <c r="P653" s="5">
        <f t="shared" si="42"/>
        <v>4.1779404742957188E-3</v>
      </c>
      <c r="Q653" t="s">
        <v>8319</v>
      </c>
      <c r="R653" t="s">
        <v>8321</v>
      </c>
      <c r="S653" s="10">
        <f t="shared" si="44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100.46666666666665</v>
      </c>
      <c r="P654" s="5">
        <f t="shared" si="42"/>
        <v>9.2899800928998005E-3</v>
      </c>
      <c r="Q654" t="s">
        <v>8319</v>
      </c>
      <c r="R654" t="s">
        <v>8321</v>
      </c>
      <c r="S654" s="10">
        <f t="shared" si="44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141.446</v>
      </c>
      <c r="P655" s="5">
        <f t="shared" si="42"/>
        <v>1.0435077697495864E-2</v>
      </c>
      <c r="Q655" t="s">
        <v>8319</v>
      </c>
      <c r="R655" t="s">
        <v>8321</v>
      </c>
      <c r="S655" s="10">
        <f t="shared" si="44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267.29166666666669</v>
      </c>
      <c r="P656" s="5">
        <f t="shared" si="42"/>
        <v>3.158222915042868E-2</v>
      </c>
      <c r="Q656" t="s">
        <v>8319</v>
      </c>
      <c r="R656" t="s">
        <v>8321</v>
      </c>
      <c r="S656" s="10">
        <f t="shared" si="44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146.88749999999999</v>
      </c>
      <c r="P657" s="5">
        <f t="shared" si="42"/>
        <v>2.3317164496638582E-2</v>
      </c>
      <c r="Q657" t="s">
        <v>8319</v>
      </c>
      <c r="R657" t="s">
        <v>8321</v>
      </c>
      <c r="S657" s="10">
        <f t="shared" si="44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213.56</v>
      </c>
      <c r="P658" s="5">
        <f t="shared" si="42"/>
        <v>8.1475931822438657E-3</v>
      </c>
      <c r="Q658" t="s">
        <v>8319</v>
      </c>
      <c r="R658" t="s">
        <v>8321</v>
      </c>
      <c r="S658" s="10">
        <f t="shared" si="44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125.69999999999999</v>
      </c>
      <c r="P659" s="5">
        <f t="shared" si="42"/>
        <v>5.2505966587112173E-3</v>
      </c>
      <c r="Q659" t="s">
        <v>8319</v>
      </c>
      <c r="R659" t="s">
        <v>8321</v>
      </c>
      <c r="S659" s="10">
        <f t="shared" si="44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104.46206037108834</v>
      </c>
      <c r="P660" s="5">
        <f t="shared" si="42"/>
        <v>9.1460383735957849E-3</v>
      </c>
      <c r="Q660" t="s">
        <v>8319</v>
      </c>
      <c r="R660" t="s">
        <v>8321</v>
      </c>
      <c r="S660" s="10">
        <f t="shared" si="44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100.56666666666668</v>
      </c>
      <c r="P661" s="5">
        <f t="shared" si="42"/>
        <v>6.9605568445475635E-3</v>
      </c>
      <c r="Q661" t="s">
        <v>8319</v>
      </c>
      <c r="R661" t="s">
        <v>8321</v>
      </c>
      <c r="S661" s="10">
        <f t="shared" si="44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3.0579999999999998</v>
      </c>
      <c r="P662" s="5">
        <f t="shared" si="42"/>
        <v>1.1772400261608895E-2</v>
      </c>
      <c r="Q662" t="s">
        <v>8319</v>
      </c>
      <c r="R662" t="s">
        <v>8321</v>
      </c>
      <c r="S662" s="10">
        <f t="shared" si="44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0.95</v>
      </c>
      <c r="P663" s="5">
        <f t="shared" si="42"/>
        <v>9.4736842105263161E-2</v>
      </c>
      <c r="Q663" t="s">
        <v>8319</v>
      </c>
      <c r="R663" t="s">
        <v>8321</v>
      </c>
      <c r="S663" s="10">
        <f t="shared" si="44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0.4</v>
      </c>
      <c r="P664" s="5">
        <f t="shared" si="42"/>
        <v>2.564102564102564E-2</v>
      </c>
      <c r="Q664" t="s">
        <v>8319</v>
      </c>
      <c r="R664" t="s">
        <v>8321</v>
      </c>
      <c r="S664" s="10">
        <f t="shared" si="44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0.35000000000000003</v>
      </c>
      <c r="P665" s="5">
        <f t="shared" si="42"/>
        <v>0.01</v>
      </c>
      <c r="Q665" t="s">
        <v>8319</v>
      </c>
      <c r="R665" t="s">
        <v>8321</v>
      </c>
      <c r="S665" s="10">
        <f t="shared" si="44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7.5333333333333332</v>
      </c>
      <c r="P666" s="5">
        <f t="shared" si="42"/>
        <v>3.2079646017699116E-2</v>
      </c>
      <c r="Q666" t="s">
        <v>8319</v>
      </c>
      <c r="R666" t="s">
        <v>8321</v>
      </c>
      <c r="S666" s="10">
        <f t="shared" si="44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18.64</v>
      </c>
      <c r="P667" s="5">
        <f t="shared" si="42"/>
        <v>6.4377682403433476E-3</v>
      </c>
      <c r="Q667" t="s">
        <v>8319</v>
      </c>
      <c r="R667" t="s">
        <v>8321</v>
      </c>
      <c r="S667" s="10">
        <f t="shared" si="44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4.0000000000000001E-3</v>
      </c>
      <c r="P668" s="5">
        <f t="shared" si="42"/>
        <v>0.5</v>
      </c>
      <c r="Q668" t="s">
        <v>8319</v>
      </c>
      <c r="R668" t="s">
        <v>8321</v>
      </c>
      <c r="S668" s="10">
        <f t="shared" si="44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10.02</v>
      </c>
      <c r="P669" s="5">
        <f t="shared" si="42"/>
        <v>5.5888223552894214E-3</v>
      </c>
      <c r="Q669" t="s">
        <v>8319</v>
      </c>
      <c r="R669" t="s">
        <v>8321</v>
      </c>
      <c r="S669" s="10">
        <f t="shared" si="44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4.5600000000000005</v>
      </c>
      <c r="P670" s="5">
        <f t="shared" si="42"/>
        <v>3.6549707602339179E-2</v>
      </c>
      <c r="Q670" t="s">
        <v>8319</v>
      </c>
      <c r="R670" t="s">
        <v>8321</v>
      </c>
      <c r="S670" s="10">
        <f t="shared" si="44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21.5075</v>
      </c>
      <c r="P671" s="5">
        <f t="shared" si="42"/>
        <v>6.5093572009764032E-4</v>
      </c>
      <c r="Q671" t="s">
        <v>8319</v>
      </c>
      <c r="R671" t="s">
        <v>8321</v>
      </c>
      <c r="S671" s="10">
        <f t="shared" si="44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29.276666666666667</v>
      </c>
      <c r="P672" s="5">
        <f t="shared" si="42"/>
        <v>1.1765152377699343E-2</v>
      </c>
      <c r="Q672" t="s">
        <v>8319</v>
      </c>
      <c r="R672" t="s">
        <v>8321</v>
      </c>
      <c r="S672" s="10">
        <f t="shared" si="44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39.426666666666662</v>
      </c>
      <c r="P673" s="5">
        <f t="shared" si="42"/>
        <v>1.2681772066283395E-3</v>
      </c>
      <c r="Q673" t="s">
        <v>8319</v>
      </c>
      <c r="R673" t="s">
        <v>8321</v>
      </c>
      <c r="S673" s="10">
        <f t="shared" si="44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21.628</v>
      </c>
      <c r="P674" s="5">
        <f t="shared" si="42"/>
        <v>1.988163491769928E-2</v>
      </c>
      <c r="Q674" t="s">
        <v>8319</v>
      </c>
      <c r="R674" t="s">
        <v>8321</v>
      </c>
      <c r="S674" s="10">
        <f t="shared" si="44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0.20500000000000002</v>
      </c>
      <c r="P675" s="5">
        <f t="shared" si="42"/>
        <v>1.4634146341463415E-2</v>
      </c>
      <c r="Q675" t="s">
        <v>8319</v>
      </c>
      <c r="R675" t="s">
        <v>8321</v>
      </c>
      <c r="S675" s="10">
        <f t="shared" si="44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0.03</v>
      </c>
      <c r="P676" s="5">
        <f t="shared" si="42"/>
        <v>0.13333333333333333</v>
      </c>
      <c r="Q676" t="s">
        <v>8319</v>
      </c>
      <c r="R676" t="s">
        <v>8321</v>
      </c>
      <c r="S676" s="10">
        <f t="shared" si="44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14.85</v>
      </c>
      <c r="P677" s="5">
        <f t="shared" si="42"/>
        <v>2.9180695847362513E-2</v>
      </c>
      <c r="Q677" t="s">
        <v>8319</v>
      </c>
      <c r="R677" t="s">
        <v>8321</v>
      </c>
      <c r="S677" s="10">
        <f t="shared" si="44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</v>
      </c>
      <c r="P678" s="5">
        <f t="shared" si="42"/>
        <v>1.6315431679129844E-2</v>
      </c>
      <c r="Q678" t="s">
        <v>8319</v>
      </c>
      <c r="R678" t="s">
        <v>8321</v>
      </c>
      <c r="S678" s="10">
        <f t="shared" si="44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25.584</v>
      </c>
      <c r="P679" s="5">
        <f t="shared" si="42"/>
        <v>7.5046904315196998E-3</v>
      </c>
      <c r="Q679" t="s">
        <v>8319</v>
      </c>
      <c r="R679" t="s">
        <v>8321</v>
      </c>
      <c r="S679" s="10">
        <f t="shared" si="44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3.8206896551724134</v>
      </c>
      <c r="P680" s="5">
        <f t="shared" si="42"/>
        <v>1.5342960288808664E-2</v>
      </c>
      <c r="Q680" t="s">
        <v>8319</v>
      </c>
      <c r="R680" t="s">
        <v>8321</v>
      </c>
      <c r="S680" s="10">
        <f t="shared" si="44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15.485964912280703</v>
      </c>
      <c r="P681" s="5">
        <f t="shared" si="42"/>
        <v>1.0649144669763227E-2</v>
      </c>
      <c r="Q681" t="s">
        <v>8319</v>
      </c>
      <c r="R681" t="s">
        <v>8321</v>
      </c>
      <c r="S681" s="10">
        <f t="shared" si="44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25.912000000000003</v>
      </c>
      <c r="P682" s="5">
        <f t="shared" si="42"/>
        <v>6.6378511886384687E-3</v>
      </c>
      <c r="Q682" t="s">
        <v>8319</v>
      </c>
      <c r="R682" t="s">
        <v>8321</v>
      </c>
      <c r="S682" s="10">
        <f t="shared" si="44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0.04</v>
      </c>
      <c r="P683" s="5">
        <f t="shared" si="42"/>
        <v>1</v>
      </c>
      <c r="Q683" t="s">
        <v>8319</v>
      </c>
      <c r="R683" t="s">
        <v>8321</v>
      </c>
      <c r="S683" s="10">
        <f t="shared" si="44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0.106</v>
      </c>
      <c r="P684" s="5">
        <f t="shared" si="42"/>
        <v>7.5471698113207544E-2</v>
      </c>
      <c r="Q684" t="s">
        <v>8319</v>
      </c>
      <c r="R684" t="s">
        <v>8321</v>
      </c>
      <c r="S684" s="10">
        <f t="shared" si="44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0.85142857142857142</v>
      </c>
      <c r="P685" s="5">
        <f t="shared" si="42"/>
        <v>1.0067114093959731E-2</v>
      </c>
      <c r="Q685" t="s">
        <v>8319</v>
      </c>
      <c r="R685" t="s">
        <v>8321</v>
      </c>
      <c r="S685" s="10">
        <f t="shared" si="44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7.4837500000000006</v>
      </c>
      <c r="P686" s="5">
        <f t="shared" si="42"/>
        <v>5.6372139635877732E-3</v>
      </c>
      <c r="Q686" t="s">
        <v>8319</v>
      </c>
      <c r="R686" t="s">
        <v>8321</v>
      </c>
      <c r="S686" s="10">
        <f t="shared" si="44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27.650000000000002</v>
      </c>
      <c r="P687" s="5">
        <f t="shared" si="42"/>
        <v>1.8083182640144666E-2</v>
      </c>
      <c r="Q687" t="s">
        <v>8319</v>
      </c>
      <c r="R687" t="s">
        <v>8321</v>
      </c>
      <c r="S687" s="10">
        <f t="shared" si="44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5" t="e">
        <f t="shared" si="42"/>
        <v>#DIV/0!</v>
      </c>
      <c r="Q688" t="s">
        <v>8319</v>
      </c>
      <c r="R688" t="s">
        <v>8321</v>
      </c>
      <c r="S688" s="10">
        <f t="shared" si="44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3.55</v>
      </c>
      <c r="P689" s="5">
        <f t="shared" si="42"/>
        <v>1.6901408450704226E-3</v>
      </c>
      <c r="Q689" t="s">
        <v>8319</v>
      </c>
      <c r="R689" t="s">
        <v>8321</v>
      </c>
      <c r="S689" s="10">
        <f t="shared" si="44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72.989999999999995</v>
      </c>
      <c r="P690" s="5">
        <f t="shared" si="42"/>
        <v>2.4660912453760789E-3</v>
      </c>
      <c r="Q690" t="s">
        <v>8319</v>
      </c>
      <c r="R690" t="s">
        <v>8321</v>
      </c>
      <c r="S690" s="10">
        <f t="shared" si="44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57.648750000000007</v>
      </c>
      <c r="P691" s="5">
        <f t="shared" si="42"/>
        <v>2.914200221166981E-3</v>
      </c>
      <c r="Q691" t="s">
        <v>8319</v>
      </c>
      <c r="R691" t="s">
        <v>8321</v>
      </c>
      <c r="S691" s="10">
        <f t="shared" si="44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12.34</v>
      </c>
      <c r="P692" s="5">
        <f t="shared" si="42"/>
        <v>1.3776337115072933E-2</v>
      </c>
      <c r="Q692" t="s">
        <v>8319</v>
      </c>
      <c r="R692" t="s">
        <v>8321</v>
      </c>
      <c r="S692" s="10">
        <f t="shared" si="44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0.52</v>
      </c>
      <c r="P693" s="5">
        <f t="shared" si="42"/>
        <v>3.8461538461538464E-2</v>
      </c>
      <c r="Q693" t="s">
        <v>8319</v>
      </c>
      <c r="R693" t="s">
        <v>8321</v>
      </c>
      <c r="S693" s="10">
        <f t="shared" si="44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6.5299999999999994</v>
      </c>
      <c r="P694" s="5">
        <f t="shared" si="42"/>
        <v>0.15390505359877488</v>
      </c>
      <c r="Q694" t="s">
        <v>8319</v>
      </c>
      <c r="R694" t="s">
        <v>8321</v>
      </c>
      <c r="S694" s="10">
        <f t="shared" si="44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35.338000000000001</v>
      </c>
      <c r="P695" s="5">
        <f t="shared" si="42"/>
        <v>8.3762521931065714E-3</v>
      </c>
      <c r="Q695" t="s">
        <v>8319</v>
      </c>
      <c r="R695" t="s">
        <v>8321</v>
      </c>
      <c r="S695" s="10">
        <f t="shared" si="44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0.39333333333333331</v>
      </c>
      <c r="P696" s="5">
        <f t="shared" si="42"/>
        <v>1.1864406779661017E-2</v>
      </c>
      <c r="Q696" t="s">
        <v>8319</v>
      </c>
      <c r="R696" t="s">
        <v>8321</v>
      </c>
      <c r="S696" s="10">
        <f t="shared" si="44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</v>
      </c>
      <c r="P697" s="5">
        <f t="shared" si="42"/>
        <v>1.10062893081761E-2</v>
      </c>
      <c r="Q697" t="s">
        <v>8319</v>
      </c>
      <c r="R697" t="s">
        <v>8321</v>
      </c>
      <c r="S697" s="10">
        <f t="shared" si="44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5.7142857142857147E-4</v>
      </c>
      <c r="P698" s="5">
        <f t="shared" si="42"/>
        <v>1</v>
      </c>
      <c r="Q698" t="s">
        <v>8319</v>
      </c>
      <c r="R698" t="s">
        <v>8321</v>
      </c>
      <c r="S698" s="10">
        <f t="shared" si="44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46.379999999999995</v>
      </c>
      <c r="P699" s="5">
        <f t="shared" si="42"/>
        <v>4.9159120310478657E-2</v>
      </c>
      <c r="Q699" t="s">
        <v>8319</v>
      </c>
      <c r="R699" t="s">
        <v>8321</v>
      </c>
      <c r="S699" s="10">
        <f t="shared" si="44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15.39</v>
      </c>
      <c r="P700" s="5">
        <f t="shared" si="42"/>
        <v>1.8843404808317088E-3</v>
      </c>
      <c r="Q700" t="s">
        <v>8319</v>
      </c>
      <c r="R700" t="s">
        <v>8321</v>
      </c>
      <c r="S700" s="10">
        <f t="shared" si="44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82.422107692307705</v>
      </c>
      <c r="P701" s="5">
        <f t="shared" si="42"/>
        <v>8.3062106003299711E-3</v>
      </c>
      <c r="Q701" t="s">
        <v>8319</v>
      </c>
      <c r="R701" t="s">
        <v>8321</v>
      </c>
      <c r="S701" s="10">
        <f t="shared" si="44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2.6866666666666665</v>
      </c>
      <c r="P702" s="5">
        <f t="shared" si="42"/>
        <v>7.6923076923076927E-2</v>
      </c>
      <c r="Q702" t="s">
        <v>8319</v>
      </c>
      <c r="R702" t="s">
        <v>8321</v>
      </c>
      <c r="S702" s="10">
        <f t="shared" si="44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26.6</v>
      </c>
      <c r="P703" s="5">
        <f t="shared" si="42"/>
        <v>3.4324942791762012E-3</v>
      </c>
      <c r="Q703" t="s">
        <v>8319</v>
      </c>
      <c r="R703" t="s">
        <v>8321</v>
      </c>
      <c r="S703" s="10">
        <f t="shared" si="44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30.813400000000001</v>
      </c>
      <c r="P704" s="5">
        <f t="shared" si="42"/>
        <v>8.0051752376130731E-3</v>
      </c>
      <c r="Q704" t="s">
        <v>8319</v>
      </c>
      <c r="R704" t="s">
        <v>8321</v>
      </c>
      <c r="S704" s="10">
        <f t="shared" si="44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</v>
      </c>
      <c r="P705" s="5">
        <f t="shared" si="42"/>
        <v>8.3632019115890081E-3</v>
      </c>
      <c r="Q705" t="s">
        <v>8319</v>
      </c>
      <c r="R705" t="s">
        <v>8321</v>
      </c>
      <c r="S705" s="10">
        <f t="shared" si="44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0.87454545454545463</v>
      </c>
      <c r="P706" s="5">
        <f t="shared" si="42"/>
        <v>8.3160083160083165E-3</v>
      </c>
      <c r="Q706" t="s">
        <v>8319</v>
      </c>
      <c r="R706" t="s">
        <v>8321</v>
      </c>
      <c r="S706" s="10">
        <f t="shared" si="44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(E707/D707)*100</f>
        <v>0.97699999999999987</v>
      </c>
      <c r="P707" s="5">
        <f t="shared" ref="P707:P770" si="46">L707/E707</f>
        <v>5.1177072671443197E-3</v>
      </c>
      <c r="Q707" t="s">
        <v>8319</v>
      </c>
      <c r="R707" t="s">
        <v>8321</v>
      </c>
      <c r="S707" s="10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5" t="e">
        <f t="shared" si="46"/>
        <v>#DIV/0!</v>
      </c>
      <c r="Q708" t="s">
        <v>8319</v>
      </c>
      <c r="R708" t="s">
        <v>8321</v>
      </c>
      <c r="S708" s="10">
        <f t="shared" si="44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78.927352941176466</v>
      </c>
      <c r="P709" s="5">
        <f t="shared" si="46"/>
        <v>8.49627170182558E-3</v>
      </c>
      <c r="Q709" t="s">
        <v>8319</v>
      </c>
      <c r="R709" t="s">
        <v>8321</v>
      </c>
      <c r="S709" s="10">
        <f t="shared" si="44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22.092500000000001</v>
      </c>
      <c r="P710" s="5">
        <f t="shared" si="46"/>
        <v>4.1756252121760776E-2</v>
      </c>
      <c r="Q710" t="s">
        <v>8319</v>
      </c>
      <c r="R710" t="s">
        <v>8321</v>
      </c>
      <c r="S710" s="10">
        <f t="shared" si="44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0.40666666666666662</v>
      </c>
      <c r="P711" s="5">
        <f t="shared" si="46"/>
        <v>3.2786885245901641E-2</v>
      </c>
      <c r="Q711" t="s">
        <v>8319</v>
      </c>
      <c r="R711" t="s">
        <v>8321</v>
      </c>
      <c r="S711" s="10">
        <f t="shared" si="44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5" t="e">
        <f t="shared" si="46"/>
        <v>#DIV/0!</v>
      </c>
      <c r="Q712" t="s">
        <v>8319</v>
      </c>
      <c r="R712" t="s">
        <v>8321</v>
      </c>
      <c r="S712" s="10">
        <f t="shared" ref="S712:S775" si="48">(((J712/60)/60)/24)+DATE(1970,1,1)</f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33.790999999999997</v>
      </c>
      <c r="P713" s="5">
        <f t="shared" si="46"/>
        <v>1.000266343109112E-2</v>
      </c>
      <c r="Q713" t="s">
        <v>8319</v>
      </c>
      <c r="R713" t="s">
        <v>8321</v>
      </c>
      <c r="S713" s="10">
        <f t="shared" si="48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0.21649484536082475</v>
      </c>
      <c r="P714" s="5">
        <f t="shared" si="46"/>
        <v>3.8095238095238099E-2</v>
      </c>
      <c r="Q714" t="s">
        <v>8319</v>
      </c>
      <c r="R714" t="s">
        <v>8321</v>
      </c>
      <c r="S714" s="10">
        <f t="shared" si="48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0.79600000000000004</v>
      </c>
      <c r="P715" s="5">
        <f t="shared" si="46"/>
        <v>5.0251256281407036E-3</v>
      </c>
      <c r="Q715" t="s">
        <v>8319</v>
      </c>
      <c r="R715" t="s">
        <v>8321</v>
      </c>
      <c r="S715" s="10">
        <f t="shared" si="48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14.993333333333334</v>
      </c>
      <c r="P716" s="5">
        <f t="shared" si="46"/>
        <v>1.2449977767896843E-2</v>
      </c>
      <c r="Q716" t="s">
        <v>8319</v>
      </c>
      <c r="R716" t="s">
        <v>8321</v>
      </c>
      <c r="S716" s="10">
        <f t="shared" si="48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5.0509090909090908</v>
      </c>
      <c r="P717" s="5">
        <f t="shared" si="46"/>
        <v>8.6393088552915772E-3</v>
      </c>
      <c r="Q717" t="s">
        <v>8319</v>
      </c>
      <c r="R717" t="s">
        <v>8321</v>
      </c>
      <c r="S717" s="10">
        <f t="shared" si="48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10.214285714285715</v>
      </c>
      <c r="P718" s="5">
        <f t="shared" si="46"/>
        <v>2.2377622377622378E-2</v>
      </c>
      <c r="Q718" t="s">
        <v>8319</v>
      </c>
      <c r="R718" t="s">
        <v>8321</v>
      </c>
      <c r="S718" s="10">
        <f t="shared" si="48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0.30499999999999999</v>
      </c>
      <c r="P719" s="5">
        <f t="shared" si="46"/>
        <v>1.3114754098360656E-2</v>
      </c>
      <c r="Q719" t="s">
        <v>8319</v>
      </c>
      <c r="R719" t="s">
        <v>8321</v>
      </c>
      <c r="S719" s="10">
        <f t="shared" si="48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0.75</v>
      </c>
      <c r="P720" s="5">
        <f t="shared" si="46"/>
        <v>4.4444444444444446E-2</v>
      </c>
      <c r="Q720" t="s">
        <v>8319</v>
      </c>
      <c r="R720" t="s">
        <v>8321</v>
      </c>
      <c r="S720" s="10">
        <f t="shared" si="48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1.2933333333333332</v>
      </c>
      <c r="P721" s="5">
        <f t="shared" si="46"/>
        <v>5.1546391752577317E-2</v>
      </c>
      <c r="Q721" t="s">
        <v>8319</v>
      </c>
      <c r="R721" t="s">
        <v>8321</v>
      </c>
      <c r="S721" s="10">
        <f t="shared" si="48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143.94736842105263</v>
      </c>
      <c r="P722" s="5">
        <f t="shared" si="46"/>
        <v>1.4990859232175503E-2</v>
      </c>
      <c r="Q722" t="s">
        <v>8322</v>
      </c>
      <c r="R722" t="s">
        <v>8323</v>
      </c>
      <c r="S722" s="10">
        <f t="shared" si="48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122.10975609756099</v>
      </c>
      <c r="P723" s="5">
        <f t="shared" si="46"/>
        <v>1.1884550084889643E-2</v>
      </c>
      <c r="Q723" t="s">
        <v>8322</v>
      </c>
      <c r="R723" t="s">
        <v>8323</v>
      </c>
      <c r="S723" s="10">
        <f t="shared" si="48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132.024</v>
      </c>
      <c r="P724" s="5">
        <f t="shared" si="46"/>
        <v>4.6355208143973826E-3</v>
      </c>
      <c r="Q724" t="s">
        <v>8322</v>
      </c>
      <c r="R724" t="s">
        <v>8323</v>
      </c>
      <c r="S724" s="10">
        <f t="shared" si="48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109.38000000000001</v>
      </c>
      <c r="P725" s="5">
        <f t="shared" si="46"/>
        <v>1.8284878405558602E-2</v>
      </c>
      <c r="Q725" t="s">
        <v>8322</v>
      </c>
      <c r="R725" t="s">
        <v>8323</v>
      </c>
      <c r="S725" s="10">
        <f t="shared" si="48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105.47157142857144</v>
      </c>
      <c r="P726" s="5">
        <f t="shared" si="46"/>
        <v>1.9368794028451809E-2</v>
      </c>
      <c r="Q726" t="s">
        <v>8322</v>
      </c>
      <c r="R726" t="s">
        <v>8323</v>
      </c>
      <c r="S726" s="10">
        <f t="shared" si="48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100.35000000000001</v>
      </c>
      <c r="P727" s="5">
        <f t="shared" si="46"/>
        <v>6.9755854509217742E-3</v>
      </c>
      <c r="Q727" t="s">
        <v>8322</v>
      </c>
      <c r="R727" t="s">
        <v>8323</v>
      </c>
      <c r="S727" s="10">
        <f t="shared" si="48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101.4</v>
      </c>
      <c r="P728" s="5">
        <f t="shared" si="46"/>
        <v>1.3806706114398421E-2</v>
      </c>
      <c r="Q728" t="s">
        <v>8322</v>
      </c>
      <c r="R728" t="s">
        <v>8323</v>
      </c>
      <c r="S728" s="10">
        <f t="shared" si="48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155.51428571428571</v>
      </c>
      <c r="P729" s="5">
        <f t="shared" si="46"/>
        <v>2.7374609590299467E-2</v>
      </c>
      <c r="Q729" t="s">
        <v>8322</v>
      </c>
      <c r="R729" t="s">
        <v>8323</v>
      </c>
      <c r="S729" s="10">
        <f t="shared" si="48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105.566</v>
      </c>
      <c r="P730" s="5">
        <f t="shared" si="46"/>
        <v>1.6419427972390099E-2</v>
      </c>
      <c r="Q730" t="s">
        <v>8322</v>
      </c>
      <c r="R730" t="s">
        <v>8323</v>
      </c>
      <c r="S730" s="10">
        <f t="shared" si="48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130.65</v>
      </c>
      <c r="P731" s="5">
        <f t="shared" si="46"/>
        <v>2.2962112514351322E-2</v>
      </c>
      <c r="Q731" t="s">
        <v>8322</v>
      </c>
      <c r="R731" t="s">
        <v>8323</v>
      </c>
      <c r="S731" s="10">
        <f t="shared" si="48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132.19</v>
      </c>
      <c r="P732" s="5">
        <f t="shared" si="46"/>
        <v>1.0023451093123534E-2</v>
      </c>
      <c r="Q732" t="s">
        <v>8322</v>
      </c>
      <c r="R732" t="s">
        <v>8323</v>
      </c>
      <c r="S732" s="10">
        <f t="shared" si="48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 s="5">
        <f t="shared" si="46"/>
        <v>1.126984126984127E-2</v>
      </c>
      <c r="Q733" t="s">
        <v>8322</v>
      </c>
      <c r="R733" t="s">
        <v>8323</v>
      </c>
      <c r="S733" s="10">
        <f t="shared" si="48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 s="5">
        <f t="shared" si="46"/>
        <v>0.203125</v>
      </c>
      <c r="Q734" t="s">
        <v>8322</v>
      </c>
      <c r="R734" t="s">
        <v>8323</v>
      </c>
      <c r="S734" s="10">
        <f t="shared" si="48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120.48</v>
      </c>
      <c r="P735" s="5">
        <f t="shared" si="46"/>
        <v>5.6108897742363877E-2</v>
      </c>
      <c r="Q735" t="s">
        <v>8322</v>
      </c>
      <c r="R735" t="s">
        <v>8323</v>
      </c>
      <c r="S735" s="10">
        <f t="shared" si="48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125.52941176470588</v>
      </c>
      <c r="P736" s="5">
        <f t="shared" si="46"/>
        <v>5.3420805998125589E-3</v>
      </c>
      <c r="Q736" t="s">
        <v>8322</v>
      </c>
      <c r="R736" t="s">
        <v>8323</v>
      </c>
      <c r="S736" s="10">
        <f t="shared" si="48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114.40638297872341</v>
      </c>
      <c r="P737" s="5">
        <f t="shared" si="46"/>
        <v>4.2588012125495157E-3</v>
      </c>
      <c r="Q737" t="s">
        <v>8322</v>
      </c>
      <c r="R737" t="s">
        <v>8323</v>
      </c>
      <c r="S737" s="10">
        <f t="shared" si="48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315.13888888888891</v>
      </c>
      <c r="P738" s="5">
        <f t="shared" si="46"/>
        <v>9.5196121639488755E-3</v>
      </c>
      <c r="Q738" t="s">
        <v>8322</v>
      </c>
      <c r="R738" t="s">
        <v>8323</v>
      </c>
      <c r="S738" s="10">
        <f t="shared" si="48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122.39999999999999</v>
      </c>
      <c r="P739" s="5">
        <f t="shared" si="46"/>
        <v>1.7647058823529412E-2</v>
      </c>
      <c r="Q739" t="s">
        <v>8322</v>
      </c>
      <c r="R739" t="s">
        <v>8323</v>
      </c>
      <c r="S739" s="10">
        <f t="shared" si="48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106.73333333333332</v>
      </c>
      <c r="P740" s="5">
        <f t="shared" si="46"/>
        <v>2.5608994378513428E-2</v>
      </c>
      <c r="Q740" t="s">
        <v>8322</v>
      </c>
      <c r="R740" t="s">
        <v>8323</v>
      </c>
      <c r="S740" s="10">
        <f t="shared" si="48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158.33333333333331</v>
      </c>
      <c r="P741" s="5">
        <f t="shared" si="46"/>
        <v>1.4631578947368421E-2</v>
      </c>
      <c r="Q741" t="s">
        <v>8322</v>
      </c>
      <c r="R741" t="s">
        <v>8323</v>
      </c>
      <c r="S741" s="10">
        <f t="shared" si="48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107.4</v>
      </c>
      <c r="P742" s="5">
        <f t="shared" si="46"/>
        <v>5.8969584109248912E-3</v>
      </c>
      <c r="Q742" t="s">
        <v>8322</v>
      </c>
      <c r="R742" t="s">
        <v>8323</v>
      </c>
      <c r="S742" s="10">
        <f t="shared" si="48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102.25999999999999</v>
      </c>
      <c r="P743" s="5">
        <f t="shared" si="46"/>
        <v>7.0709654124479085E-3</v>
      </c>
      <c r="Q743" t="s">
        <v>8322</v>
      </c>
      <c r="R743" t="s">
        <v>8323</v>
      </c>
      <c r="S743" s="10">
        <f t="shared" si="48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110.71428571428572</v>
      </c>
      <c r="P744" s="5">
        <f t="shared" si="46"/>
        <v>1.4838709677419355E-2</v>
      </c>
      <c r="Q744" t="s">
        <v>8322</v>
      </c>
      <c r="R744" t="s">
        <v>8323</v>
      </c>
      <c r="S744" s="10">
        <f t="shared" si="48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 s="5">
        <f t="shared" si="46"/>
        <v>1.8427518427518427E-2</v>
      </c>
      <c r="Q745" t="s">
        <v>8322</v>
      </c>
      <c r="R745" t="s">
        <v>8323</v>
      </c>
      <c r="S745" s="10">
        <f t="shared" si="48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102.32000000000001</v>
      </c>
      <c r="P746" s="5">
        <f t="shared" si="46"/>
        <v>1.2118842845973418E-2</v>
      </c>
      <c r="Q746" t="s">
        <v>8322</v>
      </c>
      <c r="R746" t="s">
        <v>8323</v>
      </c>
      <c r="S746" s="10">
        <f t="shared" si="48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179.09909909909908</v>
      </c>
      <c r="P747" s="5">
        <f t="shared" si="46"/>
        <v>1.8611670020120725E-2</v>
      </c>
      <c r="Q747" t="s">
        <v>8322</v>
      </c>
      <c r="R747" t="s">
        <v>8323</v>
      </c>
      <c r="S747" s="10">
        <f t="shared" si="48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111.08135252761969</v>
      </c>
      <c r="P748" s="5">
        <f t="shared" si="46"/>
        <v>2.923447860156721E-2</v>
      </c>
      <c r="Q748" t="s">
        <v>8322</v>
      </c>
      <c r="R748" t="s">
        <v>8323</v>
      </c>
      <c r="S748" s="10">
        <f t="shared" si="48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100.04285714285714</v>
      </c>
      <c r="P749" s="5">
        <f t="shared" si="46"/>
        <v>7.8537769527345421E-3</v>
      </c>
      <c r="Q749" t="s">
        <v>8322</v>
      </c>
      <c r="R749" t="s">
        <v>8323</v>
      </c>
      <c r="S749" s="10">
        <f t="shared" si="48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100.25</v>
      </c>
      <c r="P750" s="5">
        <f t="shared" si="46"/>
        <v>2.1945137157107233E-2</v>
      </c>
      <c r="Q750" t="s">
        <v>8322</v>
      </c>
      <c r="R750" t="s">
        <v>8323</v>
      </c>
      <c r="S750" s="10">
        <f t="shared" si="48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105.56</v>
      </c>
      <c r="P751" s="5">
        <f t="shared" si="46"/>
        <v>1.0420613868889731E-2</v>
      </c>
      <c r="Q751" t="s">
        <v>8322</v>
      </c>
      <c r="R751" t="s">
        <v>8323</v>
      </c>
      <c r="S751" s="10">
        <f t="shared" si="48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102.58775877587757</v>
      </c>
      <c r="P752" s="5">
        <f t="shared" si="46"/>
        <v>1.2941434525115156E-2</v>
      </c>
      <c r="Q752" t="s">
        <v>8322</v>
      </c>
      <c r="R752" t="s">
        <v>8323</v>
      </c>
      <c r="S752" s="10">
        <f t="shared" si="48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118.5</v>
      </c>
      <c r="P753" s="5">
        <f t="shared" si="46"/>
        <v>1.7440225035161745E-2</v>
      </c>
      <c r="Q753" t="s">
        <v>8322</v>
      </c>
      <c r="R753" t="s">
        <v>8323</v>
      </c>
      <c r="S753" s="10">
        <f t="shared" si="48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111.7</v>
      </c>
      <c r="P754" s="5">
        <f t="shared" si="46"/>
        <v>1.8800358102059087E-2</v>
      </c>
      <c r="Q754" t="s">
        <v>8322</v>
      </c>
      <c r="R754" t="s">
        <v>8323</v>
      </c>
      <c r="S754" s="10">
        <f t="shared" si="48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 s="5">
        <f t="shared" si="46"/>
        <v>2.0312500000000001E-3</v>
      </c>
      <c r="Q755" t="s">
        <v>8322</v>
      </c>
      <c r="R755" t="s">
        <v>8323</v>
      </c>
      <c r="S755" s="10">
        <f t="shared" si="48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103.75000000000001</v>
      </c>
      <c r="P756" s="5">
        <f t="shared" si="46"/>
        <v>2.3614457831325302E-2</v>
      </c>
      <c r="Q756" t="s">
        <v>8322</v>
      </c>
      <c r="R756" t="s">
        <v>8323</v>
      </c>
      <c r="S756" s="10">
        <f t="shared" si="48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101.9076</v>
      </c>
      <c r="P757" s="5">
        <f t="shared" si="46"/>
        <v>2.6690845432529076E-2</v>
      </c>
      <c r="Q757" t="s">
        <v>8322</v>
      </c>
      <c r="R757" t="s">
        <v>8323</v>
      </c>
      <c r="S757" s="10">
        <f t="shared" si="48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117.71428571428571</v>
      </c>
      <c r="P758" s="5">
        <f t="shared" si="46"/>
        <v>2.6699029126213591E-2</v>
      </c>
      <c r="Q758" t="s">
        <v>8322</v>
      </c>
      <c r="R758" t="s">
        <v>8323</v>
      </c>
      <c r="S758" s="10">
        <f t="shared" si="48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 s="5">
        <f t="shared" si="46"/>
        <v>3.0252100840336135E-2</v>
      </c>
      <c r="Q759" t="s">
        <v>8322</v>
      </c>
      <c r="R759" t="s">
        <v>8323</v>
      </c>
      <c r="S759" s="10">
        <f t="shared" si="48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 s="5">
        <f t="shared" si="46"/>
        <v>7.4509803921568628E-3</v>
      </c>
      <c r="Q760" t="s">
        <v>8322</v>
      </c>
      <c r="R760" t="s">
        <v>8323</v>
      </c>
      <c r="S760" s="10">
        <f t="shared" si="48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101.92000000000002</v>
      </c>
      <c r="P761" s="5">
        <f t="shared" si="46"/>
        <v>1.9427001569858712E-2</v>
      </c>
      <c r="Q761" t="s">
        <v>8322</v>
      </c>
      <c r="R761" t="s">
        <v>8323</v>
      </c>
      <c r="S761" s="10">
        <f t="shared" si="48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5" t="e">
        <f t="shared" si="46"/>
        <v>#DIV/0!</v>
      </c>
      <c r="Q762" t="s">
        <v>8322</v>
      </c>
      <c r="R762" t="s">
        <v>8324</v>
      </c>
      <c r="S762" s="10">
        <f t="shared" si="48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</v>
      </c>
      <c r="P763" s="5">
        <f t="shared" si="46"/>
        <v>2.553191489361702E-2</v>
      </c>
      <c r="Q763" t="s">
        <v>8322</v>
      </c>
      <c r="R763" t="s">
        <v>8324</v>
      </c>
      <c r="S763" s="10">
        <f t="shared" si="48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5" t="e">
        <f t="shared" si="46"/>
        <v>#DIV/0!</v>
      </c>
      <c r="Q764" t="s">
        <v>8322</v>
      </c>
      <c r="R764" t="s">
        <v>8324</v>
      </c>
      <c r="S764" s="10">
        <f t="shared" si="48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0.11655011655011654</v>
      </c>
      <c r="P765" s="5">
        <f t="shared" si="46"/>
        <v>0.2</v>
      </c>
      <c r="Q765" t="s">
        <v>8322</v>
      </c>
      <c r="R765" t="s">
        <v>8324</v>
      </c>
      <c r="S765" s="10">
        <f t="shared" si="48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5" t="e">
        <f t="shared" si="46"/>
        <v>#DIV/0!</v>
      </c>
      <c r="Q766" t="s">
        <v>8322</v>
      </c>
      <c r="R766" t="s">
        <v>8324</v>
      </c>
      <c r="S766" s="10">
        <f t="shared" si="48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36.014285714285712</v>
      </c>
      <c r="P767" s="5">
        <f t="shared" si="46"/>
        <v>1.7453391511305039E-2</v>
      </c>
      <c r="Q767" t="s">
        <v>8322</v>
      </c>
      <c r="R767" t="s">
        <v>8324</v>
      </c>
      <c r="S767" s="10">
        <f t="shared" si="48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5" t="e">
        <f t="shared" si="46"/>
        <v>#DIV/0!</v>
      </c>
      <c r="Q768" t="s">
        <v>8322</v>
      </c>
      <c r="R768" t="s">
        <v>8324</v>
      </c>
      <c r="S768" s="10">
        <f t="shared" si="48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</v>
      </c>
      <c r="P769" s="5">
        <f t="shared" si="46"/>
        <v>1.6949152542372881E-2</v>
      </c>
      <c r="Q769" t="s">
        <v>8322</v>
      </c>
      <c r="R769" t="s">
        <v>8324</v>
      </c>
      <c r="S769" s="10">
        <f t="shared" si="48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s="5" t="e">
        <f t="shared" si="46"/>
        <v>#DIV/0!</v>
      </c>
      <c r="Q770" t="s">
        <v>8322</v>
      </c>
      <c r="R770" t="s">
        <v>8324</v>
      </c>
      <c r="S770" s="10">
        <f t="shared" si="48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(E771/D771)*100</f>
        <v>41.4</v>
      </c>
      <c r="P771" s="5">
        <f t="shared" ref="P771:P834" si="50">L771/E771</f>
        <v>3.140096618357488E-2</v>
      </c>
      <c r="Q771" t="s">
        <v>8322</v>
      </c>
      <c r="R771" t="s">
        <v>8324</v>
      </c>
      <c r="S771" s="10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5" t="e">
        <f t="shared" si="50"/>
        <v>#DIV/0!</v>
      </c>
      <c r="Q772" t="s">
        <v>8322</v>
      </c>
      <c r="R772" t="s">
        <v>8324</v>
      </c>
      <c r="S772" s="10">
        <f t="shared" si="48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 s="5">
        <f t="shared" si="50"/>
        <v>0.1</v>
      </c>
      <c r="Q773" t="s">
        <v>8322</v>
      </c>
      <c r="R773" t="s">
        <v>8324</v>
      </c>
      <c r="S773" s="10">
        <f t="shared" si="48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 s="5">
        <f t="shared" si="50"/>
        <v>0.02</v>
      </c>
      <c r="Q774" t="s">
        <v>8322</v>
      </c>
      <c r="R774" t="s">
        <v>8324</v>
      </c>
      <c r="S774" s="10">
        <f t="shared" si="48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0.85129023676509719</v>
      </c>
      <c r="P775" s="5">
        <f t="shared" si="50"/>
        <v>6.25E-2</v>
      </c>
      <c r="Q775" t="s">
        <v>8322</v>
      </c>
      <c r="R775" t="s">
        <v>8324</v>
      </c>
      <c r="S775" s="10">
        <f t="shared" si="48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70.199999999999989</v>
      </c>
      <c r="P776" s="5">
        <f t="shared" si="50"/>
        <v>2.564102564102564E-2</v>
      </c>
      <c r="Q776" t="s">
        <v>8322</v>
      </c>
      <c r="R776" t="s">
        <v>8324</v>
      </c>
      <c r="S776" s="10">
        <f t="shared" ref="S776:S839" si="52">(((J776/60)/60)/24)+DATE(1970,1,1)</f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1.7000000000000002</v>
      </c>
      <c r="P777" s="5">
        <f t="shared" si="50"/>
        <v>2.9411764705882353E-2</v>
      </c>
      <c r="Q777" t="s">
        <v>8322</v>
      </c>
      <c r="R777" t="s">
        <v>8324</v>
      </c>
      <c r="S777" s="10">
        <f t="shared" si="52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 s="5">
        <f t="shared" si="50"/>
        <v>1.584213451917732E-2</v>
      </c>
      <c r="Q778" t="s">
        <v>8322</v>
      </c>
      <c r="R778" t="s">
        <v>8324</v>
      </c>
      <c r="S778" s="10">
        <f t="shared" si="52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0.70000000000000007</v>
      </c>
      <c r="P779" s="5">
        <f t="shared" si="50"/>
        <v>0.14285714285714285</v>
      </c>
      <c r="Q779" t="s">
        <v>8322</v>
      </c>
      <c r="R779" t="s">
        <v>8324</v>
      </c>
      <c r="S779" s="10">
        <f t="shared" si="52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 s="5">
        <f t="shared" si="50"/>
        <v>0.5</v>
      </c>
      <c r="Q780" t="s">
        <v>8322</v>
      </c>
      <c r="R780" t="s">
        <v>8324</v>
      </c>
      <c r="S780" s="10">
        <f t="shared" si="52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2.666666666666667</v>
      </c>
      <c r="P781" s="5">
        <f t="shared" si="50"/>
        <v>1.4999999999999999E-2</v>
      </c>
      <c r="Q781" t="s">
        <v>8322</v>
      </c>
      <c r="R781" t="s">
        <v>8324</v>
      </c>
      <c r="S781" s="10">
        <f t="shared" si="52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5">
        <f t="shared" si="50"/>
        <v>2.5961538461538463E-2</v>
      </c>
      <c r="Q782" t="s">
        <v>8325</v>
      </c>
      <c r="R782" t="s">
        <v>8326</v>
      </c>
      <c r="S782" s="10">
        <f t="shared" si="52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 s="5">
        <f t="shared" si="50"/>
        <v>2.3469109957473974E-2</v>
      </c>
      <c r="Q783" t="s">
        <v>8325</v>
      </c>
      <c r="R783" t="s">
        <v>8326</v>
      </c>
      <c r="S783" s="10">
        <f t="shared" si="52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5">
        <f t="shared" si="50"/>
        <v>0.02</v>
      </c>
      <c r="Q784" t="s">
        <v>8325</v>
      </c>
      <c r="R784" t="s">
        <v>8326</v>
      </c>
      <c r="S784" s="10">
        <f t="shared" si="52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 s="5">
        <f t="shared" si="50"/>
        <v>1.5751575157515751E-2</v>
      </c>
      <c r="Q785" t="s">
        <v>8325</v>
      </c>
      <c r="R785" t="s">
        <v>8326</v>
      </c>
      <c r="S785" s="10">
        <f t="shared" si="52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102.49999999999999</v>
      </c>
      <c r="P786" s="5">
        <f t="shared" si="50"/>
        <v>9.7560975609756097E-3</v>
      </c>
      <c r="Q786" t="s">
        <v>8325</v>
      </c>
      <c r="R786" t="s">
        <v>8326</v>
      </c>
      <c r="S786" s="10">
        <f t="shared" si="52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 s="5">
        <f t="shared" si="50"/>
        <v>3.2110193325508782E-2</v>
      </c>
      <c r="Q787" t="s">
        <v>8325</v>
      </c>
      <c r="R787" t="s">
        <v>8326</v>
      </c>
      <c r="S787" s="10">
        <f t="shared" si="52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142.79999999999998</v>
      </c>
      <c r="P788" s="5">
        <f t="shared" si="50"/>
        <v>6.1624649859943975E-3</v>
      </c>
      <c r="Q788" t="s">
        <v>8325</v>
      </c>
      <c r="R788" t="s">
        <v>8326</v>
      </c>
      <c r="S788" s="10">
        <f t="shared" si="52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114.16666666666666</v>
      </c>
      <c r="P789" s="5">
        <f t="shared" si="50"/>
        <v>1.2408759124087591E-2</v>
      </c>
      <c r="Q789" t="s">
        <v>8325</v>
      </c>
      <c r="R789" t="s">
        <v>8326</v>
      </c>
      <c r="S789" s="10">
        <f t="shared" si="52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 s="5">
        <f t="shared" si="50"/>
        <v>1.6707206211149603E-2</v>
      </c>
      <c r="Q790" t="s">
        <v>8325</v>
      </c>
      <c r="R790" t="s">
        <v>8326</v>
      </c>
      <c r="S790" s="10">
        <f t="shared" si="52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109.41176470588236</v>
      </c>
      <c r="P791" s="5">
        <f t="shared" si="50"/>
        <v>7.526881720430108E-3</v>
      </c>
      <c r="Q791" t="s">
        <v>8325</v>
      </c>
      <c r="R791" t="s">
        <v>8326</v>
      </c>
      <c r="S791" s="10">
        <f t="shared" si="52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 s="5">
        <f t="shared" si="50"/>
        <v>1.0805224741748203E-2</v>
      </c>
      <c r="Q792" t="s">
        <v>8325</v>
      </c>
      <c r="R792" t="s">
        <v>8326</v>
      </c>
      <c r="S792" s="10">
        <f t="shared" si="52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 s="5">
        <f t="shared" si="50"/>
        <v>1.6431322207958923E-2</v>
      </c>
      <c r="Q793" t="s">
        <v>8325</v>
      </c>
      <c r="R793" t="s">
        <v>8326</v>
      </c>
      <c r="S793" s="10">
        <f t="shared" si="52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100.44440000000002</v>
      </c>
      <c r="P794" s="5">
        <f t="shared" si="50"/>
        <v>2.3893815882219414E-2</v>
      </c>
      <c r="Q794" t="s">
        <v>8325</v>
      </c>
      <c r="R794" t="s">
        <v>8326</v>
      </c>
      <c r="S794" s="10">
        <f t="shared" si="52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102.77927272727271</v>
      </c>
      <c r="P795" s="5">
        <f t="shared" si="50"/>
        <v>1.1321702642556159E-2</v>
      </c>
      <c r="Q795" t="s">
        <v>8325</v>
      </c>
      <c r="R795" t="s">
        <v>8326</v>
      </c>
      <c r="S795" s="10">
        <f t="shared" si="52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105.31250000000001</v>
      </c>
      <c r="P796" s="5">
        <f t="shared" si="50"/>
        <v>6.2908011869436198E-3</v>
      </c>
      <c r="Q796" t="s">
        <v>8325</v>
      </c>
      <c r="R796" t="s">
        <v>8326</v>
      </c>
      <c r="S796" s="10">
        <f t="shared" si="52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 s="5">
        <f t="shared" si="50"/>
        <v>1.1757188498402555E-2</v>
      </c>
      <c r="Q797" t="s">
        <v>8325</v>
      </c>
      <c r="R797" t="s">
        <v>8326</v>
      </c>
      <c r="S797" s="10">
        <f t="shared" si="52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101.35000000000001</v>
      </c>
      <c r="P798" s="5">
        <f t="shared" si="50"/>
        <v>8.8801184015786881E-3</v>
      </c>
      <c r="Q798" t="s">
        <v>8325</v>
      </c>
      <c r="R798" t="s">
        <v>8326</v>
      </c>
      <c r="S798" s="10">
        <f t="shared" si="52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107.53333333333333</v>
      </c>
      <c r="P799" s="5">
        <f t="shared" si="50"/>
        <v>2.2008679479231245E-2</v>
      </c>
      <c r="Q799" t="s">
        <v>8325</v>
      </c>
      <c r="R799" t="s">
        <v>8326</v>
      </c>
      <c r="S799" s="10">
        <f t="shared" si="52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114.88571428571429</v>
      </c>
      <c r="P800" s="5">
        <f t="shared" si="50"/>
        <v>2.1636408853519026E-2</v>
      </c>
      <c r="Q800" t="s">
        <v>8325</v>
      </c>
      <c r="R800" t="s">
        <v>8326</v>
      </c>
      <c r="S800" s="10">
        <f t="shared" si="52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100.02</v>
      </c>
      <c r="P801" s="5">
        <f t="shared" si="50"/>
        <v>5.5988802239552091E-3</v>
      </c>
      <c r="Q801" t="s">
        <v>8325</v>
      </c>
      <c r="R801" t="s">
        <v>8326</v>
      </c>
      <c r="S801" s="10">
        <f t="shared" si="52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152.13333333333335</v>
      </c>
      <c r="P802" s="5">
        <f t="shared" si="50"/>
        <v>2.4539877300613498E-2</v>
      </c>
      <c r="Q802" t="s">
        <v>8325</v>
      </c>
      <c r="R802" t="s">
        <v>8326</v>
      </c>
      <c r="S802" s="10">
        <f t="shared" si="52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111.52149999999999</v>
      </c>
      <c r="P803" s="5">
        <f t="shared" si="50"/>
        <v>2.2865546105459485E-2</v>
      </c>
      <c r="Q803" t="s">
        <v>8325</v>
      </c>
      <c r="R803" t="s">
        <v>8326</v>
      </c>
      <c r="S803" s="10">
        <f t="shared" si="52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101.33333333333334</v>
      </c>
      <c r="P804" s="5">
        <f t="shared" si="50"/>
        <v>1.2335526315789474E-2</v>
      </c>
      <c r="Q804" t="s">
        <v>8325</v>
      </c>
      <c r="R804" t="s">
        <v>8326</v>
      </c>
      <c r="S804" s="10">
        <f t="shared" si="52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123.2608695652174</v>
      </c>
      <c r="P805" s="5">
        <f t="shared" si="50"/>
        <v>1.3403880070546737E-2</v>
      </c>
      <c r="Q805" t="s">
        <v>8325</v>
      </c>
      <c r="R805" t="s">
        <v>8326</v>
      </c>
      <c r="S805" s="10">
        <f t="shared" si="52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 s="5">
        <f t="shared" si="50"/>
        <v>3.2727272727272726E-3</v>
      </c>
      <c r="Q806" t="s">
        <v>8325</v>
      </c>
      <c r="R806" t="s">
        <v>8326</v>
      </c>
      <c r="S806" s="10">
        <f t="shared" si="52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 s="5">
        <f t="shared" si="50"/>
        <v>1.7142857142857144E-2</v>
      </c>
      <c r="Q807" t="s">
        <v>8325</v>
      </c>
      <c r="R807" t="s">
        <v>8326</v>
      </c>
      <c r="S807" s="10">
        <f t="shared" si="52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104.4375</v>
      </c>
      <c r="P808" s="5">
        <f t="shared" si="50"/>
        <v>8.497905445840814E-3</v>
      </c>
      <c r="Q808" t="s">
        <v>8325</v>
      </c>
      <c r="R808" t="s">
        <v>8326</v>
      </c>
      <c r="S808" s="10">
        <f t="shared" si="52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105.125</v>
      </c>
      <c r="P809" s="5">
        <f t="shared" si="50"/>
        <v>1.3555291319857313E-2</v>
      </c>
      <c r="Q809" t="s">
        <v>8325</v>
      </c>
      <c r="R809" t="s">
        <v>8326</v>
      </c>
      <c r="S809" s="10">
        <f t="shared" si="52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 s="5">
        <f t="shared" si="50"/>
        <v>9.555555555555555E-3</v>
      </c>
      <c r="Q810" t="s">
        <v>8325</v>
      </c>
      <c r="R810" t="s">
        <v>8326</v>
      </c>
      <c r="S810" s="10">
        <f t="shared" si="52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103.77499999999999</v>
      </c>
      <c r="P811" s="5">
        <f t="shared" si="50"/>
        <v>1.2527101903155867E-2</v>
      </c>
      <c r="Q811" t="s">
        <v>8325</v>
      </c>
      <c r="R811" t="s">
        <v>8326</v>
      </c>
      <c r="S811" s="10">
        <f t="shared" si="52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 s="5">
        <f t="shared" si="50"/>
        <v>1.7142857142857144E-2</v>
      </c>
      <c r="Q812" t="s">
        <v>8325</v>
      </c>
      <c r="R812" t="s">
        <v>8326</v>
      </c>
      <c r="S812" s="10">
        <f t="shared" si="52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 s="5">
        <f t="shared" si="50"/>
        <v>1.1538461538461539E-2</v>
      </c>
      <c r="Q813" t="s">
        <v>8325</v>
      </c>
      <c r="R813" t="s">
        <v>8326</v>
      </c>
      <c r="S813" s="10">
        <f t="shared" si="52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151.83333333333334</v>
      </c>
      <c r="P814" s="5">
        <f t="shared" si="50"/>
        <v>3.6223929747530186E-2</v>
      </c>
      <c r="Q814" t="s">
        <v>8325</v>
      </c>
      <c r="R814" t="s">
        <v>8326</v>
      </c>
      <c r="S814" s="10">
        <f t="shared" si="52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159.99600000000001</v>
      </c>
      <c r="P815" s="5">
        <f t="shared" si="50"/>
        <v>4.0001000025000621E-2</v>
      </c>
      <c r="Q815" t="s">
        <v>8325</v>
      </c>
      <c r="R815" t="s">
        <v>8326</v>
      </c>
      <c r="S815" s="10">
        <f t="shared" si="52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127.3</v>
      </c>
      <c r="P816" s="5">
        <f t="shared" si="50"/>
        <v>2.199528672427337E-2</v>
      </c>
      <c r="Q816" t="s">
        <v>8325</v>
      </c>
      <c r="R816" t="s">
        <v>8326</v>
      </c>
      <c r="S816" s="10">
        <f t="shared" si="52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 s="5">
        <f t="shared" si="50"/>
        <v>1.0046728971962618E-2</v>
      </c>
      <c r="Q817" t="s">
        <v>8325</v>
      </c>
      <c r="R817" t="s">
        <v>8326</v>
      </c>
      <c r="S817" s="10">
        <f t="shared" si="52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115.12214285714286</v>
      </c>
      <c r="P818" s="5">
        <f t="shared" si="50"/>
        <v>2.5438819638768762E-2</v>
      </c>
      <c r="Q818" t="s">
        <v>8325</v>
      </c>
      <c r="R818" t="s">
        <v>8326</v>
      </c>
      <c r="S818" s="10">
        <f t="shared" si="52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137.11066666666665</v>
      </c>
      <c r="P819" s="5">
        <f t="shared" si="50"/>
        <v>1.1183180496533215E-2</v>
      </c>
      <c r="Q819" t="s">
        <v>8325</v>
      </c>
      <c r="R819" t="s">
        <v>8326</v>
      </c>
      <c r="S819" s="10">
        <f t="shared" si="52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155.71428571428572</v>
      </c>
      <c r="P820" s="5">
        <f t="shared" si="50"/>
        <v>3.4862385321100919E-2</v>
      </c>
      <c r="Q820" t="s">
        <v>8325</v>
      </c>
      <c r="R820" t="s">
        <v>8326</v>
      </c>
      <c r="S820" s="10">
        <f t="shared" si="52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108.74999999999999</v>
      </c>
      <c r="P821" s="5">
        <f t="shared" si="50"/>
        <v>3.2183908045977011E-2</v>
      </c>
      <c r="Q821" t="s">
        <v>8325</v>
      </c>
      <c r="R821" t="s">
        <v>8326</v>
      </c>
      <c r="S821" s="10">
        <f t="shared" si="52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134.05000000000001</v>
      </c>
      <c r="P822" s="5">
        <f t="shared" si="50"/>
        <v>1.4173815740395375E-2</v>
      </c>
      <c r="Q822" t="s">
        <v>8325</v>
      </c>
      <c r="R822" t="s">
        <v>8326</v>
      </c>
      <c r="S822" s="10">
        <f t="shared" si="52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 s="5">
        <f t="shared" si="50"/>
        <v>4.4617320672691915E-3</v>
      </c>
      <c r="Q823" t="s">
        <v>8325</v>
      </c>
      <c r="R823" t="s">
        <v>8326</v>
      </c>
      <c r="S823" s="10">
        <f t="shared" si="52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119.16666666666667</v>
      </c>
      <c r="P824" s="5">
        <f t="shared" si="50"/>
        <v>1.93006993006993E-2</v>
      </c>
      <c r="Q824" t="s">
        <v>8325</v>
      </c>
      <c r="R824" t="s">
        <v>8326</v>
      </c>
      <c r="S824" s="10">
        <f t="shared" si="52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179.5</v>
      </c>
      <c r="P825" s="5">
        <f t="shared" si="50"/>
        <v>2.298050139275766E-2</v>
      </c>
      <c r="Q825" t="s">
        <v>8325</v>
      </c>
      <c r="R825" t="s">
        <v>8326</v>
      </c>
      <c r="S825" s="10">
        <f t="shared" si="52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134.38124999999999</v>
      </c>
      <c r="P826" s="5">
        <f t="shared" si="50"/>
        <v>2.5115110925073254E-2</v>
      </c>
      <c r="Q826" t="s">
        <v>8325</v>
      </c>
      <c r="R826" t="s">
        <v>8326</v>
      </c>
      <c r="S826" s="10">
        <f t="shared" si="52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100.43200000000002</v>
      </c>
      <c r="P827" s="5">
        <f t="shared" si="50"/>
        <v>7.885932770431734E-3</v>
      </c>
      <c r="Q827" t="s">
        <v>8325</v>
      </c>
      <c r="R827" t="s">
        <v>8326</v>
      </c>
      <c r="S827" s="10">
        <f t="shared" si="52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101.45454545454547</v>
      </c>
      <c r="P828" s="5">
        <f t="shared" si="50"/>
        <v>8.7813620071684594E-3</v>
      </c>
      <c r="Q828" t="s">
        <v>8325</v>
      </c>
      <c r="R828" t="s">
        <v>8326</v>
      </c>
      <c r="S828" s="10">
        <f t="shared" si="52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103.33333333333334</v>
      </c>
      <c r="P829" s="5">
        <f t="shared" si="50"/>
        <v>3.5483870967741936E-2</v>
      </c>
      <c r="Q829" t="s">
        <v>8325</v>
      </c>
      <c r="R829" t="s">
        <v>8326</v>
      </c>
      <c r="S829" s="10">
        <f t="shared" si="52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 s="5">
        <f t="shared" si="50"/>
        <v>2.7318475916606758E-2</v>
      </c>
      <c r="Q830" t="s">
        <v>8325</v>
      </c>
      <c r="R830" t="s">
        <v>8326</v>
      </c>
      <c r="S830" s="10">
        <f t="shared" si="52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 s="5">
        <f t="shared" si="50"/>
        <v>3.0769230769230771E-2</v>
      </c>
      <c r="Q831" t="s">
        <v>8325</v>
      </c>
      <c r="R831" t="s">
        <v>8326</v>
      </c>
      <c r="S831" s="10">
        <f t="shared" si="52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107.83333333333334</v>
      </c>
      <c r="P832" s="5">
        <f t="shared" si="50"/>
        <v>1.6486347243688821E-2</v>
      </c>
      <c r="Q832" t="s">
        <v>8325</v>
      </c>
      <c r="R832" t="s">
        <v>8326</v>
      </c>
      <c r="S832" s="10">
        <f t="shared" si="52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233.33333333333334</v>
      </c>
      <c r="P833" s="5">
        <f t="shared" si="50"/>
        <v>5.7142857142857143E-3</v>
      </c>
      <c r="Q833" t="s">
        <v>8325</v>
      </c>
      <c r="R833" t="s">
        <v>8326</v>
      </c>
      <c r="S833" s="10">
        <f t="shared" si="52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100.60706666666665</v>
      </c>
      <c r="P834" s="5">
        <f t="shared" si="50"/>
        <v>1.0204717229936135E-2</v>
      </c>
      <c r="Q834" t="s">
        <v>8325</v>
      </c>
      <c r="R834" t="s">
        <v>8326</v>
      </c>
      <c r="S834" s="10">
        <f t="shared" si="52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(E835/D835)*100</f>
        <v>101.66666666666666</v>
      </c>
      <c r="P835" s="5">
        <f t="shared" ref="P835:P898" si="54">L835/E835</f>
        <v>6.7213114754098363E-3</v>
      </c>
      <c r="Q835" t="s">
        <v>8325</v>
      </c>
      <c r="R835" t="s">
        <v>8326</v>
      </c>
      <c r="S835" s="10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</v>
      </c>
      <c r="P836" s="5">
        <f t="shared" si="54"/>
        <v>1.0407993338884263E-2</v>
      </c>
      <c r="Q836" t="s">
        <v>8325</v>
      </c>
      <c r="R836" t="s">
        <v>8326</v>
      </c>
      <c r="S836" s="10">
        <f t="shared" si="52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117.25000000000001</v>
      </c>
      <c r="P837" s="5">
        <f t="shared" si="54"/>
        <v>1.7057569296375266E-2</v>
      </c>
      <c r="Q837" t="s">
        <v>8325</v>
      </c>
      <c r="R837" t="s">
        <v>8326</v>
      </c>
      <c r="S837" s="10">
        <f t="shared" si="52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100.93039999999999</v>
      </c>
      <c r="P838" s="5">
        <f t="shared" si="54"/>
        <v>9.1151922512939607E-3</v>
      </c>
      <c r="Q838" t="s">
        <v>8325</v>
      </c>
      <c r="R838" t="s">
        <v>8326</v>
      </c>
      <c r="S838" s="10">
        <f t="shared" si="52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 s="5">
        <f t="shared" si="54"/>
        <v>2.0361247947454843E-2</v>
      </c>
      <c r="Q839" t="s">
        <v>8325</v>
      </c>
      <c r="R839" t="s">
        <v>8326</v>
      </c>
      <c r="S839" s="10">
        <f t="shared" si="52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 s="5">
        <f t="shared" si="54"/>
        <v>2.0976616231086657E-2</v>
      </c>
      <c r="Q840" t="s">
        <v>8325</v>
      </c>
      <c r="R840" t="s">
        <v>8326</v>
      </c>
      <c r="S840" s="10">
        <f t="shared" ref="S840:S903" si="56">(((J840/60)/60)/24)+DATE(1970,1,1)</f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 s="5">
        <f t="shared" si="54"/>
        <v>1.6464208354556729E-2</v>
      </c>
      <c r="Q841" t="s">
        <v>8325</v>
      </c>
      <c r="R841" t="s">
        <v>8326</v>
      </c>
      <c r="S841" s="10">
        <f t="shared" si="56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 s="5">
        <f t="shared" si="54"/>
        <v>1.5778555448335195E-2</v>
      </c>
      <c r="Q842" t="s">
        <v>8325</v>
      </c>
      <c r="R842" t="s">
        <v>8327</v>
      </c>
      <c r="S842" s="10">
        <f t="shared" si="56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101.32000000000001</v>
      </c>
      <c r="P843" s="5">
        <f t="shared" si="54"/>
        <v>1.8555073035925778E-2</v>
      </c>
      <c r="Q843" t="s">
        <v>8325</v>
      </c>
      <c r="R843" t="s">
        <v>8327</v>
      </c>
      <c r="S843" s="10">
        <f t="shared" si="56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 s="5">
        <f t="shared" si="54"/>
        <v>1.495398773006135E-2</v>
      </c>
      <c r="Q844" t="s">
        <v>8325</v>
      </c>
      <c r="R844" t="s">
        <v>8327</v>
      </c>
      <c r="S844" s="10">
        <f t="shared" si="56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 s="5">
        <f t="shared" si="54"/>
        <v>1.5847267282256054E-2</v>
      </c>
      <c r="Q845" t="s">
        <v>8325</v>
      </c>
      <c r="R845" t="s">
        <v>8327</v>
      </c>
      <c r="S845" s="10">
        <f t="shared" si="56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 s="5">
        <f t="shared" si="54"/>
        <v>2.7300824175824176E-2</v>
      </c>
      <c r="Q846" t="s">
        <v>8325</v>
      </c>
      <c r="R846" t="s">
        <v>8327</v>
      </c>
      <c r="S846" s="10">
        <f t="shared" si="56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 s="5">
        <f t="shared" si="54"/>
        <v>2.9406829362303766E-2</v>
      </c>
      <c r="Q847" t="s">
        <v>8325</v>
      </c>
      <c r="R847" t="s">
        <v>8327</v>
      </c>
      <c r="S847" s="10">
        <f t="shared" si="56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122.00090909090908</v>
      </c>
      <c r="P848" s="5">
        <f t="shared" si="54"/>
        <v>3.5022093725084018E-2</v>
      </c>
      <c r="Q848" t="s">
        <v>8325</v>
      </c>
      <c r="R848" t="s">
        <v>8327</v>
      </c>
      <c r="S848" s="10">
        <f t="shared" si="56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5">
        <f t="shared" si="54"/>
        <v>0.1</v>
      </c>
      <c r="Q849" t="s">
        <v>8325</v>
      </c>
      <c r="R849" t="s">
        <v>8327</v>
      </c>
      <c r="S849" s="10">
        <f t="shared" si="56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5">
        <f t="shared" si="54"/>
        <v>5.3333333333333337E-2</v>
      </c>
      <c r="Q850" t="s">
        <v>8325</v>
      </c>
      <c r="R850" t="s">
        <v>8327</v>
      </c>
      <c r="S850" s="10">
        <f t="shared" si="56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 s="5">
        <f t="shared" si="54"/>
        <v>2.3978315262718933E-2</v>
      </c>
      <c r="Q851" t="s">
        <v>8325</v>
      </c>
      <c r="R851" t="s">
        <v>8327</v>
      </c>
      <c r="S851" s="10">
        <f t="shared" si="56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155.17499999999998</v>
      </c>
      <c r="P852" s="5">
        <f t="shared" si="54"/>
        <v>2.1427420654100211E-2</v>
      </c>
      <c r="Q852" t="s">
        <v>8325</v>
      </c>
      <c r="R852" t="s">
        <v>8327</v>
      </c>
      <c r="S852" s="10">
        <f t="shared" si="56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 s="5">
        <f t="shared" si="54"/>
        <v>2.6830203142966653E-2</v>
      </c>
      <c r="Q853" t="s">
        <v>8325</v>
      </c>
      <c r="R853" t="s">
        <v>8327</v>
      </c>
      <c r="S853" s="10">
        <f t="shared" si="56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104.97142857142859</v>
      </c>
      <c r="P854" s="5">
        <f t="shared" si="54"/>
        <v>1.6875340228633642E-2</v>
      </c>
      <c r="Q854" t="s">
        <v>8325</v>
      </c>
      <c r="R854" t="s">
        <v>8327</v>
      </c>
      <c r="S854" s="10">
        <f t="shared" si="56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5">
        <f t="shared" si="54"/>
        <v>3.3333333333333333E-2</v>
      </c>
      <c r="Q855" t="s">
        <v>8325</v>
      </c>
      <c r="R855" t="s">
        <v>8327</v>
      </c>
      <c r="S855" s="10">
        <f t="shared" si="56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</v>
      </c>
      <c r="P856" s="5">
        <f t="shared" si="54"/>
        <v>1.518318713049934E-2</v>
      </c>
      <c r="Q856" t="s">
        <v>8325</v>
      </c>
      <c r="R856" t="s">
        <v>8327</v>
      </c>
      <c r="S856" s="10">
        <f t="shared" si="56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 s="5">
        <f t="shared" si="54"/>
        <v>3.1333333333333331E-2</v>
      </c>
      <c r="Q857" t="s">
        <v>8325</v>
      </c>
      <c r="R857" t="s">
        <v>8327</v>
      </c>
      <c r="S857" s="10">
        <f t="shared" si="56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218.00000000000003</v>
      </c>
      <c r="P858" s="5">
        <f t="shared" si="54"/>
        <v>5.1376146788990829E-2</v>
      </c>
      <c r="Q858" t="s">
        <v>8325</v>
      </c>
      <c r="R858" t="s">
        <v>8327</v>
      </c>
      <c r="S858" s="10">
        <f t="shared" si="56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5">
        <f t="shared" si="54"/>
        <v>0.02</v>
      </c>
      <c r="Q859" t="s">
        <v>8325</v>
      </c>
      <c r="R859" t="s">
        <v>8327</v>
      </c>
      <c r="S859" s="10">
        <f t="shared" si="56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 s="5">
        <f t="shared" si="54"/>
        <v>4.3979699896416237E-2</v>
      </c>
      <c r="Q860" t="s">
        <v>8325</v>
      </c>
      <c r="R860" t="s">
        <v>8327</v>
      </c>
      <c r="S860" s="10">
        <f t="shared" si="56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104.67500000000001</v>
      </c>
      <c r="P861" s="5">
        <f t="shared" si="54"/>
        <v>2.340577979460234E-2</v>
      </c>
      <c r="Q861" t="s">
        <v>8325</v>
      </c>
      <c r="R861" t="s">
        <v>8327</v>
      </c>
      <c r="S861" s="10">
        <f t="shared" si="56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18.142857142857142</v>
      </c>
      <c r="P862" s="5">
        <f t="shared" si="54"/>
        <v>1.889763779527559E-2</v>
      </c>
      <c r="Q862" t="s">
        <v>8325</v>
      </c>
      <c r="R862" t="s">
        <v>8328</v>
      </c>
      <c r="S862" s="10">
        <f t="shared" si="56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2.2444444444444445</v>
      </c>
      <c r="P863" s="5">
        <f t="shared" si="54"/>
        <v>1.9801980198019802E-2</v>
      </c>
      <c r="Q863" t="s">
        <v>8325</v>
      </c>
      <c r="R863" t="s">
        <v>8328</v>
      </c>
      <c r="S863" s="10">
        <f t="shared" si="56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0.33999999999999997</v>
      </c>
      <c r="P864" s="5">
        <f t="shared" si="54"/>
        <v>2.3529411764705882E-2</v>
      </c>
      <c r="Q864" t="s">
        <v>8325</v>
      </c>
      <c r="R864" t="s">
        <v>8328</v>
      </c>
      <c r="S864" s="10">
        <f t="shared" si="56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4.5</v>
      </c>
      <c r="P865" s="5">
        <f t="shared" si="54"/>
        <v>5.5555555555555552E-2</v>
      </c>
      <c r="Q865" t="s">
        <v>8325</v>
      </c>
      <c r="R865" t="s">
        <v>8328</v>
      </c>
      <c r="S865" s="10">
        <f t="shared" si="56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41.53846153846154</v>
      </c>
      <c r="P866" s="5">
        <f t="shared" si="54"/>
        <v>2.9259259259259259E-2</v>
      </c>
      <c r="Q866" t="s">
        <v>8325</v>
      </c>
      <c r="R866" t="s">
        <v>8328</v>
      </c>
      <c r="S866" s="10">
        <f t="shared" si="56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</v>
      </c>
      <c r="P867" s="5">
        <f t="shared" si="54"/>
        <v>4.4444444444444446E-2</v>
      </c>
      <c r="Q867" t="s">
        <v>8325</v>
      </c>
      <c r="R867" t="s">
        <v>8328</v>
      </c>
      <c r="S867" s="10">
        <f t="shared" si="56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18.285714285714285</v>
      </c>
      <c r="P868" s="5">
        <f t="shared" si="54"/>
        <v>1.7187500000000001E-2</v>
      </c>
      <c r="Q868" t="s">
        <v>8325</v>
      </c>
      <c r="R868" t="s">
        <v>8328</v>
      </c>
      <c r="S868" s="10">
        <f t="shared" si="56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24.02</v>
      </c>
      <c r="P869" s="5">
        <f t="shared" si="54"/>
        <v>9.1590341382181521E-3</v>
      </c>
      <c r="Q869" t="s">
        <v>8325</v>
      </c>
      <c r="R869" t="s">
        <v>8328</v>
      </c>
      <c r="S869" s="10">
        <f t="shared" si="56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0.1111111111111111</v>
      </c>
      <c r="P870" s="5">
        <f t="shared" si="54"/>
        <v>0.02</v>
      </c>
      <c r="Q870" t="s">
        <v>8325</v>
      </c>
      <c r="R870" t="s">
        <v>8328</v>
      </c>
      <c r="S870" s="10">
        <f t="shared" si="56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11.818181818181818</v>
      </c>
      <c r="P871" s="5">
        <f t="shared" si="54"/>
        <v>2.8846153846153848E-3</v>
      </c>
      <c r="Q871" t="s">
        <v>8325</v>
      </c>
      <c r="R871" t="s">
        <v>8328</v>
      </c>
      <c r="S871" s="10">
        <f t="shared" si="56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0.31</v>
      </c>
      <c r="P872" s="5">
        <f t="shared" si="54"/>
        <v>8.0645161290322578E-2</v>
      </c>
      <c r="Q872" t="s">
        <v>8325</v>
      </c>
      <c r="R872" t="s">
        <v>8328</v>
      </c>
      <c r="S872" s="10">
        <f t="shared" si="56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5.416666666666667</v>
      </c>
      <c r="P873" s="5">
        <f t="shared" si="54"/>
        <v>3.6923076923076927E-2</v>
      </c>
      <c r="Q873" t="s">
        <v>8325</v>
      </c>
      <c r="R873" t="s">
        <v>8328</v>
      </c>
      <c r="S873" s="10">
        <f t="shared" si="56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0.8125</v>
      </c>
      <c r="P874" s="5">
        <f t="shared" si="54"/>
        <v>3.0769230769230771E-2</v>
      </c>
      <c r="Q874" t="s">
        <v>8325</v>
      </c>
      <c r="R874" t="s">
        <v>8328</v>
      </c>
      <c r="S874" s="10">
        <f t="shared" si="56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1.2857142857142856</v>
      </c>
      <c r="P875" s="5">
        <f t="shared" si="54"/>
        <v>0.1111111111111111</v>
      </c>
      <c r="Q875" t="s">
        <v>8325</v>
      </c>
      <c r="R875" t="s">
        <v>8328</v>
      </c>
      <c r="S875" s="10">
        <f t="shared" si="56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24.333333333333336</v>
      </c>
      <c r="P876" s="5">
        <f t="shared" si="54"/>
        <v>2.8767123287671233E-2</v>
      </c>
      <c r="Q876" t="s">
        <v>8325</v>
      </c>
      <c r="R876" t="s">
        <v>8328</v>
      </c>
      <c r="S876" s="10">
        <f t="shared" si="56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5" t="e">
        <f t="shared" si="54"/>
        <v>#DIV/0!</v>
      </c>
      <c r="Q877" t="s">
        <v>8325</v>
      </c>
      <c r="R877" t="s">
        <v>8328</v>
      </c>
      <c r="S877" s="10">
        <f t="shared" si="56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40.799492385786799</v>
      </c>
      <c r="P878" s="5">
        <f t="shared" si="54"/>
        <v>3.4992223950233284E-2</v>
      </c>
      <c r="Q878" t="s">
        <v>8325</v>
      </c>
      <c r="R878" t="s">
        <v>8328</v>
      </c>
      <c r="S878" s="10">
        <f t="shared" si="56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67.55</v>
      </c>
      <c r="P879" s="5">
        <f t="shared" si="54"/>
        <v>2.1465581051073278E-2</v>
      </c>
      <c r="Q879" t="s">
        <v>8325</v>
      </c>
      <c r="R879" t="s">
        <v>8328</v>
      </c>
      <c r="S879" s="10">
        <f t="shared" si="56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1.3</v>
      </c>
      <c r="P880" s="5">
        <f t="shared" si="54"/>
        <v>3.0769230769230771E-2</v>
      </c>
      <c r="Q880" t="s">
        <v>8325</v>
      </c>
      <c r="R880" t="s">
        <v>8328</v>
      </c>
      <c r="S880" s="10">
        <f t="shared" si="56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30.666666666666664</v>
      </c>
      <c r="P881" s="5">
        <f t="shared" si="54"/>
        <v>4.6583850931677016E-2</v>
      </c>
      <c r="Q881" t="s">
        <v>8325</v>
      </c>
      <c r="R881" t="s">
        <v>8328</v>
      </c>
      <c r="S881" s="10">
        <f t="shared" si="56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</v>
      </c>
      <c r="P882" s="5">
        <f t="shared" si="54"/>
        <v>7.0796460176991149E-2</v>
      </c>
      <c r="Q882" t="s">
        <v>8325</v>
      </c>
      <c r="R882" t="s">
        <v>8329</v>
      </c>
      <c r="S882" s="10">
        <f t="shared" si="56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0.8</v>
      </c>
      <c r="P883" s="5">
        <f t="shared" si="54"/>
        <v>3.3333333333333333E-2</v>
      </c>
      <c r="Q883" t="s">
        <v>8325</v>
      </c>
      <c r="R883" t="s">
        <v>8329</v>
      </c>
      <c r="S883" s="10">
        <f t="shared" si="56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20.133333333333333</v>
      </c>
      <c r="P884" s="5">
        <f t="shared" si="54"/>
        <v>4.6357615894039736E-2</v>
      </c>
      <c r="Q884" t="s">
        <v>8325</v>
      </c>
      <c r="R884" t="s">
        <v>8329</v>
      </c>
      <c r="S884" s="10">
        <f t="shared" si="56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40.020000000000003</v>
      </c>
      <c r="P885" s="5">
        <f t="shared" si="54"/>
        <v>1.1994002998500749E-2</v>
      </c>
      <c r="Q885" t="s">
        <v>8325</v>
      </c>
      <c r="R885" t="s">
        <v>8329</v>
      </c>
      <c r="S885" s="10">
        <f t="shared" si="56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 s="5">
        <f t="shared" si="54"/>
        <v>0.1</v>
      </c>
      <c r="Q886" t="s">
        <v>8325</v>
      </c>
      <c r="R886" t="s">
        <v>8329</v>
      </c>
      <c r="S886" s="10">
        <f t="shared" si="56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 s="5">
        <f t="shared" si="54"/>
        <v>2.8000000000000001E-2</v>
      </c>
      <c r="Q887" t="s">
        <v>8325</v>
      </c>
      <c r="R887" t="s">
        <v>8329</v>
      </c>
      <c r="S887" s="10">
        <f t="shared" si="56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 s="5">
        <f t="shared" si="54"/>
        <v>3.4146341463414637E-2</v>
      </c>
      <c r="Q888" t="s">
        <v>8325</v>
      </c>
      <c r="R888" t="s">
        <v>8329</v>
      </c>
      <c r="S888" s="10">
        <f t="shared" si="56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5" t="e">
        <f t="shared" si="54"/>
        <v>#DIV/0!</v>
      </c>
      <c r="Q889" t="s">
        <v>8325</v>
      </c>
      <c r="R889" t="s">
        <v>8329</v>
      </c>
      <c r="S889" s="10">
        <f t="shared" si="56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7.1999999999999993</v>
      </c>
      <c r="P890" s="5">
        <f t="shared" si="54"/>
        <v>5.5555555555555552E-2</v>
      </c>
      <c r="Q890" t="s">
        <v>8325</v>
      </c>
      <c r="R890" t="s">
        <v>8329</v>
      </c>
      <c r="S890" s="10">
        <f t="shared" si="56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9.4412800000000008</v>
      </c>
      <c r="P891" s="5">
        <f t="shared" si="54"/>
        <v>1.3557483731019521E-2</v>
      </c>
      <c r="Q891" t="s">
        <v>8325</v>
      </c>
      <c r="R891" t="s">
        <v>8329</v>
      </c>
      <c r="S891" s="10">
        <f t="shared" si="56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4.1666666666666661</v>
      </c>
      <c r="P892" s="5">
        <f t="shared" si="54"/>
        <v>3.2000000000000001E-2</v>
      </c>
      <c r="Q892" t="s">
        <v>8325</v>
      </c>
      <c r="R892" t="s">
        <v>8329</v>
      </c>
      <c r="S892" s="10">
        <f t="shared" si="56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</v>
      </c>
      <c r="P893" s="5">
        <f t="shared" si="54"/>
        <v>3.4615384615384617E-2</v>
      </c>
      <c r="Q893" t="s">
        <v>8325</v>
      </c>
      <c r="R893" t="s">
        <v>8329</v>
      </c>
      <c r="S893" s="10">
        <f t="shared" si="56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40.75</v>
      </c>
      <c r="P894" s="5">
        <f t="shared" si="54"/>
        <v>6.9529652351738242E-3</v>
      </c>
      <c r="Q894" t="s">
        <v>8325</v>
      </c>
      <c r="R894" t="s">
        <v>8329</v>
      </c>
      <c r="S894" s="10">
        <f t="shared" si="56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 s="5">
        <f t="shared" si="54"/>
        <v>2.5000000000000001E-2</v>
      </c>
      <c r="Q895" t="s">
        <v>8325</v>
      </c>
      <c r="R895" t="s">
        <v>8329</v>
      </c>
      <c r="S895" s="10">
        <f t="shared" si="56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39.17</v>
      </c>
      <c r="P896" s="5">
        <f t="shared" si="54"/>
        <v>6.7653816696451362E-3</v>
      </c>
      <c r="Q896" t="s">
        <v>8325</v>
      </c>
      <c r="R896" t="s">
        <v>8329</v>
      </c>
      <c r="S896" s="10">
        <f t="shared" si="56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</v>
      </c>
      <c r="P897" s="5">
        <f t="shared" si="54"/>
        <v>3.5897435897435895E-2</v>
      </c>
      <c r="Q897" t="s">
        <v>8325</v>
      </c>
      <c r="R897" t="s">
        <v>8329</v>
      </c>
      <c r="S897" s="10">
        <f t="shared" si="56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40</v>
      </c>
      <c r="P898" s="5">
        <f t="shared" si="54"/>
        <v>2.2499999999999999E-2</v>
      </c>
      <c r="Q898" t="s">
        <v>8325</v>
      </c>
      <c r="R898" t="s">
        <v>8329</v>
      </c>
      <c r="S898" s="10">
        <f t="shared" si="56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(E899/D899)*100</f>
        <v>0</v>
      </c>
      <c r="P899" s="5" t="e">
        <f t="shared" ref="P899:P962" si="58">L899/E899</f>
        <v>#DIV/0!</v>
      </c>
      <c r="Q899" t="s">
        <v>8325</v>
      </c>
      <c r="R899" t="s">
        <v>8329</v>
      </c>
      <c r="S899" s="10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2.8000000000000003</v>
      </c>
      <c r="P900" s="5">
        <f t="shared" si="58"/>
        <v>2.8571428571428571E-2</v>
      </c>
      <c r="Q900" t="s">
        <v>8325</v>
      </c>
      <c r="R900" t="s">
        <v>8329</v>
      </c>
      <c r="S900" s="10">
        <f t="shared" si="56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 s="5">
        <f t="shared" si="58"/>
        <v>2.8571428571428571E-2</v>
      </c>
      <c r="Q901" t="s">
        <v>8325</v>
      </c>
      <c r="R901" t="s">
        <v>8329</v>
      </c>
      <c r="S901" s="10">
        <f t="shared" si="56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 s="5">
        <f t="shared" si="58"/>
        <v>9.5238095238095233E-2</v>
      </c>
      <c r="Q902" t="s">
        <v>8325</v>
      </c>
      <c r="R902" t="s">
        <v>8328</v>
      </c>
      <c r="S902" s="10">
        <f t="shared" si="56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5" t="e">
        <f t="shared" si="58"/>
        <v>#DIV/0!</v>
      </c>
      <c r="Q903" t="s">
        <v>8325</v>
      </c>
      <c r="R903" t="s">
        <v>8328</v>
      </c>
      <c r="S903" s="10">
        <f t="shared" si="56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 s="5">
        <f t="shared" si="58"/>
        <v>3.3333333333333333E-2</v>
      </c>
      <c r="Q904" t="s">
        <v>8325</v>
      </c>
      <c r="R904" t="s">
        <v>8328</v>
      </c>
      <c r="S904" s="10">
        <f t="shared" ref="S904:S967" si="60">(((J904/60)/60)/24)+DATE(1970,1,1)</f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 s="5">
        <f t="shared" si="58"/>
        <v>2.5000000000000001E-2</v>
      </c>
      <c r="Q905" t="s">
        <v>8325</v>
      </c>
      <c r="R905" t="s">
        <v>8328</v>
      </c>
      <c r="S905" s="10">
        <f t="shared" si="60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 s="5">
        <f t="shared" si="58"/>
        <v>1.9867549668874173E-2</v>
      </c>
      <c r="Q906" t="s">
        <v>8325</v>
      </c>
      <c r="R906" t="s">
        <v>8328</v>
      </c>
      <c r="S906" s="10">
        <f t="shared" si="60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 s="5">
        <f t="shared" si="58"/>
        <v>3.0612244897959183E-2</v>
      </c>
      <c r="Q907" t="s">
        <v>8325</v>
      </c>
      <c r="R907" t="s">
        <v>8328</v>
      </c>
      <c r="S907" s="10">
        <f t="shared" si="60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5" t="e">
        <f t="shared" si="58"/>
        <v>#DIV/0!</v>
      </c>
      <c r="Q908" t="s">
        <v>8325</v>
      </c>
      <c r="R908" t="s">
        <v>8328</v>
      </c>
      <c r="S908" s="10">
        <f t="shared" si="60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5" t="e">
        <f t="shared" si="58"/>
        <v>#DIV/0!</v>
      </c>
      <c r="Q909" t="s">
        <v>8325</v>
      </c>
      <c r="R909" t="s">
        <v>8328</v>
      </c>
      <c r="S909" s="10">
        <f t="shared" si="60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5" t="e">
        <f t="shared" si="58"/>
        <v>#DIV/0!</v>
      </c>
      <c r="Q910" t="s">
        <v>8325</v>
      </c>
      <c r="R910" t="s">
        <v>8328</v>
      </c>
      <c r="S910" s="10">
        <f t="shared" si="60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 s="5">
        <f t="shared" si="58"/>
        <v>1.5384615384615385E-2</v>
      </c>
      <c r="Q911" t="s">
        <v>8325</v>
      </c>
      <c r="R911" t="s">
        <v>8328</v>
      </c>
      <c r="S911" s="10">
        <f t="shared" si="60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 s="5">
        <f t="shared" si="58"/>
        <v>4.065040650406504E-2</v>
      </c>
      <c r="Q912" t="s">
        <v>8325</v>
      </c>
      <c r="R912" t="s">
        <v>8328</v>
      </c>
      <c r="S912" s="10">
        <f t="shared" si="60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5" t="e">
        <f t="shared" si="58"/>
        <v>#DIV/0!</v>
      </c>
      <c r="Q913" t="s">
        <v>8325</v>
      </c>
      <c r="R913" t="s">
        <v>8328</v>
      </c>
      <c r="S913" s="10">
        <f t="shared" si="60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0.85714285714285721</v>
      </c>
      <c r="P914" s="5">
        <f t="shared" si="58"/>
        <v>6.6666666666666666E-2</v>
      </c>
      <c r="Q914" t="s">
        <v>8325</v>
      </c>
      <c r="R914" t="s">
        <v>8328</v>
      </c>
      <c r="S914" s="10">
        <f t="shared" si="60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 s="5">
        <f t="shared" si="58"/>
        <v>1.2108980827447022E-2</v>
      </c>
      <c r="Q915" t="s">
        <v>8325</v>
      </c>
      <c r="R915" t="s">
        <v>8328</v>
      </c>
      <c r="S915" s="10">
        <f t="shared" si="60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5" t="e">
        <f t="shared" si="58"/>
        <v>#DIV/0!</v>
      </c>
      <c r="Q916" t="s">
        <v>8325</v>
      </c>
      <c r="R916" t="s">
        <v>8328</v>
      </c>
      <c r="S916" s="10">
        <f t="shared" si="60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 s="5">
        <f t="shared" si="58"/>
        <v>2.4E-2</v>
      </c>
      <c r="Q917" t="s">
        <v>8325</v>
      </c>
      <c r="R917" t="s">
        <v>8328</v>
      </c>
      <c r="S917" s="10">
        <f t="shared" si="60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5" t="e">
        <f t="shared" si="58"/>
        <v>#DIV/0!</v>
      </c>
      <c r="Q918" t="s">
        <v>8325</v>
      </c>
      <c r="R918" t="s">
        <v>8328</v>
      </c>
      <c r="S918" s="10">
        <f t="shared" si="60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 s="5">
        <f t="shared" si="58"/>
        <v>3.3333333333333333E-2</v>
      </c>
      <c r="Q919" t="s">
        <v>8325</v>
      </c>
      <c r="R919" t="s">
        <v>8328</v>
      </c>
      <c r="S919" s="10">
        <f t="shared" si="60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 s="5">
        <f t="shared" si="58"/>
        <v>5.1020408163265307E-2</v>
      </c>
      <c r="Q920" t="s">
        <v>8325</v>
      </c>
      <c r="R920" t="s">
        <v>8328</v>
      </c>
      <c r="S920" s="10">
        <f t="shared" si="60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 s="5">
        <f t="shared" si="58"/>
        <v>0.01</v>
      </c>
      <c r="Q921" t="s">
        <v>8325</v>
      </c>
      <c r="R921" t="s">
        <v>8328</v>
      </c>
      <c r="S921" s="10">
        <f t="shared" si="60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5" t="e">
        <f t="shared" si="58"/>
        <v>#DIV/0!</v>
      </c>
      <c r="Q922" t="s">
        <v>8325</v>
      </c>
      <c r="R922" t="s">
        <v>8328</v>
      </c>
      <c r="S922" s="10">
        <f t="shared" si="60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 s="5">
        <f t="shared" si="58"/>
        <v>4.3149946062567418E-3</v>
      </c>
      <c r="Q923" t="s">
        <v>8325</v>
      </c>
      <c r="R923" t="s">
        <v>8328</v>
      </c>
      <c r="S923" s="10">
        <f t="shared" si="60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 s="5">
        <f t="shared" si="58"/>
        <v>5.2816901408450703E-3</v>
      </c>
      <c r="Q924" t="s">
        <v>8325</v>
      </c>
      <c r="R924" t="s">
        <v>8328</v>
      </c>
      <c r="S924" s="10">
        <f t="shared" si="60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2.1999999999999997</v>
      </c>
      <c r="P925" s="5">
        <f t="shared" si="58"/>
        <v>1.8181818181818181E-2</v>
      </c>
      <c r="Q925" t="s">
        <v>8325</v>
      </c>
      <c r="R925" t="s">
        <v>8328</v>
      </c>
      <c r="S925" s="10">
        <f t="shared" si="60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10.9</v>
      </c>
      <c r="P926" s="5">
        <f t="shared" si="58"/>
        <v>4.5871559633027525E-2</v>
      </c>
      <c r="Q926" t="s">
        <v>8325</v>
      </c>
      <c r="R926" t="s">
        <v>8328</v>
      </c>
      <c r="S926" s="10">
        <f t="shared" si="60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2.666666666666667</v>
      </c>
      <c r="P927" s="5">
        <f t="shared" si="58"/>
        <v>3.125E-2</v>
      </c>
      <c r="Q927" t="s">
        <v>8325</v>
      </c>
      <c r="R927" t="s">
        <v>8328</v>
      </c>
      <c r="S927" s="10">
        <f t="shared" si="60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5" t="e">
        <f t="shared" si="58"/>
        <v>#DIV/0!</v>
      </c>
      <c r="Q928" t="s">
        <v>8325</v>
      </c>
      <c r="R928" t="s">
        <v>8328</v>
      </c>
      <c r="S928" s="10">
        <f t="shared" si="60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5" t="e">
        <f t="shared" si="58"/>
        <v>#DIV/0!</v>
      </c>
      <c r="Q929" t="s">
        <v>8325</v>
      </c>
      <c r="R929" t="s">
        <v>8328</v>
      </c>
      <c r="S929" s="10">
        <f t="shared" si="60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10.86206896551724</v>
      </c>
      <c r="P930" s="5">
        <f t="shared" si="58"/>
        <v>1.7777777777777778E-2</v>
      </c>
      <c r="Q930" t="s">
        <v>8325</v>
      </c>
      <c r="R930" t="s">
        <v>8328</v>
      </c>
      <c r="S930" s="10">
        <f t="shared" si="60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5" t="e">
        <f t="shared" si="58"/>
        <v>#DIV/0!</v>
      </c>
      <c r="Q931" t="s">
        <v>8325</v>
      </c>
      <c r="R931" t="s">
        <v>8328</v>
      </c>
      <c r="S931" s="10">
        <f t="shared" si="60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38.333333333333336</v>
      </c>
      <c r="P932" s="5">
        <f t="shared" si="58"/>
        <v>1.4492753623188406E-2</v>
      </c>
      <c r="Q932" t="s">
        <v>8325</v>
      </c>
      <c r="R932" t="s">
        <v>8328</v>
      </c>
      <c r="S932" s="10">
        <f t="shared" si="60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6.5500000000000007</v>
      </c>
      <c r="P933" s="5">
        <f t="shared" si="58"/>
        <v>5.3435114503816793E-2</v>
      </c>
      <c r="Q933" t="s">
        <v>8325</v>
      </c>
      <c r="R933" t="s">
        <v>8328</v>
      </c>
      <c r="S933" s="10">
        <f t="shared" si="60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14.536842105263158</v>
      </c>
      <c r="P934" s="5">
        <f t="shared" si="58"/>
        <v>2.1723388848660392E-2</v>
      </c>
      <c r="Q934" t="s">
        <v>8325</v>
      </c>
      <c r="R934" t="s">
        <v>8328</v>
      </c>
      <c r="S934" s="10">
        <f t="shared" si="60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 s="5">
        <f t="shared" si="58"/>
        <v>1.6666666666666666E-2</v>
      </c>
      <c r="Q935" t="s">
        <v>8325</v>
      </c>
      <c r="R935" t="s">
        <v>8328</v>
      </c>
      <c r="S935" s="10">
        <f t="shared" si="60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30.4</v>
      </c>
      <c r="P936" s="5">
        <f t="shared" si="58"/>
        <v>1.9736842105263157E-2</v>
      </c>
      <c r="Q936" t="s">
        <v>8325</v>
      </c>
      <c r="R936" t="s">
        <v>8328</v>
      </c>
      <c r="S936" s="10">
        <f t="shared" si="60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1.4285714285714286</v>
      </c>
      <c r="P937" s="5">
        <f t="shared" si="58"/>
        <v>0.04</v>
      </c>
      <c r="Q937" t="s">
        <v>8325</v>
      </c>
      <c r="R937" t="s">
        <v>8328</v>
      </c>
      <c r="S937" s="10">
        <f t="shared" si="60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5" t="e">
        <f t="shared" si="58"/>
        <v>#DIV/0!</v>
      </c>
      <c r="Q938" t="s">
        <v>8325</v>
      </c>
      <c r="R938" t="s">
        <v>8328</v>
      </c>
      <c r="S938" s="10">
        <f t="shared" si="60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1.1428571428571428</v>
      </c>
      <c r="P939" s="5">
        <f t="shared" si="58"/>
        <v>0.05</v>
      </c>
      <c r="Q939" t="s">
        <v>8325</v>
      </c>
      <c r="R939" t="s">
        <v>8328</v>
      </c>
      <c r="S939" s="10">
        <f t="shared" si="60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0.35714285714285715</v>
      </c>
      <c r="P940" s="5">
        <f t="shared" si="58"/>
        <v>0.04</v>
      </c>
      <c r="Q940" t="s">
        <v>8325</v>
      </c>
      <c r="R940" t="s">
        <v>8328</v>
      </c>
      <c r="S940" s="10">
        <f t="shared" si="60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1.4545454545454546</v>
      </c>
      <c r="P941" s="5">
        <f t="shared" si="58"/>
        <v>0.05</v>
      </c>
      <c r="Q941" t="s">
        <v>8325</v>
      </c>
      <c r="R941" t="s">
        <v>8328</v>
      </c>
      <c r="S941" s="10">
        <f t="shared" si="60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17.155555555555555</v>
      </c>
      <c r="P942" s="5">
        <f t="shared" si="58"/>
        <v>9.0673575129533671E-3</v>
      </c>
      <c r="Q942" t="s">
        <v>8319</v>
      </c>
      <c r="R942" t="s">
        <v>8321</v>
      </c>
      <c r="S942" s="10">
        <f t="shared" si="60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</v>
      </c>
      <c r="P943" s="5">
        <f t="shared" si="58"/>
        <v>2.6701119724375538E-2</v>
      </c>
      <c r="Q943" t="s">
        <v>8319</v>
      </c>
      <c r="R943" t="s">
        <v>8321</v>
      </c>
      <c r="S943" s="10">
        <f t="shared" si="60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8.9066666666666663</v>
      </c>
      <c r="P944" s="5">
        <f t="shared" si="58"/>
        <v>2.3952095808383235E-2</v>
      </c>
      <c r="Q944" t="s">
        <v>8319</v>
      </c>
      <c r="R944" t="s">
        <v>8321</v>
      </c>
      <c r="S944" s="10">
        <f t="shared" si="60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9.6333333333333346</v>
      </c>
      <c r="P945" s="5">
        <f t="shared" si="58"/>
        <v>4.1522491349480967E-2</v>
      </c>
      <c r="Q945" t="s">
        <v>8319</v>
      </c>
      <c r="R945" t="s">
        <v>8321</v>
      </c>
      <c r="S945" s="10">
        <f t="shared" si="60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13.325999999999999</v>
      </c>
      <c r="P946" s="5">
        <f t="shared" si="58"/>
        <v>1.4407924358397118E-2</v>
      </c>
      <c r="Q946" t="s">
        <v>8319</v>
      </c>
      <c r="R946" t="s">
        <v>8321</v>
      </c>
      <c r="S946" s="10">
        <f t="shared" si="60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</v>
      </c>
      <c r="P947" s="5">
        <f t="shared" si="58"/>
        <v>6.4412238325281803E-3</v>
      </c>
      <c r="Q947" t="s">
        <v>8319</v>
      </c>
      <c r="R947" t="s">
        <v>8321</v>
      </c>
      <c r="S947" s="10">
        <f t="shared" si="60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1.9066666666666665</v>
      </c>
      <c r="P948" s="5">
        <f t="shared" si="58"/>
        <v>1.7482517482517484E-2</v>
      </c>
      <c r="Q948" t="s">
        <v>8319</v>
      </c>
      <c r="R948" t="s">
        <v>8321</v>
      </c>
      <c r="S948" s="10">
        <f t="shared" si="60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5" t="e">
        <f t="shared" si="58"/>
        <v>#DIV/0!</v>
      </c>
      <c r="Q949" t="s">
        <v>8319</v>
      </c>
      <c r="R949" t="s">
        <v>8321</v>
      </c>
      <c r="S949" s="10">
        <f t="shared" si="60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 s="5">
        <f t="shared" si="58"/>
        <v>1.6666666666666666E-2</v>
      </c>
      <c r="Q950" t="s">
        <v>8319</v>
      </c>
      <c r="R950" t="s">
        <v>8321</v>
      </c>
      <c r="S950" s="10">
        <f t="shared" si="60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</v>
      </c>
      <c r="P951" s="5">
        <f t="shared" si="58"/>
        <v>2.564102564102564E-2</v>
      </c>
      <c r="Q951" t="s">
        <v>8319</v>
      </c>
      <c r="R951" t="s">
        <v>8321</v>
      </c>
      <c r="S951" s="10">
        <f t="shared" si="60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28.04</v>
      </c>
      <c r="P952" s="5">
        <f t="shared" si="58"/>
        <v>1.7118402282453638E-2</v>
      </c>
      <c r="Q952" t="s">
        <v>8319</v>
      </c>
      <c r="R952" t="s">
        <v>8321</v>
      </c>
      <c r="S952" s="10">
        <f t="shared" si="60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38.39</v>
      </c>
      <c r="P953" s="5">
        <f t="shared" si="58"/>
        <v>6.3037249283667621E-3</v>
      </c>
      <c r="Q953" t="s">
        <v>8319</v>
      </c>
      <c r="R953" t="s">
        <v>8321</v>
      </c>
      <c r="S953" s="10">
        <f t="shared" si="60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39.942857142857143</v>
      </c>
      <c r="P954" s="5">
        <f t="shared" si="58"/>
        <v>1.0014306151645207E-2</v>
      </c>
      <c r="Q954" t="s">
        <v>8319</v>
      </c>
      <c r="R954" t="s">
        <v>8321</v>
      </c>
      <c r="S954" s="10">
        <f t="shared" si="60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0.84</v>
      </c>
      <c r="P955" s="5">
        <f t="shared" si="58"/>
        <v>3.968253968253968E-2</v>
      </c>
      <c r="Q955" t="s">
        <v>8319</v>
      </c>
      <c r="R955" t="s">
        <v>8321</v>
      </c>
      <c r="S955" s="10">
        <f t="shared" si="60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43.406666666666666</v>
      </c>
      <c r="P956" s="5">
        <f t="shared" si="58"/>
        <v>1.1211795423130088E-2</v>
      </c>
      <c r="Q956" t="s">
        <v>8319</v>
      </c>
      <c r="R956" t="s">
        <v>8321</v>
      </c>
      <c r="S956" s="10">
        <f t="shared" si="60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5.6613333333333333</v>
      </c>
      <c r="P957" s="5">
        <f t="shared" si="58"/>
        <v>5.4757418747056049E-3</v>
      </c>
      <c r="Q957" t="s">
        <v>8319</v>
      </c>
      <c r="R957" t="s">
        <v>8321</v>
      </c>
      <c r="S957" s="10">
        <f t="shared" si="60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1.722</v>
      </c>
      <c r="P958" s="5">
        <f t="shared" si="58"/>
        <v>1.9744483159117306E-2</v>
      </c>
      <c r="Q958" t="s">
        <v>8319</v>
      </c>
      <c r="R958" t="s">
        <v>8321</v>
      </c>
      <c r="S958" s="10">
        <f t="shared" si="60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1.9416666666666664</v>
      </c>
      <c r="P959" s="5">
        <f t="shared" si="58"/>
        <v>3.0042918454935622E-2</v>
      </c>
      <c r="Q959" t="s">
        <v>8319</v>
      </c>
      <c r="R959" t="s">
        <v>8321</v>
      </c>
      <c r="S959" s="10">
        <f t="shared" si="60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11.328275684711327</v>
      </c>
      <c r="P960" s="5">
        <f t="shared" si="58"/>
        <v>1.9296254256526674E-2</v>
      </c>
      <c r="Q960" t="s">
        <v>8319</v>
      </c>
      <c r="R960" t="s">
        <v>8321</v>
      </c>
      <c r="S960" s="10">
        <f t="shared" si="60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38.86</v>
      </c>
      <c r="P961" s="5">
        <f t="shared" si="58"/>
        <v>8.8008234688625835E-3</v>
      </c>
      <c r="Q961" t="s">
        <v>8319</v>
      </c>
      <c r="R961" t="s">
        <v>8321</v>
      </c>
      <c r="S961" s="10">
        <f t="shared" si="60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46.100628930817614</v>
      </c>
      <c r="P962" s="5">
        <f t="shared" si="58"/>
        <v>7.3280062366010527E-3</v>
      </c>
      <c r="Q962" t="s">
        <v>8319</v>
      </c>
      <c r="R962" t="s">
        <v>8321</v>
      </c>
      <c r="S962" s="10">
        <f t="shared" si="60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(E963/D963)*100</f>
        <v>42.188421052631583</v>
      </c>
      <c r="P963" s="5">
        <f t="shared" ref="P963:P1026" si="62">L963/E963</f>
        <v>2.744579455575239E-3</v>
      </c>
      <c r="Q963" t="s">
        <v>8319</v>
      </c>
      <c r="R963" t="s">
        <v>8321</v>
      </c>
      <c r="S963" s="10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 s="5">
        <f t="shared" si="62"/>
        <v>5.1966292134831463E-2</v>
      </c>
      <c r="Q964" t="s">
        <v>8319</v>
      </c>
      <c r="R964" t="s">
        <v>8321</v>
      </c>
      <c r="S964" s="10">
        <f t="shared" si="60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</v>
      </c>
      <c r="P965" s="5">
        <f t="shared" si="62"/>
        <v>2.3872679045092837E-2</v>
      </c>
      <c r="Q965" t="s">
        <v>8319</v>
      </c>
      <c r="R965" t="s">
        <v>8321</v>
      </c>
      <c r="S965" s="10">
        <f t="shared" si="60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 s="5">
        <f t="shared" si="62"/>
        <v>3.2992036405005691E-2</v>
      </c>
      <c r="Q966" t="s">
        <v>8319</v>
      </c>
      <c r="R966" t="s">
        <v>8321</v>
      </c>
      <c r="S966" s="10">
        <f t="shared" si="60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 s="5">
        <f t="shared" si="62"/>
        <v>2.0134228187919462E-2</v>
      </c>
      <c r="Q967" t="s">
        <v>8319</v>
      </c>
      <c r="R967" t="s">
        <v>8321</v>
      </c>
      <c r="S967" s="10">
        <f t="shared" si="60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14.799999999999999</v>
      </c>
      <c r="P968" s="5">
        <f t="shared" si="62"/>
        <v>1.6891891891891893E-2</v>
      </c>
      <c r="Q968" t="s">
        <v>8319</v>
      </c>
      <c r="R968" t="s">
        <v>8321</v>
      </c>
      <c r="S968" s="10">
        <f t="shared" ref="S968:S1031" si="64">(((J968/60)/60)/24)+DATE(1970,1,1)</f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17.810000000000002</v>
      </c>
      <c r="P969" s="5">
        <f t="shared" si="62"/>
        <v>2.2740033688938798E-2</v>
      </c>
      <c r="Q969" t="s">
        <v>8319</v>
      </c>
      <c r="R969" t="s">
        <v>8321</v>
      </c>
      <c r="S969" s="10">
        <f t="shared" si="64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 s="5">
        <f t="shared" si="62"/>
        <v>3.7735849056603772E-2</v>
      </c>
      <c r="Q970" t="s">
        <v>8319</v>
      </c>
      <c r="R970" t="s">
        <v>8321</v>
      </c>
      <c r="S970" s="10">
        <f t="shared" si="64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 s="5">
        <f t="shared" si="62"/>
        <v>7.8571428571428575E-4</v>
      </c>
      <c r="Q971" t="s">
        <v>8319</v>
      </c>
      <c r="R971" t="s">
        <v>8321</v>
      </c>
      <c r="S971" s="10">
        <f t="shared" si="64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 s="5">
        <f t="shared" si="62"/>
        <v>6.0975609756097563E-3</v>
      </c>
      <c r="Q972" t="s">
        <v>8319</v>
      </c>
      <c r="R972" t="s">
        <v>8321</v>
      </c>
      <c r="S972" s="10">
        <f t="shared" si="64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0.22599999999999998</v>
      </c>
      <c r="P973" s="5">
        <f t="shared" si="62"/>
        <v>2.2123893805309734E-2</v>
      </c>
      <c r="Q973" t="s">
        <v>8319</v>
      </c>
      <c r="R973" t="s">
        <v>8321</v>
      </c>
      <c r="S973" s="10">
        <f t="shared" si="64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 s="5">
        <f t="shared" si="62"/>
        <v>6.4981949458483759E-3</v>
      </c>
      <c r="Q974" t="s">
        <v>8319</v>
      </c>
      <c r="R974" t="s">
        <v>8321</v>
      </c>
      <c r="S974" s="10">
        <f t="shared" si="64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2.0549999999999997</v>
      </c>
      <c r="P975" s="5">
        <f t="shared" si="62"/>
        <v>1.9464720194647202E-2</v>
      </c>
      <c r="Q975" t="s">
        <v>8319</v>
      </c>
      <c r="R975" t="s">
        <v>8321</v>
      </c>
      <c r="S975" s="10">
        <f t="shared" si="64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0.55999999999999994</v>
      </c>
      <c r="P976" s="5">
        <f t="shared" si="62"/>
        <v>1.0714285714285714E-2</v>
      </c>
      <c r="Q976" t="s">
        <v>8319</v>
      </c>
      <c r="R976" t="s">
        <v>8321</v>
      </c>
      <c r="S976" s="10">
        <f t="shared" si="64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2.6069999999999998</v>
      </c>
      <c r="P977" s="5">
        <f t="shared" si="62"/>
        <v>9.2059838895281933E-3</v>
      </c>
      <c r="Q977" t="s">
        <v>8319</v>
      </c>
      <c r="R977" t="s">
        <v>8321</v>
      </c>
      <c r="S977" s="10">
        <f t="shared" si="64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 s="5">
        <f t="shared" si="62"/>
        <v>6.2305295950155761E-3</v>
      </c>
      <c r="Q978" t="s">
        <v>8319</v>
      </c>
      <c r="R978" t="s">
        <v>8321</v>
      </c>
      <c r="S978" s="10">
        <f t="shared" si="64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 s="5">
        <f t="shared" si="62"/>
        <v>1.3201320132013201E-2</v>
      </c>
      <c r="Q979" t="s">
        <v>8319</v>
      </c>
      <c r="R979" t="s">
        <v>8321</v>
      </c>
      <c r="S979" s="10">
        <f t="shared" si="64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 s="5">
        <f t="shared" si="62"/>
        <v>1.2644824360305532E-3</v>
      </c>
      <c r="Q980" t="s">
        <v>8319</v>
      </c>
      <c r="R980" t="s">
        <v>8321</v>
      </c>
      <c r="S980" s="10">
        <f t="shared" si="64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 s="5">
        <f t="shared" si="62"/>
        <v>3.3119254154396443E-3</v>
      </c>
      <c r="Q981" t="s">
        <v>8319</v>
      </c>
      <c r="R981" t="s">
        <v>8321</v>
      </c>
      <c r="S981" s="10">
        <f t="shared" si="64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14.860000000000001</v>
      </c>
      <c r="P982" s="5">
        <f t="shared" si="62"/>
        <v>2.0861372812920592E-2</v>
      </c>
      <c r="Q982" t="s">
        <v>8319</v>
      </c>
      <c r="R982" t="s">
        <v>8321</v>
      </c>
      <c r="S982" s="10">
        <f t="shared" si="64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 s="5">
        <f t="shared" si="62"/>
        <v>0.36363636363636365</v>
      </c>
      <c r="Q983" t="s">
        <v>8319</v>
      </c>
      <c r="R983" t="s">
        <v>8321</v>
      </c>
      <c r="S983" s="10">
        <f t="shared" si="64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 s="5">
        <f t="shared" si="62"/>
        <v>1</v>
      </c>
      <c r="Q984" t="s">
        <v>8319</v>
      </c>
      <c r="R984" t="s">
        <v>8321</v>
      </c>
      <c r="S984" s="10">
        <f t="shared" si="64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29.506136117214709</v>
      </c>
      <c r="P985" s="5">
        <f t="shared" si="62"/>
        <v>5.8209489122304963E-3</v>
      </c>
      <c r="Q985" t="s">
        <v>8319</v>
      </c>
      <c r="R985" t="s">
        <v>8321</v>
      </c>
      <c r="S985" s="10">
        <f t="shared" si="64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 s="5">
        <f t="shared" si="62"/>
        <v>2.8301886792452831E-2</v>
      </c>
      <c r="Q986" t="s">
        <v>8319</v>
      </c>
      <c r="R986" t="s">
        <v>8321</v>
      </c>
      <c r="S986" s="10">
        <f t="shared" si="64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 s="5">
        <f t="shared" si="62"/>
        <v>1.2182203389830509E-2</v>
      </c>
      <c r="Q987" t="s">
        <v>8319</v>
      </c>
      <c r="R987" t="s">
        <v>8321</v>
      </c>
      <c r="S987" s="10">
        <f t="shared" si="64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 s="5">
        <f t="shared" si="62"/>
        <v>9.0196078431372551E-3</v>
      </c>
      <c r="Q988" t="s">
        <v>8319</v>
      </c>
      <c r="R988" t="s">
        <v>8321</v>
      </c>
      <c r="S988" s="10">
        <f t="shared" si="64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 s="5">
        <f t="shared" si="62"/>
        <v>6.2027231467473524E-3</v>
      </c>
      <c r="Q989" t="s">
        <v>8319</v>
      </c>
      <c r="R989" t="s">
        <v>8321</v>
      </c>
      <c r="S989" s="10">
        <f t="shared" si="64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5" t="e">
        <f t="shared" si="62"/>
        <v>#DIV/0!</v>
      </c>
      <c r="Q990" t="s">
        <v>8319</v>
      </c>
      <c r="R990" t="s">
        <v>8321</v>
      </c>
      <c r="S990" s="10">
        <f t="shared" si="64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16.77</v>
      </c>
      <c r="P991" s="5">
        <f t="shared" si="62"/>
        <v>1.908169350029815E-2</v>
      </c>
      <c r="Q991" t="s">
        <v>8319</v>
      </c>
      <c r="R991" t="s">
        <v>8321</v>
      </c>
      <c r="S991" s="10">
        <f t="shared" si="64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0.104</v>
      </c>
      <c r="P992" s="5">
        <f t="shared" si="62"/>
        <v>7.6923076923076927E-2</v>
      </c>
      <c r="Q992" t="s">
        <v>8319</v>
      </c>
      <c r="R992" t="s">
        <v>8321</v>
      </c>
      <c r="S992" s="10">
        <f t="shared" si="64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</v>
      </c>
      <c r="P993" s="5">
        <f t="shared" si="62"/>
        <v>3.3018867924528301E-2</v>
      </c>
      <c r="Q993" t="s">
        <v>8319</v>
      </c>
      <c r="R993" t="s">
        <v>8321</v>
      </c>
      <c r="S993" s="10">
        <f t="shared" si="64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0.46699999999999997</v>
      </c>
      <c r="P994" s="5">
        <f t="shared" si="62"/>
        <v>8.5653104925053538E-3</v>
      </c>
      <c r="Q994" t="s">
        <v>8319</v>
      </c>
      <c r="R994" t="s">
        <v>8321</v>
      </c>
      <c r="S994" s="10">
        <f t="shared" si="64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25.087142857142858</v>
      </c>
      <c r="P995" s="5">
        <f t="shared" si="62"/>
        <v>1.116109560958943E-2</v>
      </c>
      <c r="Q995" t="s">
        <v>8319</v>
      </c>
      <c r="R995" t="s">
        <v>8321</v>
      </c>
      <c r="S995" s="10">
        <f t="shared" si="64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2.3345000000000002</v>
      </c>
      <c r="P996" s="5">
        <f t="shared" si="62"/>
        <v>2.3559648747055045E-3</v>
      </c>
      <c r="Q996" t="s">
        <v>8319</v>
      </c>
      <c r="R996" t="s">
        <v>8321</v>
      </c>
      <c r="S996" s="10">
        <f t="shared" si="64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7.26</v>
      </c>
      <c r="P997" s="5">
        <f t="shared" si="62"/>
        <v>1.2396694214876033E-2</v>
      </c>
      <c r="Q997" t="s">
        <v>8319</v>
      </c>
      <c r="R997" t="s">
        <v>8321</v>
      </c>
      <c r="S997" s="10">
        <f t="shared" si="64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</v>
      </c>
      <c r="P998" s="5">
        <f t="shared" si="62"/>
        <v>7.6923076923076927E-2</v>
      </c>
      <c r="Q998" t="s">
        <v>8319</v>
      </c>
      <c r="R998" t="s">
        <v>8321</v>
      </c>
      <c r="S998" s="10">
        <f t="shared" si="64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1.3</v>
      </c>
      <c r="P999" s="5">
        <f t="shared" si="62"/>
        <v>0.12307692307692308</v>
      </c>
      <c r="Q999" t="s">
        <v>8319</v>
      </c>
      <c r="R999" t="s">
        <v>8321</v>
      </c>
      <c r="S999" s="10">
        <f t="shared" si="64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58.558333333333337</v>
      </c>
      <c r="P1000" s="5">
        <f t="shared" si="62"/>
        <v>6.5177173758360612E-3</v>
      </c>
      <c r="Q1000" t="s">
        <v>8319</v>
      </c>
      <c r="R1000" t="s">
        <v>8321</v>
      </c>
      <c r="S1000" s="10">
        <f t="shared" si="64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7.7886666666666677</v>
      </c>
      <c r="P1001" s="5">
        <f t="shared" si="62"/>
        <v>3.4237781391765814E-3</v>
      </c>
      <c r="Q1001" t="s">
        <v>8319</v>
      </c>
      <c r="R1001" t="s">
        <v>8321</v>
      </c>
      <c r="S1001" s="10">
        <f t="shared" si="64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2.2157147647256061</v>
      </c>
      <c r="P1002" s="5">
        <f t="shared" si="62"/>
        <v>3.0266343825665861E-4</v>
      </c>
      <c r="Q1002" t="s">
        <v>8319</v>
      </c>
      <c r="R1002" t="s">
        <v>8321</v>
      </c>
      <c r="S1002" s="10">
        <f t="shared" si="64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 s="5">
        <f t="shared" si="62"/>
        <v>7.6923076923076923E-4</v>
      </c>
      <c r="Q1003" t="s">
        <v>8319</v>
      </c>
      <c r="R1003" t="s">
        <v>8321</v>
      </c>
      <c r="S1003" s="10">
        <f t="shared" si="64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29.6029602960296</v>
      </c>
      <c r="P1004" s="5">
        <f t="shared" si="62"/>
        <v>7.4324324324324328E-3</v>
      </c>
      <c r="Q1004" t="s">
        <v>8319</v>
      </c>
      <c r="R1004" t="s">
        <v>8321</v>
      </c>
      <c r="S1004" s="10">
        <f t="shared" si="64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16.055</v>
      </c>
      <c r="P1005" s="5">
        <f t="shared" si="62"/>
        <v>4.6714419184054811E-3</v>
      </c>
      <c r="Q1005" t="s">
        <v>8319</v>
      </c>
      <c r="R1005" t="s">
        <v>8321</v>
      </c>
      <c r="S1005" s="10">
        <f t="shared" si="64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82.207999999999998</v>
      </c>
      <c r="P1006" s="5">
        <f t="shared" si="62"/>
        <v>4.6224211755546904E-3</v>
      </c>
      <c r="Q1006" t="s">
        <v>8319</v>
      </c>
      <c r="R1006" t="s">
        <v>8321</v>
      </c>
      <c r="S1006" s="10">
        <f t="shared" si="64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75.051000000000002</v>
      </c>
      <c r="P1007" s="5">
        <f t="shared" si="62"/>
        <v>1.072603962638739E-3</v>
      </c>
      <c r="Q1007" t="s">
        <v>8319</v>
      </c>
      <c r="R1007" t="s">
        <v>8321</v>
      </c>
      <c r="S1007" s="10">
        <f t="shared" si="64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5.8500000000000005</v>
      </c>
      <c r="P1008" s="5">
        <f t="shared" si="62"/>
        <v>3.4188034188034191E-2</v>
      </c>
      <c r="Q1008" t="s">
        <v>8319</v>
      </c>
      <c r="R1008" t="s">
        <v>8321</v>
      </c>
      <c r="S1008" s="10">
        <f t="shared" si="64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44.32</v>
      </c>
      <c r="P1009" s="5">
        <f t="shared" si="62"/>
        <v>5.7160048134777377E-3</v>
      </c>
      <c r="Q1009" t="s">
        <v>8319</v>
      </c>
      <c r="R1009" t="s">
        <v>8321</v>
      </c>
      <c r="S1009" s="10">
        <f t="shared" si="64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0.26737967914438499</v>
      </c>
      <c r="P1010" s="5">
        <f t="shared" si="62"/>
        <v>4.0000000000000001E-3</v>
      </c>
      <c r="Q1010" t="s">
        <v>8319</v>
      </c>
      <c r="R1010" t="s">
        <v>8321</v>
      </c>
      <c r="S1010" s="10">
        <f t="shared" si="64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13.13</v>
      </c>
      <c r="P1011" s="5">
        <f t="shared" si="62"/>
        <v>1.5384615384615385E-2</v>
      </c>
      <c r="Q1011" t="s">
        <v>8319</v>
      </c>
      <c r="R1011" t="s">
        <v>8321</v>
      </c>
      <c r="S1011" s="10">
        <f t="shared" si="64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0.19088937093275488</v>
      </c>
      <c r="P1012" s="5">
        <f t="shared" si="62"/>
        <v>1.8181818181818181E-2</v>
      </c>
      <c r="Q1012" t="s">
        <v>8319</v>
      </c>
      <c r="R1012" t="s">
        <v>8321</v>
      </c>
      <c r="S1012" s="10">
        <f t="shared" si="64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0.375</v>
      </c>
      <c r="P1013" s="5">
        <f t="shared" si="62"/>
        <v>1.3333333333333334E-2</v>
      </c>
      <c r="Q1013" t="s">
        <v>8319</v>
      </c>
      <c r="R1013" t="s">
        <v>8321</v>
      </c>
      <c r="S1013" s="10">
        <f t="shared" si="64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21535.021000000001</v>
      </c>
      <c r="P1014" s="5">
        <f t="shared" si="62"/>
        <v>7.1975783074462751E-4</v>
      </c>
      <c r="Q1014" t="s">
        <v>8319</v>
      </c>
      <c r="R1014" t="s">
        <v>8321</v>
      </c>
      <c r="S1014" s="10">
        <f t="shared" si="64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34.527999999999999</v>
      </c>
      <c r="P1015" s="5">
        <f t="shared" si="62"/>
        <v>1.0426320667284522E-2</v>
      </c>
      <c r="Q1015" t="s">
        <v>8319</v>
      </c>
      <c r="R1015" t="s">
        <v>8321</v>
      </c>
      <c r="S1015" s="10">
        <f t="shared" si="64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30.599999999999998</v>
      </c>
      <c r="P1016" s="5">
        <f t="shared" si="62"/>
        <v>5.2287581699346402E-3</v>
      </c>
      <c r="Q1016" t="s">
        <v>8319</v>
      </c>
      <c r="R1016" t="s">
        <v>8321</v>
      </c>
      <c r="S1016" s="10">
        <f t="shared" si="64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2.666666666666667</v>
      </c>
      <c r="P1017" s="5">
        <f t="shared" si="62"/>
        <v>2.5000000000000001E-2</v>
      </c>
      <c r="Q1017" t="s">
        <v>8319</v>
      </c>
      <c r="R1017" t="s">
        <v>8321</v>
      </c>
      <c r="S1017" s="10">
        <f t="shared" si="64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</v>
      </c>
      <c r="P1018" s="5">
        <f t="shared" si="62"/>
        <v>1.3370865587614356E-2</v>
      </c>
      <c r="Q1018" t="s">
        <v>8319</v>
      </c>
      <c r="R1018" t="s">
        <v>8321</v>
      </c>
      <c r="S1018" s="10">
        <f t="shared" si="64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22.878799999999998</v>
      </c>
      <c r="P1019" s="5">
        <f t="shared" si="62"/>
        <v>6.2066192282812039E-3</v>
      </c>
      <c r="Q1019" t="s">
        <v>8319</v>
      </c>
      <c r="R1019" t="s">
        <v>8321</v>
      </c>
      <c r="S1019" s="10">
        <f t="shared" si="64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</v>
      </c>
      <c r="P1020" s="5">
        <f t="shared" si="62"/>
        <v>1.1272141706924315E-2</v>
      </c>
      <c r="Q1020" t="s">
        <v>8319</v>
      </c>
      <c r="R1020" t="s">
        <v>8321</v>
      </c>
      <c r="S1020" s="10">
        <f t="shared" si="64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47.333333333333336</v>
      </c>
      <c r="P1021" s="5">
        <f t="shared" si="62"/>
        <v>1.8779342723004695E-2</v>
      </c>
      <c r="Q1021" t="s">
        <v>8319</v>
      </c>
      <c r="R1021" t="s">
        <v>8321</v>
      </c>
      <c r="S1021" s="10">
        <f t="shared" si="64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205.54838709677421</v>
      </c>
      <c r="P1022" s="5">
        <f t="shared" si="62"/>
        <v>9.4161958568738224E-3</v>
      </c>
      <c r="Q1022" t="s">
        <v>8325</v>
      </c>
      <c r="R1022" t="s">
        <v>8330</v>
      </c>
      <c r="S1022" s="10">
        <f t="shared" si="64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351.80366666666669</v>
      </c>
      <c r="P1023" s="5">
        <f t="shared" si="62"/>
        <v>4.5290412929181144E-2</v>
      </c>
      <c r="Q1023" t="s">
        <v>8325</v>
      </c>
      <c r="R1023" t="s">
        <v>8330</v>
      </c>
      <c r="S1023" s="10">
        <f t="shared" si="64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114.9</v>
      </c>
      <c r="P1024" s="5">
        <f t="shared" si="62"/>
        <v>3.2201914708442123E-2</v>
      </c>
      <c r="Q1024" t="s">
        <v>8325</v>
      </c>
      <c r="R1024" t="s">
        <v>8330</v>
      </c>
      <c r="S1024" s="10">
        <f t="shared" si="64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237.15</v>
      </c>
      <c r="P1025" s="5">
        <f t="shared" si="62"/>
        <v>2.7619650010541851E-2</v>
      </c>
      <c r="Q1025" t="s">
        <v>8325</v>
      </c>
      <c r="R1025" t="s">
        <v>8330</v>
      </c>
      <c r="S1025" s="10">
        <f t="shared" si="64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118.63774999999998</v>
      </c>
      <c r="P1026" s="5">
        <f t="shared" si="62"/>
        <v>2.5708511835398091E-3</v>
      </c>
      <c r="Q1026" t="s">
        <v>8325</v>
      </c>
      <c r="R1026" t="s">
        <v>8330</v>
      </c>
      <c r="S1026" s="10">
        <f t="shared" si="64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(E1027/D1027)*100</f>
        <v>109.92831428571431</v>
      </c>
      <c r="P1027" s="5">
        <f t="shared" ref="P1027:P1090" si="66">L1027/E1027</f>
        <v>1.391816121207301E-2</v>
      </c>
      <c r="Q1027" t="s">
        <v>8325</v>
      </c>
      <c r="R1027" t="s">
        <v>8330</v>
      </c>
      <c r="S1027" s="10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100.00828571428571</v>
      </c>
      <c r="P1028" s="5">
        <f t="shared" si="66"/>
        <v>1.742712746658134E-2</v>
      </c>
      <c r="Q1028" t="s">
        <v>8325</v>
      </c>
      <c r="R1028" t="s">
        <v>8330</v>
      </c>
      <c r="S1028" s="10">
        <f t="shared" si="64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103.09292094387415</v>
      </c>
      <c r="P1029" s="5">
        <f t="shared" si="66"/>
        <v>1.4354066985645933E-2</v>
      </c>
      <c r="Q1029" t="s">
        <v>8325</v>
      </c>
      <c r="R1029" t="s">
        <v>8330</v>
      </c>
      <c r="S1029" s="10">
        <f t="shared" si="64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117.27000000000001</v>
      </c>
      <c r="P1030" s="5">
        <f t="shared" si="66"/>
        <v>2.1744691737017138E-2</v>
      </c>
      <c r="Q1030" t="s">
        <v>8325</v>
      </c>
      <c r="R1030" t="s">
        <v>8330</v>
      </c>
      <c r="S1030" s="10">
        <f t="shared" si="64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111.75999999999999</v>
      </c>
      <c r="P1031" s="5">
        <f t="shared" si="66"/>
        <v>1.2616320687186829E-2</v>
      </c>
      <c r="Q1031" t="s">
        <v>8325</v>
      </c>
      <c r="R1031" t="s">
        <v>8330</v>
      </c>
      <c r="S1031" s="10">
        <f t="shared" si="64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342.09999999999997</v>
      </c>
      <c r="P1032" s="5">
        <f t="shared" si="66"/>
        <v>2.3238819058754748E-2</v>
      </c>
      <c r="Q1032" t="s">
        <v>8325</v>
      </c>
      <c r="R1032" t="s">
        <v>8330</v>
      </c>
      <c r="S1032" s="10">
        <f t="shared" ref="S1032:S1095" si="68">(((J1032/60)/60)/24)+DATE(1970,1,1)</f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107.4</v>
      </c>
      <c r="P1033" s="5">
        <f t="shared" si="66"/>
        <v>9.2178770949720677E-3</v>
      </c>
      <c r="Q1033" t="s">
        <v>8325</v>
      </c>
      <c r="R1033" t="s">
        <v>8330</v>
      </c>
      <c r="S1033" s="10">
        <f t="shared" si="68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108.49703703703703</v>
      </c>
      <c r="P1034" s="5">
        <f t="shared" si="66"/>
        <v>1.6385496105031028E-2</v>
      </c>
      <c r="Q1034" t="s">
        <v>8325</v>
      </c>
      <c r="R1034" t="s">
        <v>8330</v>
      </c>
      <c r="S1034" s="10">
        <f t="shared" si="68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102.86144578313252</v>
      </c>
      <c r="P1035" s="5">
        <f t="shared" si="66"/>
        <v>1.9765739385065886E-2</v>
      </c>
      <c r="Q1035" t="s">
        <v>8325</v>
      </c>
      <c r="R1035" t="s">
        <v>8330</v>
      </c>
      <c r="S1035" s="10">
        <f t="shared" si="68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130.0018</v>
      </c>
      <c r="P1036" s="5">
        <f t="shared" si="66"/>
        <v>2.5538107933890147E-2</v>
      </c>
      <c r="Q1036" t="s">
        <v>8325</v>
      </c>
      <c r="R1036" t="s">
        <v>8330</v>
      </c>
      <c r="S1036" s="10">
        <f t="shared" si="68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107.65217391304347</v>
      </c>
      <c r="P1037" s="5">
        <f t="shared" si="66"/>
        <v>1.5347334410339256E-2</v>
      </c>
      <c r="Q1037" t="s">
        <v>8325</v>
      </c>
      <c r="R1037" t="s">
        <v>8330</v>
      </c>
      <c r="S1037" s="10">
        <f t="shared" si="68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112.36044444444444</v>
      </c>
      <c r="P1038" s="5">
        <f t="shared" si="66"/>
        <v>4.1730779119579446E-2</v>
      </c>
      <c r="Q1038" t="s">
        <v>8325</v>
      </c>
      <c r="R1038" t="s">
        <v>8330</v>
      </c>
      <c r="S1038" s="10">
        <f t="shared" si="68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102.1</v>
      </c>
      <c r="P1039" s="5">
        <f t="shared" si="66"/>
        <v>2.0568070519098921E-2</v>
      </c>
      <c r="Q1039" t="s">
        <v>8325</v>
      </c>
      <c r="R1039" t="s">
        <v>8330</v>
      </c>
      <c r="S1039" s="10">
        <f t="shared" si="68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145.33333333333334</v>
      </c>
      <c r="P1040" s="5">
        <f t="shared" si="66"/>
        <v>2.7981651376146791E-2</v>
      </c>
      <c r="Q1040" t="s">
        <v>8325</v>
      </c>
      <c r="R1040" t="s">
        <v>8330</v>
      </c>
      <c r="S1040" s="10">
        <f t="shared" si="68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128.19999999999999</v>
      </c>
      <c r="P1041" s="5">
        <f t="shared" si="66"/>
        <v>4.6801872074882997E-2</v>
      </c>
      <c r="Q1041" t="s">
        <v>8325</v>
      </c>
      <c r="R1041" t="s">
        <v>8330</v>
      </c>
      <c r="S1041" s="10">
        <f t="shared" si="68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0.29411764705882354</v>
      </c>
      <c r="P1042" s="5">
        <f t="shared" si="66"/>
        <v>4.0000000000000001E-3</v>
      </c>
      <c r="Q1042" t="s">
        <v>8331</v>
      </c>
      <c r="R1042" t="s">
        <v>8332</v>
      </c>
      <c r="S1042" s="10">
        <f t="shared" si="68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5" t="e">
        <f t="shared" si="66"/>
        <v>#DIV/0!</v>
      </c>
      <c r="Q1043" t="s">
        <v>8331</v>
      </c>
      <c r="R1043" t="s">
        <v>8332</v>
      </c>
      <c r="S1043" s="10">
        <f t="shared" si="68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</v>
      </c>
      <c r="P1044" s="5">
        <f t="shared" si="66"/>
        <v>0.1</v>
      </c>
      <c r="Q1044" t="s">
        <v>8331</v>
      </c>
      <c r="R1044" t="s">
        <v>8332</v>
      </c>
      <c r="S1044" s="10">
        <f t="shared" si="68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8.5370000000000008</v>
      </c>
      <c r="P1045" s="5">
        <f t="shared" si="66"/>
        <v>3.4204052945999763E-2</v>
      </c>
      <c r="Q1045" t="s">
        <v>8331</v>
      </c>
      <c r="R1045" t="s">
        <v>8332</v>
      </c>
      <c r="S1045" s="10">
        <f t="shared" si="68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8.5714285714285715E-2</v>
      </c>
      <c r="P1046" s="5">
        <f t="shared" si="66"/>
        <v>0.33333333333333331</v>
      </c>
      <c r="Q1046" t="s">
        <v>8331</v>
      </c>
      <c r="R1046" t="s">
        <v>8332</v>
      </c>
      <c r="S1046" s="10">
        <f t="shared" si="68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2.6599999999999997</v>
      </c>
      <c r="P1047" s="5">
        <f t="shared" si="66"/>
        <v>3.007518796992481E-2</v>
      </c>
      <c r="Q1047" t="s">
        <v>8331</v>
      </c>
      <c r="R1047" t="s">
        <v>8332</v>
      </c>
      <c r="S1047" s="10">
        <f t="shared" si="68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5" t="e">
        <f t="shared" si="66"/>
        <v>#DIV/0!</v>
      </c>
      <c r="Q1048" t="s">
        <v>8331</v>
      </c>
      <c r="R1048" t="s">
        <v>8332</v>
      </c>
      <c r="S1048" s="10">
        <f t="shared" si="68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0.05</v>
      </c>
      <c r="P1049" s="5">
        <f t="shared" si="66"/>
        <v>1</v>
      </c>
      <c r="Q1049" t="s">
        <v>8331</v>
      </c>
      <c r="R1049" t="s">
        <v>8332</v>
      </c>
      <c r="S1049" s="10">
        <f t="shared" si="68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</v>
      </c>
      <c r="P1050" s="5">
        <f t="shared" si="66"/>
        <v>1.8867924528301886E-2</v>
      </c>
      <c r="Q1050" t="s">
        <v>8331</v>
      </c>
      <c r="R1050" t="s">
        <v>8332</v>
      </c>
      <c r="S1050" s="10">
        <f t="shared" si="68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5" t="e">
        <f t="shared" si="66"/>
        <v>#DIV/0!</v>
      </c>
      <c r="Q1051" t="s">
        <v>8331</v>
      </c>
      <c r="R1051" t="s">
        <v>8332</v>
      </c>
      <c r="S1051" s="10">
        <f t="shared" si="68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5" t="e">
        <f t="shared" si="66"/>
        <v>#DIV/0!</v>
      </c>
      <c r="Q1052" t="s">
        <v>8331</v>
      </c>
      <c r="R1052" t="s">
        <v>8332</v>
      </c>
      <c r="S1052" s="10">
        <f t="shared" si="68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5" t="e">
        <f t="shared" si="66"/>
        <v>#DIV/0!</v>
      </c>
      <c r="Q1053" t="s">
        <v>8331</v>
      </c>
      <c r="R1053" t="s">
        <v>8332</v>
      </c>
      <c r="S1053" s="10">
        <f t="shared" si="68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s="5" t="e">
        <f t="shared" si="66"/>
        <v>#DIV/0!</v>
      </c>
      <c r="Q1054" t="s">
        <v>8331</v>
      </c>
      <c r="R1054" t="s">
        <v>8332</v>
      </c>
      <c r="S1054" s="10">
        <f t="shared" si="68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 s="5">
        <f t="shared" si="66"/>
        <v>6.6666666666666666E-2</v>
      </c>
      <c r="Q1055" t="s">
        <v>8331</v>
      </c>
      <c r="R1055" t="s">
        <v>8332</v>
      </c>
      <c r="S1055" s="10">
        <f t="shared" si="68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s="5" t="e">
        <f t="shared" si="66"/>
        <v>#DIV/0!</v>
      </c>
      <c r="Q1056" t="s">
        <v>8331</v>
      </c>
      <c r="R1056" t="s">
        <v>8332</v>
      </c>
      <c r="S1056" s="10">
        <f t="shared" si="68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s="5" t="e">
        <f t="shared" si="66"/>
        <v>#DIV/0!</v>
      </c>
      <c r="Q1057" t="s">
        <v>8331</v>
      </c>
      <c r="R1057" t="s">
        <v>8332</v>
      </c>
      <c r="S1057" s="10">
        <f t="shared" si="68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s="5" t="e">
        <f t="shared" si="66"/>
        <v>#DIV/0!</v>
      </c>
      <c r="Q1058" t="s">
        <v>8331</v>
      </c>
      <c r="R1058" t="s">
        <v>8332</v>
      </c>
      <c r="S1058" s="10">
        <f t="shared" si="68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s="5" t="e">
        <f t="shared" si="66"/>
        <v>#DIV/0!</v>
      </c>
      <c r="Q1059" t="s">
        <v>8331</v>
      </c>
      <c r="R1059" t="s">
        <v>8332</v>
      </c>
      <c r="S1059" s="10">
        <f t="shared" si="68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s="5" t="e">
        <f t="shared" si="66"/>
        <v>#DIV/0!</v>
      </c>
      <c r="Q1060" t="s">
        <v>8331</v>
      </c>
      <c r="R1060" t="s">
        <v>8332</v>
      </c>
      <c r="S1060" s="10">
        <f t="shared" si="68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s="5" t="e">
        <f t="shared" si="66"/>
        <v>#DIV/0!</v>
      </c>
      <c r="Q1061" t="s">
        <v>8331</v>
      </c>
      <c r="R1061" t="s">
        <v>8332</v>
      </c>
      <c r="S1061" s="10">
        <f t="shared" si="68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 s="5">
        <f t="shared" si="66"/>
        <v>0.02</v>
      </c>
      <c r="Q1062" t="s">
        <v>8331</v>
      </c>
      <c r="R1062" t="s">
        <v>8332</v>
      </c>
      <c r="S1062" s="10">
        <f t="shared" si="68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s="5" t="e">
        <f t="shared" si="66"/>
        <v>#DIV/0!</v>
      </c>
      <c r="Q1063" t="s">
        <v>8331</v>
      </c>
      <c r="R1063" t="s">
        <v>8332</v>
      </c>
      <c r="S1063" s="10">
        <f t="shared" si="68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95.477386934673376</v>
      </c>
      <c r="P1064" s="5">
        <f t="shared" si="66"/>
        <v>2.1052631578947368E-2</v>
      </c>
      <c r="Q1064" t="s">
        <v>8331</v>
      </c>
      <c r="R1064" t="s">
        <v>8332</v>
      </c>
      <c r="S1064" s="10">
        <f t="shared" si="68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s="5" t="e">
        <f t="shared" si="66"/>
        <v>#DIV/0!</v>
      </c>
      <c r="Q1065" t="s">
        <v>8331</v>
      </c>
      <c r="R1065" t="s">
        <v>8332</v>
      </c>
      <c r="S1065" s="10">
        <f t="shared" si="68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</v>
      </c>
      <c r="P1066" s="5">
        <f t="shared" si="66"/>
        <v>1.5228426395939087E-2</v>
      </c>
      <c r="Q1066" t="s">
        <v>8333</v>
      </c>
      <c r="R1066" t="s">
        <v>8334</v>
      </c>
      <c r="S1066" s="10">
        <f t="shared" si="68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</v>
      </c>
      <c r="P1067" s="5">
        <f t="shared" si="66"/>
        <v>6.1728395061728392E-2</v>
      </c>
      <c r="Q1067" t="s">
        <v>8333</v>
      </c>
      <c r="R1067" t="s">
        <v>8334</v>
      </c>
      <c r="S1067" s="10">
        <f t="shared" si="68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</v>
      </c>
      <c r="P1068" s="5">
        <f t="shared" si="66"/>
        <v>2.9301128489408038E-2</v>
      </c>
      <c r="Q1068" t="s">
        <v>8333</v>
      </c>
      <c r="R1068" t="s">
        <v>8334</v>
      </c>
      <c r="S1068" s="10">
        <f t="shared" si="68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26</v>
      </c>
      <c r="P1069" s="5">
        <f t="shared" si="66"/>
        <v>7.6923076923076927E-2</v>
      </c>
      <c r="Q1069" t="s">
        <v>8333</v>
      </c>
      <c r="R1069" t="s">
        <v>8334</v>
      </c>
      <c r="S1069" s="10">
        <f t="shared" si="68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0.15</v>
      </c>
      <c r="P1070" s="5">
        <f t="shared" si="66"/>
        <v>8.8888888888888892E-2</v>
      </c>
      <c r="Q1070" t="s">
        <v>8333</v>
      </c>
      <c r="R1070" t="s">
        <v>8334</v>
      </c>
      <c r="S1070" s="10">
        <f t="shared" si="68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38.636363636363633</v>
      </c>
      <c r="P1071" s="5">
        <f t="shared" si="66"/>
        <v>2.4705882352941175E-2</v>
      </c>
      <c r="Q1071" t="s">
        <v>8333</v>
      </c>
      <c r="R1071" t="s">
        <v>8334</v>
      </c>
      <c r="S1071" s="10">
        <f t="shared" si="68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0.70000000000000007</v>
      </c>
      <c r="P1072" s="5">
        <f t="shared" si="66"/>
        <v>2.8571428571428571E-2</v>
      </c>
      <c r="Q1072" t="s">
        <v>8333</v>
      </c>
      <c r="R1072" t="s">
        <v>8334</v>
      </c>
      <c r="S1072" s="10">
        <f t="shared" si="68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s="5" t="e">
        <f t="shared" si="66"/>
        <v>#DIV/0!</v>
      </c>
      <c r="Q1073" t="s">
        <v>8333</v>
      </c>
      <c r="R1073" t="s">
        <v>8334</v>
      </c>
      <c r="S1073" s="10">
        <f t="shared" si="68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6.8000000000000005E-2</v>
      </c>
      <c r="P1074" s="5">
        <f t="shared" si="66"/>
        <v>7.8431372549019607E-2</v>
      </c>
      <c r="Q1074" t="s">
        <v>8333</v>
      </c>
      <c r="R1074" t="s">
        <v>8334</v>
      </c>
      <c r="S1074" s="10">
        <f t="shared" si="68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1.3333333333333335</v>
      </c>
      <c r="P1075" s="5">
        <f t="shared" si="66"/>
        <v>0.1</v>
      </c>
      <c r="Q1075" t="s">
        <v>8333</v>
      </c>
      <c r="R1075" t="s">
        <v>8334</v>
      </c>
      <c r="S1075" s="10">
        <f t="shared" si="68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6.3092592592592585</v>
      </c>
      <c r="P1076" s="5">
        <f t="shared" si="66"/>
        <v>8.8054006457293811E-3</v>
      </c>
      <c r="Q1076" t="s">
        <v>8333</v>
      </c>
      <c r="R1076" t="s">
        <v>8334</v>
      </c>
      <c r="S1076" s="10">
        <f t="shared" si="68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4.5</v>
      </c>
      <c r="P1077" s="5">
        <f t="shared" si="66"/>
        <v>6.6666666666666666E-2</v>
      </c>
      <c r="Q1077" t="s">
        <v>8333</v>
      </c>
      <c r="R1077" t="s">
        <v>8334</v>
      </c>
      <c r="S1077" s="10">
        <f t="shared" si="68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62.765333333333331</v>
      </c>
      <c r="P1078" s="5">
        <f t="shared" si="66"/>
        <v>2.0712070357309768E-2</v>
      </c>
      <c r="Q1078" t="s">
        <v>8333</v>
      </c>
      <c r="R1078" t="s">
        <v>8334</v>
      </c>
      <c r="S1078" s="10">
        <f t="shared" si="68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29.376000000000001</v>
      </c>
      <c r="P1079" s="5">
        <f t="shared" si="66"/>
        <v>2.2739651416122005E-2</v>
      </c>
      <c r="Q1079" t="s">
        <v>8333</v>
      </c>
      <c r="R1079" t="s">
        <v>8334</v>
      </c>
      <c r="S1079" s="10">
        <f t="shared" si="68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7.5</v>
      </c>
      <c r="P1080" s="5">
        <f t="shared" si="66"/>
        <v>0.1111111111111111</v>
      </c>
      <c r="Q1080" t="s">
        <v>8333</v>
      </c>
      <c r="R1080" t="s">
        <v>8334</v>
      </c>
      <c r="S1080" s="10">
        <f t="shared" si="68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2.6076923076923078</v>
      </c>
      <c r="P1081" s="5">
        <f t="shared" si="66"/>
        <v>2.6548672566371681E-2</v>
      </c>
      <c r="Q1081" t="s">
        <v>8333</v>
      </c>
      <c r="R1081" t="s">
        <v>8334</v>
      </c>
      <c r="S1081" s="10">
        <f t="shared" si="68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9.1050000000000004</v>
      </c>
      <c r="P1082" s="5">
        <f t="shared" si="66"/>
        <v>5.3816584294343765E-2</v>
      </c>
      <c r="Q1082" t="s">
        <v>8333</v>
      </c>
      <c r="R1082" t="s">
        <v>8334</v>
      </c>
      <c r="S1082" s="10">
        <f t="shared" si="68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1.7647058823529412E-2</v>
      </c>
      <c r="P1083" s="5">
        <f t="shared" si="66"/>
        <v>0.33333333333333331</v>
      </c>
      <c r="Q1083" t="s">
        <v>8333</v>
      </c>
      <c r="R1083" t="s">
        <v>8334</v>
      </c>
      <c r="S1083" s="10">
        <f t="shared" si="68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0.55999999999999994</v>
      </c>
      <c r="P1084" s="5">
        <f t="shared" si="66"/>
        <v>5.3571428571428568E-2</v>
      </c>
      <c r="Q1084" t="s">
        <v>8333</v>
      </c>
      <c r="R1084" t="s">
        <v>8334</v>
      </c>
      <c r="S1084" s="10">
        <f t="shared" si="68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0.82000000000000006</v>
      </c>
      <c r="P1085" s="5">
        <f t="shared" si="66"/>
        <v>2.4390243902439024E-3</v>
      </c>
      <c r="Q1085" t="s">
        <v>8333</v>
      </c>
      <c r="R1085" t="s">
        <v>8334</v>
      </c>
      <c r="S1085" s="10">
        <f t="shared" si="68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s="5" t="e">
        <f t="shared" si="66"/>
        <v>#DIV/0!</v>
      </c>
      <c r="Q1086" t="s">
        <v>8333</v>
      </c>
      <c r="R1086" t="s">
        <v>8334</v>
      </c>
      <c r="S1086" s="10">
        <f t="shared" si="68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</v>
      </c>
      <c r="P1087" s="5">
        <f t="shared" si="66"/>
        <v>8.771929824561403E-3</v>
      </c>
      <c r="Q1087" t="s">
        <v>8333</v>
      </c>
      <c r="R1087" t="s">
        <v>8334</v>
      </c>
      <c r="S1087" s="10">
        <f t="shared" si="68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8.3333333333333343E-2</v>
      </c>
      <c r="P1088" s="5">
        <f t="shared" si="66"/>
        <v>0.13333333333333333</v>
      </c>
      <c r="Q1088" t="s">
        <v>8333</v>
      </c>
      <c r="R1088" t="s">
        <v>8334</v>
      </c>
      <c r="S1088" s="10">
        <f t="shared" si="68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s="5" t="e">
        <f t="shared" si="66"/>
        <v>#DIV/0!</v>
      </c>
      <c r="Q1089" t="s">
        <v>8333</v>
      </c>
      <c r="R1089" t="s">
        <v>8334</v>
      </c>
      <c r="S1089" s="10">
        <f t="shared" si="68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14.182977777777777</v>
      </c>
      <c r="P1090" s="5">
        <f t="shared" si="66"/>
        <v>2.3032304765963581E-2</v>
      </c>
      <c r="Q1090" t="s">
        <v>8333</v>
      </c>
      <c r="R1090" t="s">
        <v>8334</v>
      </c>
      <c r="S1090" s="10">
        <f t="shared" si="68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(E1091/D1091)*100</f>
        <v>7.8266666666666662</v>
      </c>
      <c r="P1091" s="5">
        <f t="shared" ref="P1091:P1154" si="70">L1091/E1091</f>
        <v>4.1737649063032366E-2</v>
      </c>
      <c r="Q1091" t="s">
        <v>8333</v>
      </c>
      <c r="R1091" t="s">
        <v>8334</v>
      </c>
      <c r="S1091" s="10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3.8464497269020695E-2</v>
      </c>
      <c r="P1092" s="5">
        <f t="shared" si="70"/>
        <v>0.2</v>
      </c>
      <c r="Q1092" t="s">
        <v>8333</v>
      </c>
      <c r="R1092" t="s">
        <v>8334</v>
      </c>
      <c r="S1092" s="10">
        <f t="shared" si="68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12.5</v>
      </c>
      <c r="P1093" s="5">
        <f t="shared" si="70"/>
        <v>0.08</v>
      </c>
      <c r="Q1093" t="s">
        <v>8333</v>
      </c>
      <c r="R1093" t="s">
        <v>8334</v>
      </c>
      <c r="S1093" s="10">
        <f t="shared" si="68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</v>
      </c>
      <c r="P1094" s="5">
        <f t="shared" si="70"/>
        <v>0.33333333333333331</v>
      </c>
      <c r="Q1094" t="s">
        <v>8333</v>
      </c>
      <c r="R1094" t="s">
        <v>8334</v>
      </c>
      <c r="S1094" s="10">
        <f t="shared" si="68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14.083333333333334</v>
      </c>
      <c r="P1095" s="5">
        <f t="shared" si="70"/>
        <v>9.4674556213017749E-2</v>
      </c>
      <c r="Q1095" t="s">
        <v>8333</v>
      </c>
      <c r="R1095" t="s">
        <v>8334</v>
      </c>
      <c r="S1095" s="10">
        <f t="shared" si="68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18.300055555555556</v>
      </c>
      <c r="P1096" s="5">
        <f t="shared" si="70"/>
        <v>8.1966964277582644E-3</v>
      </c>
      <c r="Q1096" t="s">
        <v>8333</v>
      </c>
      <c r="R1096" t="s">
        <v>8334</v>
      </c>
      <c r="S1096" s="10">
        <f t="shared" ref="S1096:S1159" si="72">(((J1096/60)/60)/24)+DATE(1970,1,1)</f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</v>
      </c>
      <c r="P1097" s="5">
        <f t="shared" si="70"/>
        <v>3.734011281480893E-3</v>
      </c>
      <c r="Q1097" t="s">
        <v>8333</v>
      </c>
      <c r="R1097" t="s">
        <v>8334</v>
      </c>
      <c r="S1097" s="10">
        <f t="shared" si="72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17.933333333333334</v>
      </c>
      <c r="P1098" s="5">
        <f t="shared" si="70"/>
        <v>1.3475836431226766E-2</v>
      </c>
      <c r="Q1098" t="s">
        <v>8333</v>
      </c>
      <c r="R1098" t="s">
        <v>8334</v>
      </c>
      <c r="S1098" s="10">
        <f t="shared" si="72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4.7E-2</v>
      </c>
      <c r="P1099" s="5">
        <f t="shared" si="70"/>
        <v>0.14893617021276595</v>
      </c>
      <c r="Q1099" t="s">
        <v>8333</v>
      </c>
      <c r="R1099" t="s">
        <v>8334</v>
      </c>
      <c r="S1099" s="10">
        <f t="shared" si="72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7.2120000000000006</v>
      </c>
      <c r="P1100" s="5">
        <f t="shared" si="70"/>
        <v>1.2201885745978924E-2</v>
      </c>
      <c r="Q1100" t="s">
        <v>8333</v>
      </c>
      <c r="R1100" t="s">
        <v>8334</v>
      </c>
      <c r="S1100" s="10">
        <f t="shared" si="72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0.5</v>
      </c>
      <c r="P1101" s="5">
        <f t="shared" si="70"/>
        <v>0.04</v>
      </c>
      <c r="Q1101" t="s">
        <v>8333</v>
      </c>
      <c r="R1101" t="s">
        <v>8334</v>
      </c>
      <c r="S1101" s="10">
        <f t="shared" si="72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</v>
      </c>
      <c r="P1102" s="5">
        <f t="shared" si="70"/>
        <v>0.1</v>
      </c>
      <c r="Q1102" t="s">
        <v>8333</v>
      </c>
      <c r="R1102" t="s">
        <v>8334</v>
      </c>
      <c r="S1102" s="10">
        <f t="shared" si="72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4.1000000000000002E-2</v>
      </c>
      <c r="P1103" s="5">
        <f t="shared" si="70"/>
        <v>0.14634146341463414</v>
      </c>
      <c r="Q1103" t="s">
        <v>8333</v>
      </c>
      <c r="R1103" t="s">
        <v>8334</v>
      </c>
      <c r="S1103" s="10">
        <f t="shared" si="72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5.3125</v>
      </c>
      <c r="P1104" s="5">
        <f t="shared" si="70"/>
        <v>5.647058823529412E-2</v>
      </c>
      <c r="Q1104" t="s">
        <v>8333</v>
      </c>
      <c r="R1104" t="s">
        <v>8334</v>
      </c>
      <c r="S1104" s="10">
        <f t="shared" si="72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</v>
      </c>
      <c r="P1105" s="5">
        <f t="shared" si="70"/>
        <v>6.1728395061728392E-2</v>
      </c>
      <c r="Q1105" t="s">
        <v>8333</v>
      </c>
      <c r="R1105" t="s">
        <v>8334</v>
      </c>
      <c r="S1105" s="10">
        <f t="shared" si="72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4.9516666666666671</v>
      </c>
      <c r="P1106" s="5">
        <f t="shared" si="70"/>
        <v>1.2453719286435544E-2</v>
      </c>
      <c r="Q1106" t="s">
        <v>8333</v>
      </c>
      <c r="R1106" t="s">
        <v>8334</v>
      </c>
      <c r="S1106" s="10">
        <f t="shared" si="72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0.159</v>
      </c>
      <c r="P1107" s="5">
        <f t="shared" si="70"/>
        <v>1.3976240391334731E-2</v>
      </c>
      <c r="Q1107" t="s">
        <v>8333</v>
      </c>
      <c r="R1107" t="s">
        <v>8334</v>
      </c>
      <c r="S1107" s="10">
        <f t="shared" si="72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41.25</v>
      </c>
      <c r="P1108" s="5">
        <f t="shared" si="70"/>
        <v>4.2424242424242427E-2</v>
      </c>
      <c r="Q1108" t="s">
        <v>8333</v>
      </c>
      <c r="R1108" t="s">
        <v>8334</v>
      </c>
      <c r="S1108" s="10">
        <f t="shared" si="72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5" t="e">
        <f t="shared" si="70"/>
        <v>#DIV/0!</v>
      </c>
      <c r="Q1109" t="s">
        <v>8333</v>
      </c>
      <c r="R1109" t="s">
        <v>8334</v>
      </c>
      <c r="S1109" s="10">
        <f t="shared" si="72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</v>
      </c>
      <c r="P1110" s="5">
        <f t="shared" si="70"/>
        <v>2.8668941979522185E-2</v>
      </c>
      <c r="Q1110" t="s">
        <v>8333</v>
      </c>
      <c r="R1110" t="s">
        <v>8334</v>
      </c>
      <c r="S1110" s="10">
        <f t="shared" si="72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0.44999999999999996</v>
      </c>
      <c r="P1111" s="5">
        <f t="shared" si="70"/>
        <v>6.6666666666666666E-2</v>
      </c>
      <c r="Q1111" t="s">
        <v>8333</v>
      </c>
      <c r="R1111" t="s">
        <v>8334</v>
      </c>
      <c r="S1111" s="10">
        <f t="shared" si="72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0.51</v>
      </c>
      <c r="P1112" s="5">
        <f t="shared" si="70"/>
        <v>4.3137254901960784E-2</v>
      </c>
      <c r="Q1112" t="s">
        <v>8333</v>
      </c>
      <c r="R1112" t="s">
        <v>8334</v>
      </c>
      <c r="S1112" s="10">
        <f t="shared" si="72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0.04</v>
      </c>
      <c r="P1113" s="5">
        <f t="shared" si="70"/>
        <v>1</v>
      </c>
      <c r="Q1113" t="s">
        <v>8333</v>
      </c>
      <c r="R1113" t="s">
        <v>8334</v>
      </c>
      <c r="S1113" s="10">
        <f t="shared" si="72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35.537409090909087</v>
      </c>
      <c r="P1114" s="5">
        <f t="shared" si="70"/>
        <v>9.9766827018391638E-3</v>
      </c>
      <c r="Q1114" t="s">
        <v>8333</v>
      </c>
      <c r="R1114" t="s">
        <v>8334</v>
      </c>
      <c r="S1114" s="10">
        <f t="shared" si="72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0.5</v>
      </c>
      <c r="P1115" s="5">
        <f t="shared" si="70"/>
        <v>0.2</v>
      </c>
      <c r="Q1115" t="s">
        <v>8333</v>
      </c>
      <c r="R1115" t="s">
        <v>8334</v>
      </c>
      <c r="S1115" s="10">
        <f t="shared" si="72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0.16666666666666669</v>
      </c>
      <c r="P1116" s="5">
        <f t="shared" si="70"/>
        <v>0.3</v>
      </c>
      <c r="Q1116" t="s">
        <v>8333</v>
      </c>
      <c r="R1116" t="s">
        <v>8334</v>
      </c>
      <c r="S1116" s="10">
        <f t="shared" si="72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0.13250000000000001</v>
      </c>
      <c r="P1117" s="5">
        <f t="shared" si="70"/>
        <v>7.5471698113207544E-2</v>
      </c>
      <c r="Q1117" t="s">
        <v>8333</v>
      </c>
      <c r="R1117" t="s">
        <v>8334</v>
      </c>
      <c r="S1117" s="10">
        <f t="shared" si="72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3.5704000000000007E-2</v>
      </c>
      <c r="P1118" s="5">
        <f t="shared" si="70"/>
        <v>5.6016132646202102E-2</v>
      </c>
      <c r="Q1118" t="s">
        <v>8333</v>
      </c>
      <c r="R1118" t="s">
        <v>8334</v>
      </c>
      <c r="S1118" s="10">
        <f t="shared" si="72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8.3000000000000007</v>
      </c>
      <c r="P1119" s="5">
        <f t="shared" si="70"/>
        <v>9.6385542168674704E-2</v>
      </c>
      <c r="Q1119" t="s">
        <v>8333</v>
      </c>
      <c r="R1119" t="s">
        <v>8334</v>
      </c>
      <c r="S1119" s="10">
        <f t="shared" si="72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</v>
      </c>
      <c r="P1120" s="5">
        <f t="shared" si="70"/>
        <v>2.7522935779816515E-2</v>
      </c>
      <c r="Q1120" t="s">
        <v>8333</v>
      </c>
      <c r="R1120" t="s">
        <v>8334</v>
      </c>
      <c r="S1120" s="10">
        <f t="shared" si="72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0.23809523809523811</v>
      </c>
      <c r="P1121" s="5">
        <f t="shared" si="70"/>
        <v>0.2</v>
      </c>
      <c r="Q1121" t="s">
        <v>8333</v>
      </c>
      <c r="R1121" t="s">
        <v>8334</v>
      </c>
      <c r="S1121" s="10">
        <f t="shared" si="72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s="5" t="e">
        <f t="shared" si="70"/>
        <v>#DIV/0!</v>
      </c>
      <c r="Q1122" t="s">
        <v>8333</v>
      </c>
      <c r="R1122" t="s">
        <v>8334</v>
      </c>
      <c r="S1122" s="10">
        <f t="shared" si="72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1.1599999999999999E-2</v>
      </c>
      <c r="P1123" s="5">
        <f t="shared" si="70"/>
        <v>0.17241379310344829</v>
      </c>
      <c r="Q1123" t="s">
        <v>8333</v>
      </c>
      <c r="R1123" t="s">
        <v>8334</v>
      </c>
      <c r="S1123" s="10">
        <f t="shared" si="72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s="5" t="e">
        <f t="shared" si="70"/>
        <v>#DIV/0!</v>
      </c>
      <c r="Q1124" t="s">
        <v>8333</v>
      </c>
      <c r="R1124" t="s">
        <v>8334</v>
      </c>
      <c r="S1124" s="10">
        <f t="shared" si="72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0.22</v>
      </c>
      <c r="P1125" s="5">
        <f t="shared" si="70"/>
        <v>0.27272727272727271</v>
      </c>
      <c r="Q1125" t="s">
        <v>8333</v>
      </c>
      <c r="R1125" t="s">
        <v>8334</v>
      </c>
      <c r="S1125" s="10">
        <f t="shared" si="72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0.47222222222222221</v>
      </c>
      <c r="P1126" s="5">
        <f t="shared" si="70"/>
        <v>1.6470588235294119E-2</v>
      </c>
      <c r="Q1126" t="s">
        <v>8333</v>
      </c>
      <c r="R1126" t="s">
        <v>8335</v>
      </c>
      <c r="S1126" s="10">
        <f t="shared" si="72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s="5" t="e">
        <f t="shared" si="70"/>
        <v>#DIV/0!</v>
      </c>
      <c r="Q1127" t="s">
        <v>8333</v>
      </c>
      <c r="R1127" t="s">
        <v>8335</v>
      </c>
      <c r="S1127" s="10">
        <f t="shared" si="72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0.5</v>
      </c>
      <c r="P1128" s="5">
        <f t="shared" si="70"/>
        <v>0.2</v>
      </c>
      <c r="Q1128" t="s">
        <v>8333</v>
      </c>
      <c r="R1128" t="s">
        <v>8335</v>
      </c>
      <c r="S1128" s="10">
        <f t="shared" si="72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</v>
      </c>
      <c r="P1129" s="5">
        <f t="shared" si="70"/>
        <v>3.9316239316239315E-2</v>
      </c>
      <c r="Q1129" t="s">
        <v>8333</v>
      </c>
      <c r="R1129" t="s">
        <v>8335</v>
      </c>
      <c r="S1129" s="10">
        <f t="shared" si="72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0.1</v>
      </c>
      <c r="P1130" s="5">
        <f t="shared" si="70"/>
        <v>1</v>
      </c>
      <c r="Q1130" t="s">
        <v>8333</v>
      </c>
      <c r="R1130" t="s">
        <v>8335</v>
      </c>
      <c r="S1130" s="10">
        <f t="shared" si="72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0.105</v>
      </c>
      <c r="P1131" s="5">
        <f t="shared" si="70"/>
        <v>9.5238095238095233E-2</v>
      </c>
      <c r="Q1131" t="s">
        <v>8333</v>
      </c>
      <c r="R1131" t="s">
        <v>8335</v>
      </c>
      <c r="S1131" s="10">
        <f t="shared" si="72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0.22</v>
      </c>
      <c r="P1132" s="5">
        <f t="shared" si="70"/>
        <v>0.27272727272727271</v>
      </c>
      <c r="Q1132" t="s">
        <v>8333</v>
      </c>
      <c r="R1132" t="s">
        <v>8335</v>
      </c>
      <c r="S1132" s="10">
        <f t="shared" si="72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s="5" t="e">
        <f t="shared" si="70"/>
        <v>#DIV/0!</v>
      </c>
      <c r="Q1133" t="s">
        <v>8333</v>
      </c>
      <c r="R1133" t="s">
        <v>8335</v>
      </c>
      <c r="S1133" s="10">
        <f t="shared" si="72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14.38</v>
      </c>
      <c r="P1134" s="5">
        <f t="shared" si="70"/>
        <v>9.0403337969401955E-3</v>
      </c>
      <c r="Q1134" t="s">
        <v>8333</v>
      </c>
      <c r="R1134" t="s">
        <v>8335</v>
      </c>
      <c r="S1134" s="10">
        <f t="shared" si="72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0.66666666666666674</v>
      </c>
      <c r="P1135" s="5">
        <f t="shared" si="70"/>
        <v>0.05</v>
      </c>
      <c r="Q1135" t="s">
        <v>8333</v>
      </c>
      <c r="R1135" t="s">
        <v>8335</v>
      </c>
      <c r="S1135" s="10">
        <f t="shared" si="72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4.0000000000000001E-3</v>
      </c>
      <c r="P1136" s="5">
        <f t="shared" si="70"/>
        <v>1</v>
      </c>
      <c r="Q1136" t="s">
        <v>8333</v>
      </c>
      <c r="R1136" t="s">
        <v>8335</v>
      </c>
      <c r="S1136" s="10">
        <f t="shared" si="72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5</v>
      </c>
      <c r="P1137" s="5">
        <f t="shared" si="70"/>
        <v>0.02</v>
      </c>
      <c r="Q1137" t="s">
        <v>8333</v>
      </c>
      <c r="R1137" t="s">
        <v>8335</v>
      </c>
      <c r="S1137" s="10">
        <f t="shared" si="72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6.4439140811455857</v>
      </c>
      <c r="P1138" s="5">
        <f t="shared" si="70"/>
        <v>2.2222222222222223E-2</v>
      </c>
      <c r="Q1138" t="s">
        <v>8333</v>
      </c>
      <c r="R1138" t="s">
        <v>8335</v>
      </c>
      <c r="S1138" s="10">
        <f t="shared" si="72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39.5</v>
      </c>
      <c r="P1139" s="5">
        <f t="shared" si="70"/>
        <v>3.9493670886075949E-3</v>
      </c>
      <c r="Q1139" t="s">
        <v>8333</v>
      </c>
      <c r="R1139" t="s">
        <v>8335</v>
      </c>
      <c r="S1139" s="10">
        <f t="shared" si="72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0.35714285714285715</v>
      </c>
      <c r="P1140" s="5">
        <f t="shared" si="70"/>
        <v>3.2000000000000001E-2</v>
      </c>
      <c r="Q1140" t="s">
        <v>8333</v>
      </c>
      <c r="R1140" t="s">
        <v>8335</v>
      </c>
      <c r="S1140" s="10">
        <f t="shared" si="72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6.25E-2</v>
      </c>
      <c r="P1141" s="5">
        <f t="shared" si="70"/>
        <v>0.2</v>
      </c>
      <c r="Q1141" t="s">
        <v>8333</v>
      </c>
      <c r="R1141" t="s">
        <v>8335</v>
      </c>
      <c r="S1141" s="10">
        <f t="shared" si="72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s="5" t="e">
        <f t="shared" si="70"/>
        <v>#DIV/0!</v>
      </c>
      <c r="Q1142" t="s">
        <v>8333</v>
      </c>
      <c r="R1142" t="s">
        <v>8335</v>
      </c>
      <c r="S1142" s="10">
        <f t="shared" si="72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s="5" t="e">
        <f t="shared" si="70"/>
        <v>#DIV/0!</v>
      </c>
      <c r="Q1143" t="s">
        <v>8333</v>
      </c>
      <c r="R1143" t="s">
        <v>8335</v>
      </c>
      <c r="S1143" s="10">
        <f t="shared" si="72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s="5" t="e">
        <f t="shared" si="70"/>
        <v>#DIV/0!</v>
      </c>
      <c r="Q1144" t="s">
        <v>8333</v>
      </c>
      <c r="R1144" t="s">
        <v>8335</v>
      </c>
      <c r="S1144" s="10">
        <f t="shared" si="72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0.41333333333333333</v>
      </c>
      <c r="P1145" s="5">
        <f t="shared" si="70"/>
        <v>4.3010752688172046E-2</v>
      </c>
      <c r="Q1145" t="s">
        <v>8333</v>
      </c>
      <c r="R1145" t="s">
        <v>8335</v>
      </c>
      <c r="S1145" s="10">
        <f t="shared" si="72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s="5" t="e">
        <f t="shared" si="70"/>
        <v>#DIV/0!</v>
      </c>
      <c r="Q1146" t="s">
        <v>8336</v>
      </c>
      <c r="R1146" t="s">
        <v>8337</v>
      </c>
      <c r="S1146" s="10">
        <f t="shared" si="72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0.125</v>
      </c>
      <c r="P1147" s="5">
        <f t="shared" si="70"/>
        <v>0.01</v>
      </c>
      <c r="Q1147" t="s">
        <v>8336</v>
      </c>
      <c r="R1147" t="s">
        <v>8337</v>
      </c>
      <c r="S1147" s="10">
        <f t="shared" si="72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8.8333333333333339</v>
      </c>
      <c r="P1148" s="5">
        <f t="shared" si="70"/>
        <v>2.2641509433962263E-2</v>
      </c>
      <c r="Q1148" t="s">
        <v>8336</v>
      </c>
      <c r="R1148" t="s">
        <v>8337</v>
      </c>
      <c r="S1148" s="10">
        <f t="shared" si="72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s="5" t="e">
        <f t="shared" si="70"/>
        <v>#DIV/0!</v>
      </c>
      <c r="Q1149" t="s">
        <v>8336</v>
      </c>
      <c r="R1149" t="s">
        <v>8337</v>
      </c>
      <c r="S1149" s="10">
        <f t="shared" si="72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0.48666666666666669</v>
      </c>
      <c r="P1150" s="5">
        <f t="shared" si="70"/>
        <v>4.1095890410958902E-2</v>
      </c>
      <c r="Q1150" t="s">
        <v>8336</v>
      </c>
      <c r="R1150" t="s">
        <v>8337</v>
      </c>
      <c r="S1150" s="10">
        <f t="shared" si="72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0.15</v>
      </c>
      <c r="P1151" s="5">
        <f t="shared" si="70"/>
        <v>2.6666666666666668E-2</v>
      </c>
      <c r="Q1151" t="s">
        <v>8336</v>
      </c>
      <c r="R1151" t="s">
        <v>8337</v>
      </c>
      <c r="S1151" s="10">
        <f t="shared" si="72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10.08</v>
      </c>
      <c r="P1152" s="5">
        <f t="shared" si="70"/>
        <v>2.3809523809523808E-2</v>
      </c>
      <c r="Q1152" t="s">
        <v>8336</v>
      </c>
      <c r="R1152" t="s">
        <v>8337</v>
      </c>
      <c r="S1152" s="10">
        <f t="shared" si="72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s="5" t="e">
        <f t="shared" si="70"/>
        <v>#DIV/0!</v>
      </c>
      <c r="Q1153" t="s">
        <v>8336</v>
      </c>
      <c r="R1153" t="s">
        <v>8337</v>
      </c>
      <c r="S1153" s="10">
        <f t="shared" si="72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5.6937500000000005</v>
      </c>
      <c r="P1154" s="5">
        <f t="shared" si="70"/>
        <v>1.6465422612513721E-2</v>
      </c>
      <c r="Q1154" t="s">
        <v>8336</v>
      </c>
      <c r="R1154" t="s">
        <v>8337</v>
      </c>
      <c r="S1154" s="10">
        <f t="shared" si="72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(E1155/D1155)*100</f>
        <v>0.625</v>
      </c>
      <c r="P1155" s="5">
        <f t="shared" ref="P1155:P1218" si="74">L1155/E1155</f>
        <v>0.02</v>
      </c>
      <c r="Q1155" t="s">
        <v>8336</v>
      </c>
      <c r="R1155" t="s">
        <v>8337</v>
      </c>
      <c r="S1155" s="10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</v>
      </c>
      <c r="P1156" s="5">
        <f t="shared" si="74"/>
        <v>9.2307692307692316E-3</v>
      </c>
      <c r="Q1156" t="s">
        <v>8336</v>
      </c>
      <c r="R1156" t="s">
        <v>8337</v>
      </c>
      <c r="S1156" s="10">
        <f t="shared" si="72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0.752</v>
      </c>
      <c r="P1157" s="5">
        <f t="shared" si="74"/>
        <v>4.2553191489361701E-2</v>
      </c>
      <c r="Q1157" t="s">
        <v>8336</v>
      </c>
      <c r="R1157" t="s">
        <v>8337</v>
      </c>
      <c r="S1157" s="10">
        <f t="shared" si="72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5" t="e">
        <f t="shared" si="74"/>
        <v>#DIV/0!</v>
      </c>
      <c r="Q1158" t="s">
        <v>8336</v>
      </c>
      <c r="R1158" t="s">
        <v>8337</v>
      </c>
      <c r="S1158" s="10">
        <f t="shared" si="72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</v>
      </c>
      <c r="P1159" s="5">
        <f t="shared" si="74"/>
        <v>1.9867549668874173E-2</v>
      </c>
      <c r="Q1159" t="s">
        <v>8336</v>
      </c>
      <c r="R1159" t="s">
        <v>8337</v>
      </c>
      <c r="S1159" s="10">
        <f t="shared" si="72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0.46666666666666673</v>
      </c>
      <c r="P1160" s="5">
        <f t="shared" si="74"/>
        <v>8.5714285714285715E-2</v>
      </c>
      <c r="Q1160" t="s">
        <v>8336</v>
      </c>
      <c r="R1160" t="s">
        <v>8337</v>
      </c>
      <c r="S1160" s="10">
        <f t="shared" ref="S1160:S1223" si="76">(((J1160/60)/60)/24)+DATE(1970,1,1)</f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5" t="e">
        <f t="shared" si="74"/>
        <v>#DIV/0!</v>
      </c>
      <c r="Q1161" t="s">
        <v>8336</v>
      </c>
      <c r="R1161" t="s">
        <v>8337</v>
      </c>
      <c r="S1161" s="10">
        <f t="shared" si="76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</v>
      </c>
      <c r="P1162" s="5">
        <f t="shared" si="74"/>
        <v>1.6450216450216451E-2</v>
      </c>
      <c r="Q1162" t="s">
        <v>8336</v>
      </c>
      <c r="R1162" t="s">
        <v>8337</v>
      </c>
      <c r="S1162" s="10">
        <f t="shared" si="76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5" t="e">
        <f t="shared" si="74"/>
        <v>#DIV/0!</v>
      </c>
      <c r="Q1163" t="s">
        <v>8336</v>
      </c>
      <c r="R1163" t="s">
        <v>8337</v>
      </c>
      <c r="S1163" s="10">
        <f t="shared" si="76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5.8333333333333341E-2</v>
      </c>
      <c r="P1164" s="5">
        <f t="shared" si="74"/>
        <v>5.7142857142857141E-2</v>
      </c>
      <c r="Q1164" t="s">
        <v>8336</v>
      </c>
      <c r="R1164" t="s">
        <v>8337</v>
      </c>
      <c r="S1164" s="10">
        <f t="shared" si="76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5" t="e">
        <f t="shared" si="74"/>
        <v>#DIV/0!</v>
      </c>
      <c r="Q1165" t="s">
        <v>8336</v>
      </c>
      <c r="R1165" t="s">
        <v>8337</v>
      </c>
      <c r="S1165" s="10">
        <f t="shared" si="76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5" t="e">
        <f t="shared" si="74"/>
        <v>#DIV/0!</v>
      </c>
      <c r="Q1166" t="s">
        <v>8336</v>
      </c>
      <c r="R1166" t="s">
        <v>8337</v>
      </c>
      <c r="S1166" s="10">
        <f t="shared" si="76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20.705000000000002</v>
      </c>
      <c r="P1167" s="5">
        <f t="shared" si="74"/>
        <v>1.207437816952427E-2</v>
      </c>
      <c r="Q1167" t="s">
        <v>8336</v>
      </c>
      <c r="R1167" t="s">
        <v>8337</v>
      </c>
      <c r="S1167" s="10">
        <f t="shared" si="76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19.139999999999997</v>
      </c>
      <c r="P1168" s="5">
        <f t="shared" si="74"/>
        <v>2.7864855451062349E-3</v>
      </c>
      <c r="Q1168" t="s">
        <v>8336</v>
      </c>
      <c r="R1168" t="s">
        <v>8337</v>
      </c>
      <c r="S1168" s="10">
        <f t="shared" si="76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1.6316666666666666</v>
      </c>
      <c r="P1169" s="5">
        <f t="shared" si="74"/>
        <v>1.634320735444331E-2</v>
      </c>
      <c r="Q1169" t="s">
        <v>8336</v>
      </c>
      <c r="R1169" t="s">
        <v>8337</v>
      </c>
      <c r="S1169" s="10">
        <f t="shared" si="76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5.6666666666666661</v>
      </c>
      <c r="P1170" s="5">
        <f t="shared" si="74"/>
        <v>2.9411764705882353E-3</v>
      </c>
      <c r="Q1170" t="s">
        <v>8336</v>
      </c>
      <c r="R1170" t="s">
        <v>8337</v>
      </c>
      <c r="S1170" s="10">
        <f t="shared" si="76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0.16999999999999998</v>
      </c>
      <c r="P1171" s="5">
        <f t="shared" si="74"/>
        <v>0.17647058823529413</v>
      </c>
      <c r="Q1171" t="s">
        <v>8336</v>
      </c>
      <c r="R1171" t="s">
        <v>8337</v>
      </c>
      <c r="S1171" s="10">
        <f t="shared" si="76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0.4</v>
      </c>
      <c r="P1172" s="5">
        <f t="shared" si="74"/>
        <v>0.02</v>
      </c>
      <c r="Q1172" t="s">
        <v>8336</v>
      </c>
      <c r="R1172" t="s">
        <v>8337</v>
      </c>
      <c r="S1172" s="10">
        <f t="shared" si="76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0.1</v>
      </c>
      <c r="P1173" s="5">
        <f t="shared" si="74"/>
        <v>0.04</v>
      </c>
      <c r="Q1173" t="s">
        <v>8336</v>
      </c>
      <c r="R1173" t="s">
        <v>8337</v>
      </c>
      <c r="S1173" s="10">
        <f t="shared" si="76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5" t="e">
        <f t="shared" si="74"/>
        <v>#DIV/0!</v>
      </c>
      <c r="Q1174" t="s">
        <v>8336</v>
      </c>
      <c r="R1174" t="s">
        <v>8337</v>
      </c>
      <c r="S1174" s="10">
        <f t="shared" si="76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2.4E-2</v>
      </c>
      <c r="P1175" s="5">
        <f t="shared" si="74"/>
        <v>3.3333333333333333E-2</v>
      </c>
      <c r="Q1175" t="s">
        <v>8336</v>
      </c>
      <c r="R1175" t="s">
        <v>8337</v>
      </c>
      <c r="S1175" s="10">
        <f t="shared" si="76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5.9066666666666672</v>
      </c>
      <c r="P1176" s="5">
        <f t="shared" si="74"/>
        <v>2.144469525959368E-2</v>
      </c>
      <c r="Q1176" t="s">
        <v>8336</v>
      </c>
      <c r="R1176" t="s">
        <v>8337</v>
      </c>
      <c r="S1176" s="10">
        <f t="shared" si="76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2.9250000000000003</v>
      </c>
      <c r="P1177" s="5">
        <f t="shared" si="74"/>
        <v>1.5384615384615385E-2</v>
      </c>
      <c r="Q1177" t="s">
        <v>8336</v>
      </c>
      <c r="R1177" t="s">
        <v>8337</v>
      </c>
      <c r="S1177" s="10">
        <f t="shared" si="76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5.7142857142857143E-3</v>
      </c>
      <c r="P1178" s="5">
        <f t="shared" si="74"/>
        <v>0.1</v>
      </c>
      <c r="Q1178" t="s">
        <v>8336</v>
      </c>
      <c r="R1178" t="s">
        <v>8337</v>
      </c>
      <c r="S1178" s="10">
        <f t="shared" si="76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5" t="e">
        <f t="shared" si="74"/>
        <v>#DIV/0!</v>
      </c>
      <c r="Q1179" t="s">
        <v>8336</v>
      </c>
      <c r="R1179" t="s">
        <v>8337</v>
      </c>
      <c r="S1179" s="10">
        <f t="shared" si="76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6.6666666666666671E-3</v>
      </c>
      <c r="P1180" s="5">
        <f t="shared" si="74"/>
        <v>0.2</v>
      </c>
      <c r="Q1180" t="s">
        <v>8336</v>
      </c>
      <c r="R1180" t="s">
        <v>8337</v>
      </c>
      <c r="S1180" s="10">
        <f t="shared" si="76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5.3333333333333339</v>
      </c>
      <c r="P1181" s="5">
        <f t="shared" si="74"/>
        <v>1.5625000000000001E-3</v>
      </c>
      <c r="Q1181" t="s">
        <v>8336</v>
      </c>
      <c r="R1181" t="s">
        <v>8337</v>
      </c>
      <c r="S1181" s="10">
        <f t="shared" si="76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11.75</v>
      </c>
      <c r="P1182" s="5">
        <f t="shared" si="74"/>
        <v>1.4468085106382979E-2</v>
      </c>
      <c r="Q1182" t="s">
        <v>8336</v>
      </c>
      <c r="R1182" t="s">
        <v>8337</v>
      </c>
      <c r="S1182" s="10">
        <f t="shared" si="76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8.0000000000000002E-3</v>
      </c>
      <c r="P1183" s="5">
        <f t="shared" si="74"/>
        <v>0.75</v>
      </c>
      <c r="Q1183" t="s">
        <v>8336</v>
      </c>
      <c r="R1183" t="s">
        <v>8337</v>
      </c>
      <c r="S1183" s="10">
        <f t="shared" si="76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</v>
      </c>
      <c r="P1184" s="5">
        <f t="shared" si="74"/>
        <v>9.5238095238095233E-2</v>
      </c>
      <c r="Q1184" t="s">
        <v>8336</v>
      </c>
      <c r="R1184" t="s">
        <v>8337</v>
      </c>
      <c r="S1184" s="10">
        <f t="shared" si="76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 s="5">
        <f t="shared" si="74"/>
        <v>0.03</v>
      </c>
      <c r="Q1185" t="s">
        <v>8336</v>
      </c>
      <c r="R1185" t="s">
        <v>8337</v>
      </c>
      <c r="S1185" s="10">
        <f t="shared" si="76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104.93636363636362</v>
      </c>
      <c r="P1186" s="5">
        <f t="shared" si="74"/>
        <v>1.6243610846400417E-2</v>
      </c>
      <c r="Q1186" t="s">
        <v>8338</v>
      </c>
      <c r="R1186" t="s">
        <v>8339</v>
      </c>
      <c r="S1186" s="10">
        <f t="shared" si="76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105.44</v>
      </c>
      <c r="P1187" s="5">
        <f t="shared" si="74"/>
        <v>8.4218512898330804E-3</v>
      </c>
      <c r="Q1187" t="s">
        <v>8338</v>
      </c>
      <c r="R1187" t="s">
        <v>8339</v>
      </c>
      <c r="S1187" s="10">
        <f t="shared" si="76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106.73333333333332</v>
      </c>
      <c r="P1188" s="5">
        <f t="shared" si="74"/>
        <v>1.5365396627108058E-2</v>
      </c>
      <c r="Q1188" t="s">
        <v>8338</v>
      </c>
      <c r="R1188" t="s">
        <v>8339</v>
      </c>
      <c r="S1188" s="10">
        <f t="shared" si="76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104.12571428571428</v>
      </c>
      <c r="P1189" s="5">
        <f t="shared" si="74"/>
        <v>7.6830205246405442E-3</v>
      </c>
      <c r="Q1189" t="s">
        <v>8338</v>
      </c>
      <c r="R1189" t="s">
        <v>8339</v>
      </c>
      <c r="S1189" s="10">
        <f t="shared" si="76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160.54999999999998</v>
      </c>
      <c r="P1190" s="5">
        <f t="shared" si="74"/>
        <v>2.6471504204297728E-2</v>
      </c>
      <c r="Q1190" t="s">
        <v>8338</v>
      </c>
      <c r="R1190" t="s">
        <v>8339</v>
      </c>
      <c r="S1190" s="10">
        <f t="shared" si="76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107.77777777777777</v>
      </c>
      <c r="P1191" s="5">
        <f t="shared" si="74"/>
        <v>8.8659793814432983E-3</v>
      </c>
      <c r="Q1191" t="s">
        <v>8338</v>
      </c>
      <c r="R1191" t="s">
        <v>8339</v>
      </c>
      <c r="S1191" s="10">
        <f t="shared" si="76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 s="5">
        <f t="shared" si="74"/>
        <v>1.9259259259259261E-2</v>
      </c>
      <c r="Q1192" t="s">
        <v>8338</v>
      </c>
      <c r="R1192" t="s">
        <v>8339</v>
      </c>
      <c r="S1192" s="10">
        <f t="shared" si="76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109.07407407407408</v>
      </c>
      <c r="P1193" s="5">
        <f t="shared" si="74"/>
        <v>1.1205432937181663E-2</v>
      </c>
      <c r="Q1193" t="s">
        <v>8338</v>
      </c>
      <c r="R1193" t="s">
        <v>8339</v>
      </c>
      <c r="S1193" s="10">
        <f t="shared" si="76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290</v>
      </c>
      <c r="P1194" s="5">
        <f t="shared" si="74"/>
        <v>5.1724137931034482E-2</v>
      </c>
      <c r="Q1194" t="s">
        <v>8338</v>
      </c>
      <c r="R1194" t="s">
        <v>8339</v>
      </c>
      <c r="S1194" s="10">
        <f t="shared" si="76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103.95714285714286</v>
      </c>
      <c r="P1195" s="5">
        <f t="shared" si="74"/>
        <v>1.2505153222481791E-2</v>
      </c>
      <c r="Q1195" t="s">
        <v>8338</v>
      </c>
      <c r="R1195" t="s">
        <v>8339</v>
      </c>
      <c r="S1195" s="10">
        <f t="shared" si="76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322.24</v>
      </c>
      <c r="P1196" s="5">
        <f t="shared" si="74"/>
        <v>1.7725918570009932E-2</v>
      </c>
      <c r="Q1196" t="s">
        <v>8338</v>
      </c>
      <c r="R1196" t="s">
        <v>8339</v>
      </c>
      <c r="S1196" s="10">
        <f t="shared" si="76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135</v>
      </c>
      <c r="P1197" s="5">
        <f t="shared" si="74"/>
        <v>1.2592592592592593E-2</v>
      </c>
      <c r="Q1197" t="s">
        <v>8338</v>
      </c>
      <c r="R1197" t="s">
        <v>8339</v>
      </c>
      <c r="S1197" s="10">
        <f t="shared" si="76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269.91034482758624</v>
      </c>
      <c r="P1198" s="5">
        <f t="shared" si="74"/>
        <v>1.3082249533689347E-2</v>
      </c>
      <c r="Q1198" t="s">
        <v>8338</v>
      </c>
      <c r="R1198" t="s">
        <v>8339</v>
      </c>
      <c r="S1198" s="10">
        <f t="shared" si="76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253.29333333333332</v>
      </c>
      <c r="P1199" s="5">
        <f t="shared" si="74"/>
        <v>8.2644628099173556E-3</v>
      </c>
      <c r="Q1199" t="s">
        <v>8338</v>
      </c>
      <c r="R1199" t="s">
        <v>8339</v>
      </c>
      <c r="S1199" s="10">
        <f t="shared" si="76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260.59999999999997</v>
      </c>
      <c r="P1200" s="5">
        <f t="shared" si="74"/>
        <v>1.8309395899572416E-2</v>
      </c>
      <c r="Q1200" t="s">
        <v>8338</v>
      </c>
      <c r="R1200" t="s">
        <v>8339</v>
      </c>
      <c r="S1200" s="10">
        <f t="shared" si="76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101.31677953348381</v>
      </c>
      <c r="P1201" s="5">
        <f t="shared" si="74"/>
        <v>3.3419977720014855E-3</v>
      </c>
      <c r="Q1201" t="s">
        <v>8338</v>
      </c>
      <c r="R1201" t="s">
        <v>8339</v>
      </c>
      <c r="S1201" s="10">
        <f t="shared" si="76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125.60416666666667</v>
      </c>
      <c r="P1202" s="5">
        <f t="shared" si="74"/>
        <v>1.708409354785205E-2</v>
      </c>
      <c r="Q1202" t="s">
        <v>8338</v>
      </c>
      <c r="R1202" t="s">
        <v>8339</v>
      </c>
      <c r="S1202" s="10">
        <f t="shared" si="76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102.43783333333334</v>
      </c>
      <c r="P1203" s="5">
        <f t="shared" si="74"/>
        <v>1.805973378976192E-2</v>
      </c>
      <c r="Q1203" t="s">
        <v>8338</v>
      </c>
      <c r="R1203" t="s">
        <v>8339</v>
      </c>
      <c r="S1203" s="10">
        <f t="shared" si="76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199.244</v>
      </c>
      <c r="P1204" s="5">
        <f t="shared" si="74"/>
        <v>5.440565336973761E-3</v>
      </c>
      <c r="Q1204" t="s">
        <v>8338</v>
      </c>
      <c r="R1204" t="s">
        <v>8339</v>
      </c>
      <c r="S1204" s="10">
        <f t="shared" si="76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102.45398773006136</v>
      </c>
      <c r="P1205" s="5">
        <f t="shared" si="74"/>
        <v>6.0479041916167665E-3</v>
      </c>
      <c r="Q1205" t="s">
        <v>8338</v>
      </c>
      <c r="R1205" t="s">
        <v>8339</v>
      </c>
      <c r="S1205" s="10">
        <f t="shared" si="76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102.94615384615385</v>
      </c>
      <c r="P1206" s="5">
        <f t="shared" si="74"/>
        <v>4.2591347231562427E-3</v>
      </c>
      <c r="Q1206" t="s">
        <v>8338</v>
      </c>
      <c r="R1206" t="s">
        <v>8339</v>
      </c>
      <c r="S1206" s="10">
        <f t="shared" si="76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100.86153846153847</v>
      </c>
      <c r="P1207" s="5">
        <f t="shared" si="74"/>
        <v>4.7284929835265405E-3</v>
      </c>
      <c r="Q1207" t="s">
        <v>8338</v>
      </c>
      <c r="R1207" t="s">
        <v>8339</v>
      </c>
      <c r="S1207" s="10">
        <f t="shared" si="76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114.99999999999999</v>
      </c>
      <c r="P1208" s="5">
        <f t="shared" si="74"/>
        <v>3.0917874396135265E-2</v>
      </c>
      <c r="Q1208" t="s">
        <v>8338</v>
      </c>
      <c r="R1208" t="s">
        <v>8339</v>
      </c>
      <c r="S1208" s="10">
        <f t="shared" si="76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104.16766467065868</v>
      </c>
      <c r="P1209" s="5">
        <f t="shared" si="74"/>
        <v>8.1053115658772136E-3</v>
      </c>
      <c r="Q1209" t="s">
        <v>8338</v>
      </c>
      <c r="R1209" t="s">
        <v>8339</v>
      </c>
      <c r="S1209" s="10">
        <f t="shared" si="76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155.29999999999998</v>
      </c>
      <c r="P1210" s="5">
        <f t="shared" si="74"/>
        <v>4.829362524146813E-3</v>
      </c>
      <c r="Q1210" t="s">
        <v>8338</v>
      </c>
      <c r="R1210" t="s">
        <v>8339</v>
      </c>
      <c r="S1210" s="10">
        <f t="shared" si="76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106</v>
      </c>
      <c r="P1211" s="5">
        <f t="shared" si="74"/>
        <v>7.2327044025157234E-3</v>
      </c>
      <c r="Q1211" t="s">
        <v>8338</v>
      </c>
      <c r="R1211" t="s">
        <v>8339</v>
      </c>
      <c r="S1211" s="10">
        <f t="shared" si="76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254.31499999999997</v>
      </c>
      <c r="P1212" s="5">
        <f t="shared" si="74"/>
        <v>2.0250476770933687E-3</v>
      </c>
      <c r="Q1212" t="s">
        <v>8338</v>
      </c>
      <c r="R1212" t="s">
        <v>8339</v>
      </c>
      <c r="S1212" s="10">
        <f t="shared" si="76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101.1</v>
      </c>
      <c r="P1213" s="5">
        <f t="shared" si="74"/>
        <v>5.9347181008902079E-3</v>
      </c>
      <c r="Q1213" t="s">
        <v>8338</v>
      </c>
      <c r="R1213" t="s">
        <v>8339</v>
      </c>
      <c r="S1213" s="10">
        <f t="shared" si="76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129.04</v>
      </c>
      <c r="P1214" s="5">
        <f t="shared" si="74"/>
        <v>2.5728456292622444E-2</v>
      </c>
      <c r="Q1214" t="s">
        <v>8338</v>
      </c>
      <c r="R1214" t="s">
        <v>8339</v>
      </c>
      <c r="S1214" s="10">
        <f t="shared" si="76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102.23076923076924</v>
      </c>
      <c r="P1215" s="5">
        <f t="shared" si="74"/>
        <v>1.6252821670428894E-2</v>
      </c>
      <c r="Q1215" t="s">
        <v>8338</v>
      </c>
      <c r="R1215" t="s">
        <v>8339</v>
      </c>
      <c r="S1215" s="10">
        <f t="shared" si="76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131.80000000000001</v>
      </c>
      <c r="P1216" s="5">
        <f t="shared" si="74"/>
        <v>9.4840667678300454E-3</v>
      </c>
      <c r="Q1216" t="s">
        <v>8338</v>
      </c>
      <c r="R1216" t="s">
        <v>8339</v>
      </c>
      <c r="S1216" s="10">
        <f t="shared" si="76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786.0802000000001</v>
      </c>
      <c r="P1217" s="5">
        <f t="shared" si="74"/>
        <v>1.3968040411143799E-2</v>
      </c>
      <c r="Q1217" t="s">
        <v>8338</v>
      </c>
      <c r="R1217" t="s">
        <v>8339</v>
      </c>
      <c r="S1217" s="10">
        <f t="shared" si="76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145.70000000000002</v>
      </c>
      <c r="P1218" s="5">
        <f t="shared" si="74"/>
        <v>1.0883419943131679E-2</v>
      </c>
      <c r="Q1218" t="s">
        <v>8338</v>
      </c>
      <c r="R1218" t="s">
        <v>8339</v>
      </c>
      <c r="S1218" s="10">
        <f t="shared" si="76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(E1219/D1219)*100</f>
        <v>102.60000000000001</v>
      </c>
      <c r="P1219" s="5">
        <f t="shared" ref="P1219:P1282" si="78">L1219/E1219</f>
        <v>6.730663135826989E-3</v>
      </c>
      <c r="Q1219" t="s">
        <v>8338</v>
      </c>
      <c r="R1219" t="s">
        <v>8339</v>
      </c>
      <c r="S1219" s="10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172.27777777777777</v>
      </c>
      <c r="P1220" s="5">
        <f t="shared" si="78"/>
        <v>5.7400838439213156E-3</v>
      </c>
      <c r="Q1220" t="s">
        <v>8338</v>
      </c>
      <c r="R1220" t="s">
        <v>8339</v>
      </c>
      <c r="S1220" s="10">
        <f t="shared" si="76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159.16819571865443</v>
      </c>
      <c r="P1221" s="5">
        <f t="shared" si="78"/>
        <v>9.7217952659083926E-3</v>
      </c>
      <c r="Q1221" t="s">
        <v>8338</v>
      </c>
      <c r="R1221" t="s">
        <v>8339</v>
      </c>
      <c r="S1221" s="10">
        <f t="shared" si="76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103.76666666666668</v>
      </c>
      <c r="P1222" s="5">
        <f t="shared" si="78"/>
        <v>8.9945390298747183E-3</v>
      </c>
      <c r="Q1222" t="s">
        <v>8338</v>
      </c>
      <c r="R1222" t="s">
        <v>8339</v>
      </c>
      <c r="S1222" s="10">
        <f t="shared" si="76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111.40954545454547</v>
      </c>
      <c r="P1223" s="5">
        <f t="shared" si="78"/>
        <v>4.2023492356212333E-2</v>
      </c>
      <c r="Q1223" t="s">
        <v>8338</v>
      </c>
      <c r="R1223" t="s">
        <v>8339</v>
      </c>
      <c r="S1223" s="10">
        <f t="shared" si="76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280.375</v>
      </c>
      <c r="P1224" s="5">
        <f t="shared" si="78"/>
        <v>1.2304948729380294E-2</v>
      </c>
      <c r="Q1224" t="s">
        <v>8338</v>
      </c>
      <c r="R1224" t="s">
        <v>8339</v>
      </c>
      <c r="S1224" s="10">
        <f t="shared" ref="S1224:S1287" si="80">(((J1224/60)/60)/24)+DATE(1970,1,1)</f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112.10606060606061</v>
      </c>
      <c r="P1225" s="5">
        <f t="shared" si="78"/>
        <v>8.6047664098752082E-3</v>
      </c>
      <c r="Q1225" t="s">
        <v>8338</v>
      </c>
      <c r="R1225" t="s">
        <v>8339</v>
      </c>
      <c r="S1225" s="10">
        <f t="shared" si="80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7.0666666666666673</v>
      </c>
      <c r="P1226" s="5">
        <f t="shared" si="78"/>
        <v>1.6981132075471698E-2</v>
      </c>
      <c r="Q1226" t="s">
        <v>8325</v>
      </c>
      <c r="R1226" t="s">
        <v>8340</v>
      </c>
      <c r="S1226" s="10">
        <f t="shared" si="80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4.3999999999999995</v>
      </c>
      <c r="P1227" s="5">
        <f t="shared" si="78"/>
        <v>2.2727272727272728E-2</v>
      </c>
      <c r="Q1227" t="s">
        <v>8325</v>
      </c>
      <c r="R1227" t="s">
        <v>8340</v>
      </c>
      <c r="S1227" s="10">
        <f t="shared" si="80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</v>
      </c>
      <c r="P1228" s="5">
        <f t="shared" si="78"/>
        <v>2.0650490449148167E-2</v>
      </c>
      <c r="Q1228" t="s">
        <v>8325</v>
      </c>
      <c r="R1228" t="s">
        <v>8340</v>
      </c>
      <c r="S1228" s="10">
        <f t="shared" si="80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5" t="e">
        <f t="shared" si="78"/>
        <v>#DIV/0!</v>
      </c>
      <c r="Q1229" t="s">
        <v>8325</v>
      </c>
      <c r="R1229" t="s">
        <v>8340</v>
      </c>
      <c r="S1229" s="10">
        <f t="shared" si="80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29.299999999999997</v>
      </c>
      <c r="P1230" s="5">
        <f t="shared" si="78"/>
        <v>1.6382252559726963E-2</v>
      </c>
      <c r="Q1230" t="s">
        <v>8325</v>
      </c>
      <c r="R1230" t="s">
        <v>8340</v>
      </c>
      <c r="S1230" s="10">
        <f t="shared" si="80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0.90909090909090906</v>
      </c>
      <c r="P1231" s="5">
        <f t="shared" si="78"/>
        <v>0.04</v>
      </c>
      <c r="Q1231" t="s">
        <v>8325</v>
      </c>
      <c r="R1231" t="s">
        <v>8340</v>
      </c>
      <c r="S1231" s="10">
        <f t="shared" si="80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5" t="e">
        <f t="shared" si="78"/>
        <v>#DIV/0!</v>
      </c>
      <c r="Q1232" t="s">
        <v>8325</v>
      </c>
      <c r="R1232" t="s">
        <v>8340</v>
      </c>
      <c r="S1232" s="10">
        <f t="shared" si="80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5" t="e">
        <f t="shared" si="78"/>
        <v>#DIV/0!</v>
      </c>
      <c r="Q1233" t="s">
        <v>8325</v>
      </c>
      <c r="R1233" t="s">
        <v>8340</v>
      </c>
      <c r="S1233" s="10">
        <f t="shared" si="80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0.8</v>
      </c>
      <c r="P1234" s="5">
        <f t="shared" si="78"/>
        <v>2.5000000000000001E-2</v>
      </c>
      <c r="Q1234" t="s">
        <v>8325</v>
      </c>
      <c r="R1234" t="s">
        <v>8340</v>
      </c>
      <c r="S1234" s="10">
        <f t="shared" si="80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11.600000000000001</v>
      </c>
      <c r="P1235" s="5">
        <f t="shared" si="78"/>
        <v>5.1724137931034482E-2</v>
      </c>
      <c r="Q1235" t="s">
        <v>8325</v>
      </c>
      <c r="R1235" t="s">
        <v>8340</v>
      </c>
      <c r="S1235" s="10">
        <f t="shared" si="80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5" t="e">
        <f t="shared" si="78"/>
        <v>#DIV/0!</v>
      </c>
      <c r="Q1236" t="s">
        <v>8325</v>
      </c>
      <c r="R1236" t="s">
        <v>8340</v>
      </c>
      <c r="S1236" s="10">
        <f t="shared" si="80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2.7873639500929119</v>
      </c>
      <c r="P1237" s="5">
        <f t="shared" si="78"/>
        <v>2.8571428571428571E-2</v>
      </c>
      <c r="Q1237" t="s">
        <v>8325</v>
      </c>
      <c r="R1237" t="s">
        <v>8340</v>
      </c>
      <c r="S1237" s="10">
        <f t="shared" si="80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5" t="e">
        <f t="shared" si="78"/>
        <v>#DIV/0!</v>
      </c>
      <c r="Q1238" t="s">
        <v>8325</v>
      </c>
      <c r="R1238" t="s">
        <v>8340</v>
      </c>
      <c r="S1238" s="10">
        <f t="shared" si="80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5" t="e">
        <f t="shared" si="78"/>
        <v>#DIV/0!</v>
      </c>
      <c r="Q1239" t="s">
        <v>8325</v>
      </c>
      <c r="R1239" t="s">
        <v>8340</v>
      </c>
      <c r="S1239" s="10">
        <f t="shared" si="80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17.8</v>
      </c>
      <c r="P1240" s="5">
        <f t="shared" si="78"/>
        <v>1.6853932584269662E-2</v>
      </c>
      <c r="Q1240" t="s">
        <v>8325</v>
      </c>
      <c r="R1240" t="s">
        <v>8340</v>
      </c>
      <c r="S1240" s="10">
        <f t="shared" si="80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5" t="e">
        <f t="shared" si="78"/>
        <v>#DIV/0!</v>
      </c>
      <c r="Q1241" t="s">
        <v>8325</v>
      </c>
      <c r="R1241" t="s">
        <v>8340</v>
      </c>
      <c r="S1241" s="10">
        <f t="shared" si="80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3.0124999999999997</v>
      </c>
      <c r="P1242" s="5">
        <f t="shared" si="78"/>
        <v>3.3195020746887967E-2</v>
      </c>
      <c r="Q1242" t="s">
        <v>8325</v>
      </c>
      <c r="R1242" t="s">
        <v>8340</v>
      </c>
      <c r="S1242" s="10">
        <f t="shared" si="80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50.739999999999995</v>
      </c>
      <c r="P1243" s="5">
        <f t="shared" si="78"/>
        <v>1.3401655498620418E-2</v>
      </c>
      <c r="Q1243" t="s">
        <v>8325</v>
      </c>
      <c r="R1243" t="s">
        <v>8340</v>
      </c>
      <c r="S1243" s="10">
        <f t="shared" si="80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0.54884742041712409</v>
      </c>
      <c r="P1244" s="5">
        <f t="shared" si="78"/>
        <v>0.2</v>
      </c>
      <c r="Q1244" t="s">
        <v>8325</v>
      </c>
      <c r="R1244" t="s">
        <v>8340</v>
      </c>
      <c r="S1244" s="10">
        <f t="shared" si="80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14.091666666666667</v>
      </c>
      <c r="P1245" s="5">
        <f t="shared" si="78"/>
        <v>2.247191011235955E-2</v>
      </c>
      <c r="Q1245" t="s">
        <v>8325</v>
      </c>
      <c r="R1245" t="s">
        <v>8340</v>
      </c>
      <c r="S1245" s="10">
        <f t="shared" si="80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103.8</v>
      </c>
      <c r="P1246" s="5">
        <f t="shared" si="78"/>
        <v>2.1676300578034682E-2</v>
      </c>
      <c r="Q1246" t="s">
        <v>8325</v>
      </c>
      <c r="R1246" t="s">
        <v>8326</v>
      </c>
      <c r="S1246" s="10">
        <f t="shared" si="80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120.24999999999999</v>
      </c>
      <c r="P1247" s="5">
        <f t="shared" si="78"/>
        <v>7.068607068607069E-3</v>
      </c>
      <c r="Q1247" t="s">
        <v>8325</v>
      </c>
      <c r="R1247" t="s">
        <v>8326</v>
      </c>
      <c r="S1247" s="10">
        <f t="shared" si="80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117</v>
      </c>
      <c r="P1248" s="5">
        <f t="shared" si="78"/>
        <v>1.3247863247863248E-2</v>
      </c>
      <c r="Q1248" t="s">
        <v>8325</v>
      </c>
      <c r="R1248" t="s">
        <v>8326</v>
      </c>
      <c r="S1248" s="10">
        <f t="shared" si="80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122.14285714285715</v>
      </c>
      <c r="P1249" s="5">
        <f t="shared" si="78"/>
        <v>1.1695906432748537E-2</v>
      </c>
      <c r="Q1249" t="s">
        <v>8325</v>
      </c>
      <c r="R1249" t="s">
        <v>8326</v>
      </c>
      <c r="S1249" s="10">
        <f t="shared" si="80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151.63999999999999</v>
      </c>
      <c r="P1250" s="5">
        <f t="shared" si="78"/>
        <v>1.556317594302295E-2</v>
      </c>
      <c r="Q1250" t="s">
        <v>8325</v>
      </c>
      <c r="R1250" t="s">
        <v>8326</v>
      </c>
      <c r="S1250" s="10">
        <f t="shared" si="80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104.44</v>
      </c>
      <c r="P1251" s="5">
        <f t="shared" si="78"/>
        <v>1.5511298353121409E-2</v>
      </c>
      <c r="Q1251" t="s">
        <v>8325</v>
      </c>
      <c r="R1251" t="s">
        <v>8326</v>
      </c>
      <c r="S1251" s="10">
        <f t="shared" si="80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200.15333333333331</v>
      </c>
      <c r="P1252" s="5">
        <f t="shared" si="78"/>
        <v>8.4601805282616665E-3</v>
      </c>
      <c r="Q1252" t="s">
        <v>8325</v>
      </c>
      <c r="R1252" t="s">
        <v>8326</v>
      </c>
      <c r="S1252" s="10">
        <f t="shared" si="80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101.8</v>
      </c>
      <c r="P1253" s="5">
        <f t="shared" si="78"/>
        <v>1.2115258677144728E-2</v>
      </c>
      <c r="Q1253" t="s">
        <v>8325</v>
      </c>
      <c r="R1253" t="s">
        <v>8326</v>
      </c>
      <c r="S1253" s="10">
        <f t="shared" si="80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137.65714285714284</v>
      </c>
      <c r="P1254" s="5">
        <f t="shared" si="78"/>
        <v>2.9265255292652552E-2</v>
      </c>
      <c r="Q1254" t="s">
        <v>8325</v>
      </c>
      <c r="R1254" t="s">
        <v>8326</v>
      </c>
      <c r="S1254" s="10">
        <f t="shared" si="80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303833.2</v>
      </c>
      <c r="P1255" s="5">
        <f t="shared" si="78"/>
        <v>2.3400997652659419E-2</v>
      </c>
      <c r="Q1255" t="s">
        <v>8325</v>
      </c>
      <c r="R1255" t="s">
        <v>8326</v>
      </c>
      <c r="S1255" s="10">
        <f t="shared" si="80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198.85074626865671</v>
      </c>
      <c r="P1256" s="5">
        <f t="shared" si="78"/>
        <v>1.058320198153569E-2</v>
      </c>
      <c r="Q1256" t="s">
        <v>8325</v>
      </c>
      <c r="R1256" t="s">
        <v>8326</v>
      </c>
      <c r="S1256" s="10">
        <f t="shared" si="80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202.36666666666667</v>
      </c>
      <c r="P1257" s="5">
        <f t="shared" si="78"/>
        <v>1.795420853236699E-2</v>
      </c>
      <c r="Q1257" t="s">
        <v>8325</v>
      </c>
      <c r="R1257" t="s">
        <v>8326</v>
      </c>
      <c r="S1257" s="10">
        <f t="shared" si="80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117.96376666666666</v>
      </c>
      <c r="P1258" s="5">
        <f t="shared" si="78"/>
        <v>1.0200872414778211E-2</v>
      </c>
      <c r="Q1258" t="s">
        <v>8325</v>
      </c>
      <c r="R1258" t="s">
        <v>8326</v>
      </c>
      <c r="S1258" s="10">
        <f t="shared" si="80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294.72727272727275</v>
      </c>
      <c r="P1259" s="5">
        <f t="shared" si="78"/>
        <v>1.0857495373226403E-2</v>
      </c>
      <c r="Q1259" t="s">
        <v>8325</v>
      </c>
      <c r="R1259" t="s">
        <v>8326</v>
      </c>
      <c r="S1259" s="10">
        <f t="shared" si="80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213.14633333333336</v>
      </c>
      <c r="P1260" s="5">
        <f t="shared" si="78"/>
        <v>2.6194836411291771E-2</v>
      </c>
      <c r="Q1260" t="s">
        <v>8325</v>
      </c>
      <c r="R1260" t="s">
        <v>8326</v>
      </c>
      <c r="S1260" s="10">
        <f t="shared" si="80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104.24</v>
      </c>
      <c r="P1261" s="5">
        <f t="shared" si="78"/>
        <v>3.6838066001534921E-2</v>
      </c>
      <c r="Q1261" t="s">
        <v>8325</v>
      </c>
      <c r="R1261" t="s">
        <v>8326</v>
      </c>
      <c r="S1261" s="10">
        <f t="shared" si="80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113.66666666666667</v>
      </c>
      <c r="P1262" s="5">
        <f t="shared" si="78"/>
        <v>1.9728072513996268E-2</v>
      </c>
      <c r="Q1262" t="s">
        <v>8325</v>
      </c>
      <c r="R1262" t="s">
        <v>8326</v>
      </c>
      <c r="S1262" s="10">
        <f t="shared" si="80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101.25</v>
      </c>
      <c r="P1263" s="5">
        <f t="shared" si="78"/>
        <v>2.5679012345679011E-2</v>
      </c>
      <c r="Q1263" t="s">
        <v>8325</v>
      </c>
      <c r="R1263" t="s">
        <v>8326</v>
      </c>
      <c r="S1263" s="10">
        <f t="shared" si="80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125.41538461538462</v>
      </c>
      <c r="P1264" s="5">
        <f t="shared" si="78"/>
        <v>1.2880274779195289E-2</v>
      </c>
      <c r="Q1264" t="s">
        <v>8325</v>
      </c>
      <c r="R1264" t="s">
        <v>8326</v>
      </c>
      <c r="S1264" s="10">
        <f t="shared" si="80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119</v>
      </c>
      <c r="P1265" s="5">
        <f t="shared" si="78"/>
        <v>2.296918767507003E-2</v>
      </c>
      <c r="Q1265" t="s">
        <v>8325</v>
      </c>
      <c r="R1265" t="s">
        <v>8326</v>
      </c>
      <c r="S1265" s="10">
        <f t="shared" si="80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166.46153846153845</v>
      </c>
      <c r="P1266" s="5">
        <f t="shared" si="78"/>
        <v>3.1423290203327174E-2</v>
      </c>
      <c r="Q1266" t="s">
        <v>8325</v>
      </c>
      <c r="R1266" t="s">
        <v>8326</v>
      </c>
      <c r="S1266" s="10">
        <f t="shared" si="80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119.14771428571429</v>
      </c>
      <c r="P1267" s="5">
        <f t="shared" si="78"/>
        <v>1.5826692916595726E-2</v>
      </c>
      <c r="Q1267" t="s">
        <v>8325</v>
      </c>
      <c r="R1267" t="s">
        <v>8326</v>
      </c>
      <c r="S1267" s="10">
        <f t="shared" si="80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100.47368421052632</v>
      </c>
      <c r="P1268" s="5">
        <f t="shared" si="78"/>
        <v>5.2383446830801469E-3</v>
      </c>
      <c r="Q1268" t="s">
        <v>8325</v>
      </c>
      <c r="R1268" t="s">
        <v>8326</v>
      </c>
      <c r="S1268" s="10">
        <f t="shared" si="80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101.8</v>
      </c>
      <c r="P1269" s="5">
        <f t="shared" si="78"/>
        <v>7.0994820503661364E-3</v>
      </c>
      <c r="Q1269" t="s">
        <v>8325</v>
      </c>
      <c r="R1269" t="s">
        <v>8326</v>
      </c>
      <c r="S1269" s="10">
        <f t="shared" si="80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116.66666666666667</v>
      </c>
      <c r="P1270" s="5">
        <f t="shared" si="78"/>
        <v>1.2999999999999999E-2</v>
      </c>
      <c r="Q1270" t="s">
        <v>8325</v>
      </c>
      <c r="R1270" t="s">
        <v>8326</v>
      </c>
      <c r="S1270" s="10">
        <f t="shared" si="80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108.64893617021276</v>
      </c>
      <c r="P1271" s="5">
        <f t="shared" si="78"/>
        <v>1.0085185547831195E-2</v>
      </c>
      <c r="Q1271" t="s">
        <v>8325</v>
      </c>
      <c r="R1271" t="s">
        <v>8326</v>
      </c>
      <c r="S1271" s="10">
        <f t="shared" si="80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114.72</v>
      </c>
      <c r="P1272" s="5">
        <f t="shared" si="78"/>
        <v>1.4731520223152023E-2</v>
      </c>
      <c r="Q1272" t="s">
        <v>8325</v>
      </c>
      <c r="R1272" t="s">
        <v>8326</v>
      </c>
      <c r="S1272" s="10">
        <f t="shared" si="80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101.8</v>
      </c>
      <c r="P1273" s="5">
        <f t="shared" si="78"/>
        <v>4.0602488539620172E-3</v>
      </c>
      <c r="Q1273" t="s">
        <v>8325</v>
      </c>
      <c r="R1273" t="s">
        <v>8326</v>
      </c>
      <c r="S1273" s="10">
        <f t="shared" si="80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106</v>
      </c>
      <c r="P1274" s="5">
        <f t="shared" si="78"/>
        <v>5.2830188679245287E-3</v>
      </c>
      <c r="Q1274" t="s">
        <v>8325</v>
      </c>
      <c r="R1274" t="s">
        <v>8326</v>
      </c>
      <c r="S1274" s="10">
        <f t="shared" si="80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103.49999999999999</v>
      </c>
      <c r="P1275" s="5">
        <f t="shared" si="78"/>
        <v>1.3043478260869565E-2</v>
      </c>
      <c r="Q1275" t="s">
        <v>8325</v>
      </c>
      <c r="R1275" t="s">
        <v>8326</v>
      </c>
      <c r="S1275" s="10">
        <f t="shared" si="80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154.97535999999999</v>
      </c>
      <c r="P1276" s="5">
        <f t="shared" si="78"/>
        <v>1.2053529025517347E-2</v>
      </c>
      <c r="Q1276" t="s">
        <v>8325</v>
      </c>
      <c r="R1276" t="s">
        <v>8326</v>
      </c>
      <c r="S1276" s="10">
        <f t="shared" si="80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162.14066666666668</v>
      </c>
      <c r="P1277" s="5">
        <f t="shared" si="78"/>
        <v>1.5994342361159652E-2</v>
      </c>
      <c r="Q1277" t="s">
        <v>8325</v>
      </c>
      <c r="R1277" t="s">
        <v>8326</v>
      </c>
      <c r="S1277" s="10">
        <f t="shared" si="80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104.42100000000001</v>
      </c>
      <c r="P1278" s="5">
        <f t="shared" si="78"/>
        <v>2.170700018834015E-2</v>
      </c>
      <c r="Q1278" t="s">
        <v>8325</v>
      </c>
      <c r="R1278" t="s">
        <v>8326</v>
      </c>
      <c r="S1278" s="10">
        <f t="shared" si="80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106.12433333333333</v>
      </c>
      <c r="P1279" s="5">
        <f t="shared" si="78"/>
        <v>2.594441111526417E-2</v>
      </c>
      <c r="Q1279" t="s">
        <v>8325</v>
      </c>
      <c r="R1279" t="s">
        <v>8326</v>
      </c>
      <c r="S1279" s="10">
        <f t="shared" si="80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154.93846153846152</v>
      </c>
      <c r="P1280" s="5">
        <f t="shared" si="78"/>
        <v>1.8866051037632808E-2</v>
      </c>
      <c r="Q1280" t="s">
        <v>8325</v>
      </c>
      <c r="R1280" t="s">
        <v>8326</v>
      </c>
      <c r="S1280" s="10">
        <f t="shared" si="80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110.77157238734421</v>
      </c>
      <c r="P1281" s="5">
        <f t="shared" si="78"/>
        <v>1.3632262154892792E-2</v>
      </c>
      <c r="Q1281" t="s">
        <v>8325</v>
      </c>
      <c r="R1281" t="s">
        <v>8326</v>
      </c>
      <c r="S1281" s="10">
        <f t="shared" si="80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110.91186666666665</v>
      </c>
      <c r="P1282" s="5">
        <f t="shared" si="78"/>
        <v>7.8140120864734642E-3</v>
      </c>
      <c r="Q1282" t="s">
        <v>8325</v>
      </c>
      <c r="R1282" t="s">
        <v>8326</v>
      </c>
      <c r="S1282" s="10">
        <f t="shared" si="80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(E1283/D1283)*100</f>
        <v>110.71428571428572</v>
      </c>
      <c r="P1283" s="5">
        <f t="shared" ref="P1283:P1346" si="82">L1283/E1283</f>
        <v>9.548387096774193E-3</v>
      </c>
      <c r="Q1283" t="s">
        <v>8325</v>
      </c>
      <c r="R1283" t="s">
        <v>8326</v>
      </c>
      <c r="S1283" s="10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123.61333333333333</v>
      </c>
      <c r="P1284" s="5">
        <f t="shared" si="82"/>
        <v>1.4777262431237191E-2</v>
      </c>
      <c r="Q1284" t="s">
        <v>8325</v>
      </c>
      <c r="R1284" t="s">
        <v>8326</v>
      </c>
      <c r="S1284" s="10">
        <f t="shared" si="80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211.05</v>
      </c>
      <c r="P1285" s="5">
        <f t="shared" si="82"/>
        <v>1.0424070125562663E-2</v>
      </c>
      <c r="Q1285" t="s">
        <v>8325</v>
      </c>
      <c r="R1285" t="s">
        <v>8326</v>
      </c>
      <c r="S1285" s="10">
        <f t="shared" si="80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 s="5">
        <f t="shared" si="82"/>
        <v>1.5346534653465346E-2</v>
      </c>
      <c r="Q1286" t="s">
        <v>8317</v>
      </c>
      <c r="R1286" t="s">
        <v>8318</v>
      </c>
      <c r="S1286" s="10">
        <f t="shared" si="80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101.64999999999999</v>
      </c>
      <c r="P1287" s="5">
        <f t="shared" si="82"/>
        <v>3.0988686669945892E-2</v>
      </c>
      <c r="Q1287" t="s">
        <v>8317</v>
      </c>
      <c r="R1287" t="s">
        <v>8318</v>
      </c>
      <c r="S1287" s="10">
        <f t="shared" si="80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108.33333333333333</v>
      </c>
      <c r="P1288" s="5">
        <f t="shared" si="82"/>
        <v>1.2307692307692308E-2</v>
      </c>
      <c r="Q1288" t="s">
        <v>8317</v>
      </c>
      <c r="R1288" t="s">
        <v>8318</v>
      </c>
      <c r="S1288" s="10">
        <f t="shared" ref="S1288:S1351" si="84">(((J1288/60)/60)/24)+DATE(1970,1,1)</f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 s="5">
        <f t="shared" si="82"/>
        <v>4.1322314049586778E-2</v>
      </c>
      <c r="Q1289" t="s">
        <v>8317</v>
      </c>
      <c r="R1289" t="s">
        <v>8318</v>
      </c>
      <c r="S1289" s="10">
        <f t="shared" si="84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100.44999999999999</v>
      </c>
      <c r="P1290" s="5">
        <f t="shared" si="82"/>
        <v>1.5181682429069188E-2</v>
      </c>
      <c r="Q1290" t="s">
        <v>8317</v>
      </c>
      <c r="R1290" t="s">
        <v>8318</v>
      </c>
      <c r="S1290" s="10">
        <f t="shared" si="84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125.06666666666666</v>
      </c>
      <c r="P1291" s="5">
        <f t="shared" si="82"/>
        <v>2.7718550106609809E-2</v>
      </c>
      <c r="Q1291" t="s">
        <v>8317</v>
      </c>
      <c r="R1291" t="s">
        <v>8318</v>
      </c>
      <c r="S1291" s="10">
        <f t="shared" si="84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108.57142857142857</v>
      </c>
      <c r="P1292" s="5">
        <f t="shared" si="82"/>
        <v>2.2631578947368423E-2</v>
      </c>
      <c r="Q1292" t="s">
        <v>8317</v>
      </c>
      <c r="R1292" t="s">
        <v>8318</v>
      </c>
      <c r="S1292" s="10">
        <f t="shared" si="84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145.70000000000002</v>
      </c>
      <c r="P1293" s="5">
        <f t="shared" si="82"/>
        <v>9.6087851750171586E-3</v>
      </c>
      <c r="Q1293" t="s">
        <v>8317</v>
      </c>
      <c r="R1293" t="s">
        <v>8318</v>
      </c>
      <c r="S1293" s="10">
        <f t="shared" si="84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110.00000000000001</v>
      </c>
      <c r="P1294" s="5">
        <f t="shared" si="82"/>
        <v>2.7807486631016044E-2</v>
      </c>
      <c r="Q1294" t="s">
        <v>8317</v>
      </c>
      <c r="R1294" t="s">
        <v>8318</v>
      </c>
      <c r="S1294" s="10">
        <f t="shared" si="84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102.23333333333333</v>
      </c>
      <c r="P1295" s="5">
        <f t="shared" si="82"/>
        <v>7.8252363873492006E-3</v>
      </c>
      <c r="Q1295" t="s">
        <v>8317</v>
      </c>
      <c r="R1295" t="s">
        <v>8318</v>
      </c>
      <c r="S1295" s="10">
        <f t="shared" si="84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 s="5">
        <f t="shared" si="82"/>
        <v>3.6065573770491806E-2</v>
      </c>
      <c r="Q1296" t="s">
        <v>8317</v>
      </c>
      <c r="R1296" t="s">
        <v>8318</v>
      </c>
      <c r="S1296" s="10">
        <f t="shared" si="84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101.96000000000001</v>
      </c>
      <c r="P1297" s="5">
        <f t="shared" si="82"/>
        <v>2.5107885445272655E-2</v>
      </c>
      <c r="Q1297" t="s">
        <v>8317</v>
      </c>
      <c r="R1297" t="s">
        <v>8318</v>
      </c>
      <c r="S1297" s="10">
        <f t="shared" si="84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141.1764705882353</v>
      </c>
      <c r="P1298" s="5">
        <f t="shared" si="82"/>
        <v>1.9166666666666665E-2</v>
      </c>
      <c r="Q1298" t="s">
        <v>8317</v>
      </c>
      <c r="R1298" t="s">
        <v>8318</v>
      </c>
      <c r="S1298" s="10">
        <f t="shared" si="84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109.52500000000001</v>
      </c>
      <c r="P1299" s="5">
        <f t="shared" si="82"/>
        <v>1.0865099292398995E-2</v>
      </c>
      <c r="Q1299" t="s">
        <v>8317</v>
      </c>
      <c r="R1299" t="s">
        <v>8318</v>
      </c>
      <c r="S1299" s="10">
        <f t="shared" si="84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104.65</v>
      </c>
      <c r="P1300" s="5">
        <f t="shared" si="82"/>
        <v>1.5766841853798376E-2</v>
      </c>
      <c r="Q1300" t="s">
        <v>8317</v>
      </c>
      <c r="R1300" t="s">
        <v>8318</v>
      </c>
      <c r="S1300" s="10">
        <f t="shared" si="84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 s="5">
        <f t="shared" si="82"/>
        <v>7.3732718894009217E-3</v>
      </c>
      <c r="Q1301" t="s">
        <v>8317</v>
      </c>
      <c r="R1301" t="s">
        <v>8318</v>
      </c>
      <c r="S1301" s="10">
        <f t="shared" si="84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 s="5">
        <f t="shared" si="82"/>
        <v>5.9259259259259256E-3</v>
      </c>
      <c r="Q1302" t="s">
        <v>8317</v>
      </c>
      <c r="R1302" t="s">
        <v>8318</v>
      </c>
      <c r="S1302" s="10">
        <f t="shared" si="84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102.75000000000001</v>
      </c>
      <c r="P1303" s="5">
        <f t="shared" si="82"/>
        <v>1.4111922141119221E-2</v>
      </c>
      <c r="Q1303" t="s">
        <v>8317</v>
      </c>
      <c r="R1303" t="s">
        <v>8318</v>
      </c>
      <c r="S1303" s="10">
        <f t="shared" si="84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 s="5">
        <f t="shared" si="82"/>
        <v>0.02</v>
      </c>
      <c r="Q1304" t="s">
        <v>8317</v>
      </c>
      <c r="R1304" t="s">
        <v>8318</v>
      </c>
      <c r="S1304" s="10">
        <f t="shared" si="84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130.26085714285716</v>
      </c>
      <c r="P1305" s="5">
        <f t="shared" si="82"/>
        <v>2.368873008666127E-2</v>
      </c>
      <c r="Q1305" t="s">
        <v>8317</v>
      </c>
      <c r="R1305" t="s">
        <v>8318</v>
      </c>
      <c r="S1305" s="10">
        <f t="shared" si="84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39.627499999999998</v>
      </c>
      <c r="P1306" s="5">
        <f t="shared" si="82"/>
        <v>6.5611002460412588E-3</v>
      </c>
      <c r="Q1306" t="s">
        <v>8319</v>
      </c>
      <c r="R1306" t="s">
        <v>8321</v>
      </c>
      <c r="S1306" s="10">
        <f t="shared" si="84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25.976666666666663</v>
      </c>
      <c r="P1307" s="5">
        <f t="shared" si="82"/>
        <v>1.1035544719620172E-2</v>
      </c>
      <c r="Q1307" t="s">
        <v>8319</v>
      </c>
      <c r="R1307" t="s">
        <v>8321</v>
      </c>
      <c r="S1307" s="10">
        <f t="shared" si="84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65.24636363636364</v>
      </c>
      <c r="P1308" s="5">
        <f t="shared" si="82"/>
        <v>4.9602207019548289E-3</v>
      </c>
      <c r="Q1308" t="s">
        <v>8319</v>
      </c>
      <c r="R1308" t="s">
        <v>8321</v>
      </c>
      <c r="S1308" s="10">
        <f t="shared" si="84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11.514000000000001</v>
      </c>
      <c r="P1309" s="5">
        <f t="shared" si="82"/>
        <v>7.816571130797291E-3</v>
      </c>
      <c r="Q1309" t="s">
        <v>8319</v>
      </c>
      <c r="R1309" t="s">
        <v>8321</v>
      </c>
      <c r="S1309" s="10">
        <f t="shared" si="84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11.360000000000001</v>
      </c>
      <c r="P1310" s="5">
        <f t="shared" si="82"/>
        <v>3.345070422535211E-2</v>
      </c>
      <c r="Q1310" t="s">
        <v>8319</v>
      </c>
      <c r="R1310" t="s">
        <v>8321</v>
      </c>
      <c r="S1310" s="10">
        <f t="shared" si="84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111.99130434782609</v>
      </c>
      <c r="P1311" s="5">
        <f t="shared" si="82"/>
        <v>2.7176022983150866E-3</v>
      </c>
      <c r="Q1311" t="s">
        <v>8319</v>
      </c>
      <c r="R1311" t="s">
        <v>8321</v>
      </c>
      <c r="S1311" s="10">
        <f t="shared" si="84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15.5</v>
      </c>
      <c r="P1312" s="5">
        <f t="shared" si="82"/>
        <v>7.7419354838709677E-3</v>
      </c>
      <c r="Q1312" t="s">
        <v>8319</v>
      </c>
      <c r="R1312" t="s">
        <v>8321</v>
      </c>
      <c r="S1312" s="10">
        <f t="shared" si="84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32.027999999999999</v>
      </c>
      <c r="P1313" s="5">
        <f t="shared" si="82"/>
        <v>1.2489072061945797E-3</v>
      </c>
      <c r="Q1313" t="s">
        <v>8319</v>
      </c>
      <c r="R1313" t="s">
        <v>8321</v>
      </c>
      <c r="S1313" s="10">
        <f t="shared" si="84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0.60869565217391308</v>
      </c>
      <c r="P1314" s="5">
        <f t="shared" si="82"/>
        <v>3.5714285714285712E-2</v>
      </c>
      <c r="Q1314" t="s">
        <v>8319</v>
      </c>
      <c r="R1314" t="s">
        <v>8321</v>
      </c>
      <c r="S1314" s="10">
        <f t="shared" si="84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31.114999999999998</v>
      </c>
      <c r="P1315" s="5">
        <f t="shared" si="82"/>
        <v>9.8023461353045158E-3</v>
      </c>
      <c r="Q1315" t="s">
        <v>8319</v>
      </c>
      <c r="R1315" t="s">
        <v>8321</v>
      </c>
      <c r="S1315" s="10">
        <f t="shared" si="84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1.1266666666666667</v>
      </c>
      <c r="P1316" s="5">
        <f t="shared" si="82"/>
        <v>5.4240631163708086E-3</v>
      </c>
      <c r="Q1316" t="s">
        <v>8319</v>
      </c>
      <c r="R1316" t="s">
        <v>8321</v>
      </c>
      <c r="S1316" s="10">
        <f t="shared" si="84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40.404000000000003</v>
      </c>
      <c r="P1317" s="5">
        <f t="shared" si="82"/>
        <v>6.1380061380061383E-3</v>
      </c>
      <c r="Q1317" t="s">
        <v>8319</v>
      </c>
      <c r="R1317" t="s">
        <v>8321</v>
      </c>
      <c r="S1317" s="10">
        <f t="shared" si="84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1.3333333333333333E-3</v>
      </c>
      <c r="P1318" s="5">
        <f t="shared" si="82"/>
        <v>1</v>
      </c>
      <c r="Q1318" t="s">
        <v>8319</v>
      </c>
      <c r="R1318" t="s">
        <v>8321</v>
      </c>
      <c r="S1318" s="10">
        <f t="shared" si="84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5.7334999999999994</v>
      </c>
      <c r="P1319" s="5">
        <f t="shared" si="82"/>
        <v>1.6569285776576262E-3</v>
      </c>
      <c r="Q1319" t="s">
        <v>8319</v>
      </c>
      <c r="R1319" t="s">
        <v>8321</v>
      </c>
      <c r="S1319" s="10">
        <f t="shared" si="84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15.324999999999999</v>
      </c>
      <c r="P1320" s="5">
        <f t="shared" si="82"/>
        <v>2.2022838499184339E-2</v>
      </c>
      <c r="Q1320" t="s">
        <v>8319</v>
      </c>
      <c r="R1320" t="s">
        <v>8321</v>
      </c>
      <c r="S1320" s="10">
        <f t="shared" si="84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15.103448275862069</v>
      </c>
      <c r="P1321" s="5">
        <f t="shared" si="82"/>
        <v>1.0273972602739725E-2</v>
      </c>
      <c r="Q1321" t="s">
        <v>8319</v>
      </c>
      <c r="R1321" t="s">
        <v>8321</v>
      </c>
      <c r="S1321" s="10">
        <f t="shared" si="84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0.503</v>
      </c>
      <c r="P1322" s="5">
        <f t="shared" si="82"/>
        <v>5.9642147117296221E-3</v>
      </c>
      <c r="Q1322" t="s">
        <v>8319</v>
      </c>
      <c r="R1322" t="s">
        <v>8321</v>
      </c>
      <c r="S1322" s="10">
        <f t="shared" si="84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1.3028138528138529</v>
      </c>
      <c r="P1323" s="5">
        <f t="shared" si="82"/>
        <v>1.1629838843661739E-3</v>
      </c>
      <c r="Q1323" t="s">
        <v>8319</v>
      </c>
      <c r="R1323" t="s">
        <v>8321</v>
      </c>
      <c r="S1323" s="10">
        <f t="shared" si="84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0.30285714285714288</v>
      </c>
      <c r="P1324" s="5">
        <f t="shared" si="82"/>
        <v>3.7735849056603772E-2</v>
      </c>
      <c r="Q1324" t="s">
        <v>8319</v>
      </c>
      <c r="R1324" t="s">
        <v>8321</v>
      </c>
      <c r="S1324" s="10">
        <f t="shared" si="84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8.8800000000000008</v>
      </c>
      <c r="P1325" s="5">
        <f t="shared" si="82"/>
        <v>3.3033033033033031E-2</v>
      </c>
      <c r="Q1325" t="s">
        <v>8319</v>
      </c>
      <c r="R1325" t="s">
        <v>8321</v>
      </c>
      <c r="S1325" s="10">
        <f t="shared" si="84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</v>
      </c>
      <c r="P1326" s="5">
        <f t="shared" si="82"/>
        <v>1.8292682926829267E-2</v>
      </c>
      <c r="Q1326" t="s">
        <v>8319</v>
      </c>
      <c r="R1326" t="s">
        <v>8321</v>
      </c>
      <c r="S1326" s="10">
        <f t="shared" si="84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2.4299999999999997</v>
      </c>
      <c r="P1327" s="5">
        <f t="shared" si="82"/>
        <v>1.646090534979424E-2</v>
      </c>
      <c r="Q1327" t="s">
        <v>8319</v>
      </c>
      <c r="R1327" t="s">
        <v>8321</v>
      </c>
      <c r="S1327" s="10">
        <f t="shared" si="84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</v>
      </c>
      <c r="P1328" s="5">
        <f t="shared" si="82"/>
        <v>9.7345132743362831E-3</v>
      </c>
      <c r="Q1328" t="s">
        <v>8319</v>
      </c>
      <c r="R1328" t="s">
        <v>8321</v>
      </c>
      <c r="S1328" s="10">
        <f t="shared" si="84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</v>
      </c>
      <c r="P1329" s="5">
        <f t="shared" si="82"/>
        <v>2.404692082111437E-2</v>
      </c>
      <c r="Q1329" t="s">
        <v>8319</v>
      </c>
      <c r="R1329" t="s">
        <v>8321</v>
      </c>
      <c r="S1329" s="10">
        <f t="shared" si="84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</v>
      </c>
      <c r="P1330" s="5">
        <f t="shared" si="82"/>
        <v>8.5812356979405036E-3</v>
      </c>
      <c r="Q1330" t="s">
        <v>8319</v>
      </c>
      <c r="R1330" t="s">
        <v>8321</v>
      </c>
      <c r="S1330" s="10">
        <f t="shared" si="84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0.81600000000000006</v>
      </c>
      <c r="P1331" s="5">
        <f t="shared" si="82"/>
        <v>2.2058823529411766E-2</v>
      </c>
      <c r="Q1331" t="s">
        <v>8319</v>
      </c>
      <c r="R1331" t="s">
        <v>8321</v>
      </c>
      <c r="S1331" s="10">
        <f t="shared" si="84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22.494285714285713</v>
      </c>
      <c r="P1332" s="5">
        <f t="shared" si="82"/>
        <v>6.3508192556839833E-3</v>
      </c>
      <c r="Q1332" t="s">
        <v>8319</v>
      </c>
      <c r="R1332" t="s">
        <v>8321</v>
      </c>
      <c r="S1332" s="10">
        <f t="shared" si="84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</v>
      </c>
      <c r="P1333" s="5">
        <f t="shared" si="82"/>
        <v>9.9502487562189053E-3</v>
      </c>
      <c r="Q1333" t="s">
        <v>8319</v>
      </c>
      <c r="R1333" t="s">
        <v>8321</v>
      </c>
      <c r="S1333" s="10">
        <f t="shared" si="84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s="5" t="e">
        <f t="shared" si="82"/>
        <v>#DIV/0!</v>
      </c>
      <c r="Q1334" t="s">
        <v>8319</v>
      </c>
      <c r="R1334" t="s">
        <v>8321</v>
      </c>
      <c r="S1334" s="10">
        <f t="shared" si="84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s="5" t="e">
        <f t="shared" si="82"/>
        <v>#DIV/0!</v>
      </c>
      <c r="Q1335" t="s">
        <v>8319</v>
      </c>
      <c r="R1335" t="s">
        <v>8321</v>
      </c>
      <c r="S1335" s="10">
        <f t="shared" si="84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10.754135338345865</v>
      </c>
      <c r="P1336" s="5">
        <f t="shared" si="82"/>
        <v>1.9296651052226804E-2</v>
      </c>
      <c r="Q1336" t="s">
        <v>8319</v>
      </c>
      <c r="R1336" t="s">
        <v>8321</v>
      </c>
      <c r="S1336" s="10">
        <f t="shared" si="84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19.759999999999998</v>
      </c>
      <c r="P1337" s="5">
        <f t="shared" si="82"/>
        <v>3.2388663967611335E-3</v>
      </c>
      <c r="Q1337" t="s">
        <v>8319</v>
      </c>
      <c r="R1337" t="s">
        <v>8321</v>
      </c>
      <c r="S1337" s="10">
        <f t="shared" si="84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84.946999999999989</v>
      </c>
      <c r="P1338" s="5">
        <f t="shared" si="82"/>
        <v>2.6369383262504855E-3</v>
      </c>
      <c r="Q1338" t="s">
        <v>8319</v>
      </c>
      <c r="R1338" t="s">
        <v>8321</v>
      </c>
      <c r="S1338" s="10">
        <f t="shared" si="84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49.381999999999998</v>
      </c>
      <c r="P1339" s="5">
        <f t="shared" si="82"/>
        <v>5.6700822161921344E-3</v>
      </c>
      <c r="Q1339" t="s">
        <v>8319</v>
      </c>
      <c r="R1339" t="s">
        <v>8321</v>
      </c>
      <c r="S1339" s="10">
        <f t="shared" si="84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3.3033333333333332</v>
      </c>
      <c r="P1340" s="5">
        <f t="shared" si="82"/>
        <v>1.5136226034308779E-2</v>
      </c>
      <c r="Q1340" t="s">
        <v>8319</v>
      </c>
      <c r="R1340" t="s">
        <v>8321</v>
      </c>
      <c r="S1340" s="10">
        <f t="shared" si="84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6.6339999999999995</v>
      </c>
      <c r="P1341" s="5">
        <f t="shared" si="82"/>
        <v>1.1154657823334338E-2</v>
      </c>
      <c r="Q1341" t="s">
        <v>8319</v>
      </c>
      <c r="R1341" t="s">
        <v>8321</v>
      </c>
      <c r="S1341" s="10">
        <f t="shared" si="84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s="5" t="e">
        <f t="shared" si="82"/>
        <v>#DIV/0!</v>
      </c>
      <c r="Q1342" t="s">
        <v>8319</v>
      </c>
      <c r="R1342" t="s">
        <v>8321</v>
      </c>
      <c r="S1342" s="10">
        <f t="shared" si="84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70.36</v>
      </c>
      <c r="P1343" s="5">
        <f t="shared" si="82"/>
        <v>2.6151222285389427E-3</v>
      </c>
      <c r="Q1343" t="s">
        <v>8319</v>
      </c>
      <c r="R1343" t="s">
        <v>8321</v>
      </c>
      <c r="S1343" s="10">
        <f t="shared" si="84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0.2</v>
      </c>
      <c r="P1344" s="5">
        <f t="shared" si="82"/>
        <v>0.01</v>
      </c>
      <c r="Q1344" t="s">
        <v>8319</v>
      </c>
      <c r="R1344" t="s">
        <v>8321</v>
      </c>
      <c r="S1344" s="10">
        <f t="shared" si="84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102.298</v>
      </c>
      <c r="P1345" s="5">
        <f t="shared" si="82"/>
        <v>6.3148839664509569E-3</v>
      </c>
      <c r="Q1345" t="s">
        <v>8319</v>
      </c>
      <c r="R1345" t="s">
        <v>8321</v>
      </c>
      <c r="S1345" s="10">
        <f t="shared" si="84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377.73333333333335</v>
      </c>
      <c r="P1346" s="5">
        <f t="shared" si="82"/>
        <v>2.4532297917402048E-2</v>
      </c>
      <c r="Q1346" t="s">
        <v>8322</v>
      </c>
      <c r="R1346" t="s">
        <v>8323</v>
      </c>
      <c r="S1346" s="10">
        <f t="shared" si="84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(E1347/D1347)*100</f>
        <v>125</v>
      </c>
      <c r="P1347" s="5">
        <f t="shared" ref="P1347:P1410" si="86">L1347/E1347</f>
        <v>1.8666666666666668E-2</v>
      </c>
      <c r="Q1347" t="s">
        <v>8322</v>
      </c>
      <c r="R1347" t="s">
        <v>8323</v>
      </c>
      <c r="S1347" s="10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147.32653061224491</v>
      </c>
      <c r="P1348" s="5">
        <f t="shared" si="86"/>
        <v>2.0639977836265411E-2</v>
      </c>
      <c r="Q1348" t="s">
        <v>8322</v>
      </c>
      <c r="R1348" t="s">
        <v>8323</v>
      </c>
      <c r="S1348" s="10">
        <f t="shared" si="84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102.2</v>
      </c>
      <c r="P1349" s="5">
        <f t="shared" si="86"/>
        <v>1.213307240704501E-2</v>
      </c>
      <c r="Q1349" t="s">
        <v>8322</v>
      </c>
      <c r="R1349" t="s">
        <v>8323</v>
      </c>
      <c r="S1349" s="10">
        <f t="shared" si="84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101.8723404255319</v>
      </c>
      <c r="P1350" s="5">
        <f t="shared" si="86"/>
        <v>4.344193817878028E-3</v>
      </c>
      <c r="Q1350" t="s">
        <v>8322</v>
      </c>
      <c r="R1350" t="s">
        <v>8323</v>
      </c>
      <c r="S1350" s="10">
        <f t="shared" si="84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204.2</v>
      </c>
      <c r="P1351" s="5">
        <f t="shared" si="86"/>
        <v>1.6846229187071498E-2</v>
      </c>
      <c r="Q1351" t="s">
        <v>8322</v>
      </c>
      <c r="R1351" t="s">
        <v>8323</v>
      </c>
      <c r="S1351" s="10">
        <f t="shared" si="84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104.05</v>
      </c>
      <c r="P1352" s="5">
        <f t="shared" si="86"/>
        <v>1.4992791926958193E-2</v>
      </c>
      <c r="Q1352" t="s">
        <v>8322</v>
      </c>
      <c r="R1352" t="s">
        <v>8323</v>
      </c>
      <c r="S1352" s="10">
        <f t="shared" ref="S1352:S1415" si="88">(((J1352/60)/60)/24)+DATE(1970,1,1)</f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101.265</v>
      </c>
      <c r="P1353" s="5">
        <f t="shared" si="86"/>
        <v>5.9250481410161454E-3</v>
      </c>
      <c r="Q1353" t="s">
        <v>8322</v>
      </c>
      <c r="R1353" t="s">
        <v>8323</v>
      </c>
      <c r="S1353" s="10">
        <f t="shared" si="88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136.13999999999999</v>
      </c>
      <c r="P1354" s="5">
        <f t="shared" si="86"/>
        <v>1.6674012046422802E-2</v>
      </c>
      <c r="Q1354" t="s">
        <v>8322</v>
      </c>
      <c r="R1354" t="s">
        <v>8323</v>
      </c>
      <c r="S1354" s="10">
        <f t="shared" si="88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133.6</v>
      </c>
      <c r="P1355" s="5">
        <f t="shared" si="86"/>
        <v>3.1437125748502992E-2</v>
      </c>
      <c r="Q1355" t="s">
        <v>8322</v>
      </c>
      <c r="R1355" t="s">
        <v>8323</v>
      </c>
      <c r="S1355" s="10">
        <f t="shared" si="88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130.25</v>
      </c>
      <c r="P1356" s="5">
        <f t="shared" si="86"/>
        <v>4.0946896992962251E-2</v>
      </c>
      <c r="Q1356" t="s">
        <v>8322</v>
      </c>
      <c r="R1356" t="s">
        <v>8323</v>
      </c>
      <c r="S1356" s="10">
        <f t="shared" si="88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122.67999999999999</v>
      </c>
      <c r="P1357" s="5">
        <f t="shared" si="86"/>
        <v>3.9452233452885559E-2</v>
      </c>
      <c r="Q1357" t="s">
        <v>8322</v>
      </c>
      <c r="R1357" t="s">
        <v>8323</v>
      </c>
      <c r="S1357" s="10">
        <f t="shared" si="88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182.81058823529412</v>
      </c>
      <c r="P1358" s="5">
        <f t="shared" si="86"/>
        <v>1.399712978396154E-2</v>
      </c>
      <c r="Q1358" t="s">
        <v>8322</v>
      </c>
      <c r="R1358" t="s">
        <v>8323</v>
      </c>
      <c r="S1358" s="10">
        <f t="shared" si="88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125.29999999999998</v>
      </c>
      <c r="P1359" s="5">
        <f t="shared" si="86"/>
        <v>2.5937749401436554E-2</v>
      </c>
      <c r="Q1359" t="s">
        <v>8322</v>
      </c>
      <c r="R1359" t="s">
        <v>8323</v>
      </c>
      <c r="S1359" s="10">
        <f t="shared" si="88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111.66666666666667</v>
      </c>
      <c r="P1360" s="5">
        <f t="shared" si="86"/>
        <v>1.4626865671641792E-2</v>
      </c>
      <c r="Q1360" t="s">
        <v>8322</v>
      </c>
      <c r="R1360" t="s">
        <v>8323</v>
      </c>
      <c r="S1360" s="10">
        <f t="shared" si="88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115.75757575757575</v>
      </c>
      <c r="P1361" s="5">
        <f t="shared" si="86"/>
        <v>2.4869109947643978E-2</v>
      </c>
      <c r="Q1361" t="s">
        <v>8322</v>
      </c>
      <c r="R1361" t="s">
        <v>8323</v>
      </c>
      <c r="S1361" s="10">
        <f t="shared" si="88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173.2</v>
      </c>
      <c r="P1362" s="5">
        <f t="shared" si="86"/>
        <v>3.117782909930716E-2</v>
      </c>
      <c r="Q1362" t="s">
        <v>8322</v>
      </c>
      <c r="R1362" t="s">
        <v>8323</v>
      </c>
      <c r="S1362" s="10">
        <f t="shared" si="88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125.98333333333333</v>
      </c>
      <c r="P1363" s="5">
        <f t="shared" si="86"/>
        <v>3.4925254663315253E-2</v>
      </c>
      <c r="Q1363" t="s">
        <v>8322</v>
      </c>
      <c r="R1363" t="s">
        <v>8323</v>
      </c>
      <c r="S1363" s="10">
        <f t="shared" si="88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109.1</v>
      </c>
      <c r="P1364" s="5">
        <f t="shared" si="86"/>
        <v>2.2914757103574702E-2</v>
      </c>
      <c r="Q1364" t="s">
        <v>8322</v>
      </c>
      <c r="R1364" t="s">
        <v>8323</v>
      </c>
      <c r="S1364" s="10">
        <f t="shared" si="88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100</v>
      </c>
      <c r="P1365" s="5">
        <f t="shared" si="86"/>
        <v>2.5000000000000001E-2</v>
      </c>
      <c r="Q1365" t="s">
        <v>8322</v>
      </c>
      <c r="R1365" t="s">
        <v>8323</v>
      </c>
      <c r="S1365" s="10">
        <f t="shared" si="88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118.64285714285714</v>
      </c>
      <c r="P1366" s="5">
        <f t="shared" si="86"/>
        <v>2.8898254063816978E-3</v>
      </c>
      <c r="Q1366" t="s">
        <v>8325</v>
      </c>
      <c r="R1366" t="s">
        <v>8326</v>
      </c>
      <c r="S1366" s="10">
        <f t="shared" si="88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100.26666666666667</v>
      </c>
      <c r="P1367" s="5">
        <f t="shared" si="86"/>
        <v>1.223404255319149E-2</v>
      </c>
      <c r="Q1367" t="s">
        <v>8325</v>
      </c>
      <c r="R1367" t="s">
        <v>8326</v>
      </c>
      <c r="S1367" s="10">
        <f t="shared" si="88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126.48920000000001</v>
      </c>
      <c r="P1368" s="5">
        <f t="shared" si="86"/>
        <v>1.5495394073169882E-2</v>
      </c>
      <c r="Q1368" t="s">
        <v>8325</v>
      </c>
      <c r="R1368" t="s">
        <v>8326</v>
      </c>
      <c r="S1368" s="10">
        <f t="shared" si="88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114.26</v>
      </c>
      <c r="P1369" s="5">
        <f t="shared" si="86"/>
        <v>1.5753544547523191E-2</v>
      </c>
      <c r="Q1369" t="s">
        <v>8325</v>
      </c>
      <c r="R1369" t="s">
        <v>8326</v>
      </c>
      <c r="S1369" s="10">
        <f t="shared" si="88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110.7</v>
      </c>
      <c r="P1370" s="5">
        <f t="shared" si="86"/>
        <v>1.5718157181571817E-2</v>
      </c>
      <c r="Q1370" t="s">
        <v>8325</v>
      </c>
      <c r="R1370" t="s">
        <v>8326</v>
      </c>
      <c r="S1370" s="10">
        <f t="shared" si="88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105.34805315203954</v>
      </c>
      <c r="P1371" s="5">
        <f t="shared" si="86"/>
        <v>1.1909430831873744E-2</v>
      </c>
      <c r="Q1371" t="s">
        <v>8325</v>
      </c>
      <c r="R1371" t="s">
        <v>8326</v>
      </c>
      <c r="S1371" s="10">
        <f t="shared" si="88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103.66666666666666</v>
      </c>
      <c r="P1372" s="5">
        <f t="shared" si="86"/>
        <v>1.2861736334405145E-2</v>
      </c>
      <c r="Q1372" t="s">
        <v>8325</v>
      </c>
      <c r="R1372" t="s">
        <v>8326</v>
      </c>
      <c r="S1372" s="10">
        <f t="shared" si="88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107.08672667523933</v>
      </c>
      <c r="P1373" s="5">
        <f t="shared" si="86"/>
        <v>9.3395597064709814E-3</v>
      </c>
      <c r="Q1373" t="s">
        <v>8325</v>
      </c>
      <c r="R1373" t="s">
        <v>8326</v>
      </c>
      <c r="S1373" s="10">
        <f t="shared" si="88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124</v>
      </c>
      <c r="P1374" s="5">
        <f t="shared" si="86"/>
        <v>2.5806451612903226E-2</v>
      </c>
      <c r="Q1374" t="s">
        <v>8325</v>
      </c>
      <c r="R1374" t="s">
        <v>8326</v>
      </c>
      <c r="S1374" s="10">
        <f t="shared" si="88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105.01</v>
      </c>
      <c r="P1375" s="5">
        <f t="shared" si="86"/>
        <v>4.9519093419674318E-3</v>
      </c>
      <c r="Q1375" t="s">
        <v>8325</v>
      </c>
      <c r="R1375" t="s">
        <v>8326</v>
      </c>
      <c r="S1375" s="10">
        <f t="shared" si="88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189.46666666666667</v>
      </c>
      <c r="P1376" s="5">
        <f t="shared" si="86"/>
        <v>2.322308233638283E-2</v>
      </c>
      <c r="Q1376" t="s">
        <v>8325</v>
      </c>
      <c r="R1376" t="s">
        <v>8326</v>
      </c>
      <c r="S1376" s="10">
        <f t="shared" si="88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171.32499999999999</v>
      </c>
      <c r="P1377" s="5">
        <f t="shared" si="86"/>
        <v>1.5905442871735006E-2</v>
      </c>
      <c r="Q1377" t="s">
        <v>8325</v>
      </c>
      <c r="R1377" t="s">
        <v>8326</v>
      </c>
      <c r="S1377" s="10">
        <f t="shared" si="88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252.48648648648651</v>
      </c>
      <c r="P1378" s="5">
        <f t="shared" si="86"/>
        <v>1.7983301220295438E-2</v>
      </c>
      <c r="Q1378" t="s">
        <v>8325</v>
      </c>
      <c r="R1378" t="s">
        <v>8326</v>
      </c>
      <c r="S1378" s="10">
        <f t="shared" si="88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116.15384615384616</v>
      </c>
      <c r="P1379" s="5">
        <f t="shared" si="86"/>
        <v>2.052980132450331E-2</v>
      </c>
      <c r="Q1379" t="s">
        <v>8325</v>
      </c>
      <c r="R1379" t="s">
        <v>8326</v>
      </c>
      <c r="S1379" s="10">
        <f t="shared" si="88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203.35000000000002</v>
      </c>
      <c r="P1380" s="5">
        <f t="shared" si="86"/>
        <v>3.2702237521514632E-2</v>
      </c>
      <c r="Q1380" t="s">
        <v>8325</v>
      </c>
      <c r="R1380" t="s">
        <v>8326</v>
      </c>
      <c r="S1380" s="10">
        <f t="shared" si="88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111.60000000000001</v>
      </c>
      <c r="P1381" s="5">
        <f t="shared" si="86"/>
        <v>1.3530465949820788E-2</v>
      </c>
      <c r="Q1381" t="s">
        <v>8325</v>
      </c>
      <c r="R1381" t="s">
        <v>8326</v>
      </c>
      <c r="S1381" s="10">
        <f t="shared" si="88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424</v>
      </c>
      <c r="P1382" s="5">
        <f t="shared" si="86"/>
        <v>4.716981132075472E-2</v>
      </c>
      <c r="Q1382" t="s">
        <v>8325</v>
      </c>
      <c r="R1382" t="s">
        <v>8326</v>
      </c>
      <c r="S1382" s="10">
        <f t="shared" si="88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107.1</v>
      </c>
      <c r="P1383" s="5">
        <f t="shared" si="86"/>
        <v>1.3632119514472456E-2</v>
      </c>
      <c r="Q1383" t="s">
        <v>8325</v>
      </c>
      <c r="R1383" t="s">
        <v>8326</v>
      </c>
      <c r="S1383" s="10">
        <f t="shared" si="88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104.3625</v>
      </c>
      <c r="P1384" s="5">
        <f t="shared" si="86"/>
        <v>1.7726673853156065E-2</v>
      </c>
      <c r="Q1384" t="s">
        <v>8325</v>
      </c>
      <c r="R1384" t="s">
        <v>8326</v>
      </c>
      <c r="S1384" s="10">
        <f t="shared" si="88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212.40909090909091</v>
      </c>
      <c r="P1385" s="5">
        <f t="shared" si="86"/>
        <v>1.9901562165632356E-2</v>
      </c>
      <c r="Q1385" t="s">
        <v>8325</v>
      </c>
      <c r="R1385" t="s">
        <v>8326</v>
      </c>
      <c r="S1385" s="10">
        <f t="shared" si="88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124.08571428571429</v>
      </c>
      <c r="P1386" s="5">
        <f t="shared" si="86"/>
        <v>1.4506101772967994E-2</v>
      </c>
      <c r="Q1386" t="s">
        <v>8325</v>
      </c>
      <c r="R1386" t="s">
        <v>8326</v>
      </c>
      <c r="S1386" s="10">
        <f t="shared" si="88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110.406125</v>
      </c>
      <c r="P1387" s="5">
        <f t="shared" si="86"/>
        <v>1.517125974668525E-2</v>
      </c>
      <c r="Q1387" t="s">
        <v>8325</v>
      </c>
      <c r="R1387" t="s">
        <v>8326</v>
      </c>
      <c r="S1387" s="10">
        <f t="shared" si="88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218.75</v>
      </c>
      <c r="P1388" s="5">
        <f t="shared" si="86"/>
        <v>1.6E-2</v>
      </c>
      <c r="Q1388" t="s">
        <v>8325</v>
      </c>
      <c r="R1388" t="s">
        <v>8326</v>
      </c>
      <c r="S1388" s="10">
        <f t="shared" si="88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136.625</v>
      </c>
      <c r="P1389" s="5">
        <f t="shared" si="86"/>
        <v>1.4272644098810613E-2</v>
      </c>
      <c r="Q1389" t="s">
        <v>8325</v>
      </c>
      <c r="R1389" t="s">
        <v>8326</v>
      </c>
      <c r="S1389" s="10">
        <f t="shared" si="88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134.8074</v>
      </c>
      <c r="P1390" s="5">
        <f t="shared" si="86"/>
        <v>1.6616298511802765E-2</v>
      </c>
      <c r="Q1390" t="s">
        <v>8325</v>
      </c>
      <c r="R1390" t="s">
        <v>8326</v>
      </c>
      <c r="S1390" s="10">
        <f t="shared" si="88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145.4</v>
      </c>
      <c r="P1391" s="5">
        <f t="shared" si="86"/>
        <v>4.676753782668501E-2</v>
      </c>
      <c r="Q1391" t="s">
        <v>8325</v>
      </c>
      <c r="R1391" t="s">
        <v>8326</v>
      </c>
      <c r="S1391" s="10">
        <f t="shared" si="88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109.10714285714285</v>
      </c>
      <c r="P1392" s="5">
        <f t="shared" si="86"/>
        <v>6.2193126022913256E-3</v>
      </c>
      <c r="Q1392" t="s">
        <v>8325</v>
      </c>
      <c r="R1392" t="s">
        <v>8326</v>
      </c>
      <c r="S1392" s="10">
        <f t="shared" si="88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110.2</v>
      </c>
      <c r="P1393" s="5">
        <f t="shared" si="86"/>
        <v>2.3593466424682397E-2</v>
      </c>
      <c r="Q1393" t="s">
        <v>8325</v>
      </c>
      <c r="R1393" t="s">
        <v>8326</v>
      </c>
      <c r="S1393" s="10">
        <f t="shared" si="88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113.64000000000001</v>
      </c>
      <c r="P1394" s="5">
        <f t="shared" si="86"/>
        <v>3.6606828581485396E-2</v>
      </c>
      <c r="Q1394" t="s">
        <v>8325</v>
      </c>
      <c r="R1394" t="s">
        <v>8326</v>
      </c>
      <c r="S1394" s="10">
        <f t="shared" si="88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102.35000000000001</v>
      </c>
      <c r="P1395" s="5">
        <f t="shared" si="86"/>
        <v>5.0806057645334636E-3</v>
      </c>
      <c r="Q1395" t="s">
        <v>8325</v>
      </c>
      <c r="R1395" t="s">
        <v>8326</v>
      </c>
      <c r="S1395" s="10">
        <f t="shared" si="88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122.13333333333334</v>
      </c>
      <c r="P1396" s="5">
        <f t="shared" si="86"/>
        <v>1.8558951965065504E-2</v>
      </c>
      <c r="Q1396" t="s">
        <v>8325</v>
      </c>
      <c r="R1396" t="s">
        <v>8326</v>
      </c>
      <c r="S1396" s="10">
        <f t="shared" si="88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111.88571428571427</v>
      </c>
      <c r="P1397" s="5">
        <f t="shared" si="86"/>
        <v>2.0939734422880489E-2</v>
      </c>
      <c r="Q1397" t="s">
        <v>8325</v>
      </c>
      <c r="R1397" t="s">
        <v>8326</v>
      </c>
      <c r="S1397" s="10">
        <f t="shared" si="88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107.3</v>
      </c>
      <c r="P1398" s="5">
        <f t="shared" si="86"/>
        <v>1.133892513202858E-2</v>
      </c>
      <c r="Q1398" t="s">
        <v>8325</v>
      </c>
      <c r="R1398" t="s">
        <v>8326</v>
      </c>
      <c r="S1398" s="10">
        <f t="shared" si="88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113.85000000000001</v>
      </c>
      <c r="P1399" s="5">
        <f t="shared" si="86"/>
        <v>1.3877909530083443E-2</v>
      </c>
      <c r="Q1399" t="s">
        <v>8325</v>
      </c>
      <c r="R1399" t="s">
        <v>8326</v>
      </c>
      <c r="S1399" s="10">
        <f t="shared" si="88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109.68181818181819</v>
      </c>
      <c r="P1400" s="5">
        <f t="shared" si="86"/>
        <v>1.3468711147948611E-2</v>
      </c>
      <c r="Q1400" t="s">
        <v>8325</v>
      </c>
      <c r="R1400" t="s">
        <v>8326</v>
      </c>
      <c r="S1400" s="10">
        <f t="shared" si="88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126.14444444444443</v>
      </c>
      <c r="P1401" s="5">
        <f t="shared" si="86"/>
        <v>1.6207169911036729E-2</v>
      </c>
      <c r="Q1401" t="s">
        <v>8325</v>
      </c>
      <c r="R1401" t="s">
        <v>8326</v>
      </c>
      <c r="S1401" s="10">
        <f t="shared" si="88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167.42857142857144</v>
      </c>
      <c r="P1402" s="5">
        <f t="shared" si="86"/>
        <v>5.8020477815699661E-2</v>
      </c>
      <c r="Q1402" t="s">
        <v>8325</v>
      </c>
      <c r="R1402" t="s">
        <v>8326</v>
      </c>
      <c r="S1402" s="10">
        <f t="shared" si="88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496.52000000000004</v>
      </c>
      <c r="P1403" s="5">
        <f t="shared" si="86"/>
        <v>1.9334568597438168E-2</v>
      </c>
      <c r="Q1403" t="s">
        <v>8325</v>
      </c>
      <c r="R1403" t="s">
        <v>8326</v>
      </c>
      <c r="S1403" s="10">
        <f t="shared" si="88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109.16</v>
      </c>
      <c r="P1404" s="5">
        <f t="shared" si="86"/>
        <v>4.1407108831073652E-2</v>
      </c>
      <c r="Q1404" t="s">
        <v>8325</v>
      </c>
      <c r="R1404" t="s">
        <v>8326</v>
      </c>
      <c r="S1404" s="10">
        <f t="shared" si="88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102.57499999999999</v>
      </c>
      <c r="P1405" s="5">
        <f t="shared" si="86"/>
        <v>1.6085790884718499E-2</v>
      </c>
      <c r="Q1405" t="s">
        <v>8325</v>
      </c>
      <c r="R1405" t="s">
        <v>8326</v>
      </c>
      <c r="S1405" s="10">
        <f t="shared" si="88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</v>
      </c>
      <c r="P1406" s="5">
        <f t="shared" si="86"/>
        <v>2.0746887966804978E-2</v>
      </c>
      <c r="Q1406" t="s">
        <v>8322</v>
      </c>
      <c r="R1406" t="s">
        <v>8341</v>
      </c>
      <c r="S1406" s="10">
        <f t="shared" si="88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0.42</v>
      </c>
      <c r="P1407" s="5">
        <f t="shared" si="86"/>
        <v>0.16190476190476191</v>
      </c>
      <c r="Q1407" t="s">
        <v>8322</v>
      </c>
      <c r="R1407" t="s">
        <v>8341</v>
      </c>
      <c r="S1407" s="10">
        <f t="shared" si="88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0.125</v>
      </c>
      <c r="P1408" s="5">
        <f t="shared" si="86"/>
        <v>0.2</v>
      </c>
      <c r="Q1408" t="s">
        <v>8322</v>
      </c>
      <c r="R1408" t="s">
        <v>8341</v>
      </c>
      <c r="S1408" s="10">
        <f t="shared" si="88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0.5</v>
      </c>
      <c r="P1409" s="5">
        <f t="shared" si="86"/>
        <v>0.13333333333333333</v>
      </c>
      <c r="Q1409" t="s">
        <v>8322</v>
      </c>
      <c r="R1409" t="s">
        <v>8341</v>
      </c>
      <c r="S1409" s="10">
        <f t="shared" si="88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7.1999999999999993</v>
      </c>
      <c r="P1410" s="5">
        <f t="shared" si="86"/>
        <v>8.3333333333333329E-2</v>
      </c>
      <c r="Q1410" t="s">
        <v>8322</v>
      </c>
      <c r="R1410" t="s">
        <v>8341</v>
      </c>
      <c r="S1410" s="10">
        <f t="shared" si="88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(E1411/D1411)*100</f>
        <v>0</v>
      </c>
      <c r="P1411" s="5" t="e">
        <f t="shared" ref="P1411:P1474" si="90">L1411/E1411</f>
        <v>#DIV/0!</v>
      </c>
      <c r="Q1411" t="s">
        <v>8322</v>
      </c>
      <c r="R1411" t="s">
        <v>8341</v>
      </c>
      <c r="S1411" s="10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1.6666666666666666E-2</v>
      </c>
      <c r="P1412" s="5">
        <f t="shared" si="90"/>
        <v>1</v>
      </c>
      <c r="Q1412" t="s">
        <v>8322</v>
      </c>
      <c r="R1412" t="s">
        <v>8341</v>
      </c>
      <c r="S1412" s="10">
        <f t="shared" si="88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0.23333333333333336</v>
      </c>
      <c r="P1413" s="5">
        <f t="shared" si="90"/>
        <v>0.42857142857142855</v>
      </c>
      <c r="Q1413" t="s">
        <v>8322</v>
      </c>
      <c r="R1413" t="s">
        <v>8341</v>
      </c>
      <c r="S1413" s="10">
        <f t="shared" si="88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4.5714285714285712</v>
      </c>
      <c r="P1414" s="5">
        <f t="shared" si="90"/>
        <v>4.0625000000000001E-2</v>
      </c>
      <c r="Q1414" t="s">
        <v>8322</v>
      </c>
      <c r="R1414" t="s">
        <v>8341</v>
      </c>
      <c r="S1414" s="10">
        <f t="shared" si="88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5</v>
      </c>
      <c r="P1415" s="5">
        <f t="shared" si="90"/>
        <v>0.01</v>
      </c>
      <c r="Q1415" t="s">
        <v>8322</v>
      </c>
      <c r="R1415" t="s">
        <v>8341</v>
      </c>
      <c r="S1415" s="10">
        <f t="shared" si="88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0.2</v>
      </c>
      <c r="P1416" s="5">
        <f t="shared" si="90"/>
        <v>1</v>
      </c>
      <c r="Q1416" t="s">
        <v>8322</v>
      </c>
      <c r="R1416" t="s">
        <v>8341</v>
      </c>
      <c r="S1416" s="10">
        <f t="shared" ref="S1416:S1479" si="92">(((J1416/60)/60)/24)+DATE(1970,1,1)</f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18.181818181818183</v>
      </c>
      <c r="P1417" s="5">
        <f t="shared" si="90"/>
        <v>1.125E-2</v>
      </c>
      <c r="Q1417" t="s">
        <v>8322</v>
      </c>
      <c r="R1417" t="s">
        <v>8341</v>
      </c>
      <c r="S1417" s="10">
        <f t="shared" si="92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s="5" t="e">
        <f t="shared" si="90"/>
        <v>#DIV/0!</v>
      </c>
      <c r="Q1418" t="s">
        <v>8322</v>
      </c>
      <c r="R1418" t="s">
        <v>8341</v>
      </c>
      <c r="S1418" s="10">
        <f t="shared" si="92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</v>
      </c>
      <c r="P1419" s="5">
        <f t="shared" si="90"/>
        <v>3.6363636363636362E-2</v>
      </c>
      <c r="Q1419" t="s">
        <v>8322</v>
      </c>
      <c r="R1419" t="s">
        <v>8341</v>
      </c>
      <c r="S1419" s="10">
        <f t="shared" si="92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0.2</v>
      </c>
      <c r="P1420" s="5">
        <f t="shared" si="90"/>
        <v>0.16666666666666666</v>
      </c>
      <c r="Q1420" t="s">
        <v>8322</v>
      </c>
      <c r="R1420" t="s">
        <v>8341</v>
      </c>
      <c r="S1420" s="10">
        <f t="shared" si="92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7.0634920634920633</v>
      </c>
      <c r="P1421" s="5">
        <f t="shared" si="90"/>
        <v>2.247191011235955E-2</v>
      </c>
      <c r="Q1421" t="s">
        <v>8322</v>
      </c>
      <c r="R1421" t="s">
        <v>8341</v>
      </c>
      <c r="S1421" s="10">
        <f t="shared" si="92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</v>
      </c>
      <c r="P1422" s="5">
        <f t="shared" si="90"/>
        <v>1</v>
      </c>
      <c r="Q1422" t="s">
        <v>8322</v>
      </c>
      <c r="R1422" t="s">
        <v>8341</v>
      </c>
      <c r="S1422" s="10">
        <f t="shared" si="92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0.1</v>
      </c>
      <c r="P1423" s="5">
        <f t="shared" si="90"/>
        <v>0.01</v>
      </c>
      <c r="Q1423" t="s">
        <v>8322</v>
      </c>
      <c r="R1423" t="s">
        <v>8341</v>
      </c>
      <c r="S1423" s="10">
        <f t="shared" si="92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0.104</v>
      </c>
      <c r="P1424" s="5">
        <f t="shared" si="90"/>
        <v>7.6923076923076927E-2</v>
      </c>
      <c r="Q1424" t="s">
        <v>8322</v>
      </c>
      <c r="R1424" t="s">
        <v>8341</v>
      </c>
      <c r="S1424" s="10">
        <f t="shared" si="92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0.33333333333333337</v>
      </c>
      <c r="P1425" s="5">
        <f t="shared" si="90"/>
        <v>0.01</v>
      </c>
      <c r="Q1425" t="s">
        <v>8322</v>
      </c>
      <c r="R1425" t="s">
        <v>8341</v>
      </c>
      <c r="S1425" s="10">
        <f t="shared" si="92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20.36</v>
      </c>
      <c r="P1426" s="5">
        <f t="shared" si="90"/>
        <v>9.1683038637852005E-3</v>
      </c>
      <c r="Q1426" t="s">
        <v>8322</v>
      </c>
      <c r="R1426" t="s">
        <v>8341</v>
      </c>
      <c r="S1426" s="10">
        <f t="shared" si="92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s="5" t="e">
        <f t="shared" si="90"/>
        <v>#DIV/0!</v>
      </c>
      <c r="Q1427" t="s">
        <v>8322</v>
      </c>
      <c r="R1427" t="s">
        <v>8341</v>
      </c>
      <c r="S1427" s="10">
        <f t="shared" si="92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s="5" t="e">
        <f t="shared" si="90"/>
        <v>#DIV/0!</v>
      </c>
      <c r="Q1428" t="s">
        <v>8322</v>
      </c>
      <c r="R1428" t="s">
        <v>8341</v>
      </c>
      <c r="S1428" s="10">
        <f t="shared" si="92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8.3800000000000008</v>
      </c>
      <c r="P1429" s="5">
        <f t="shared" si="90"/>
        <v>9.5465393794749408E-3</v>
      </c>
      <c r="Q1429" t="s">
        <v>8322</v>
      </c>
      <c r="R1429" t="s">
        <v>8341</v>
      </c>
      <c r="S1429" s="10">
        <f t="shared" si="92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4.5</v>
      </c>
      <c r="P1430" s="5">
        <f t="shared" si="90"/>
        <v>6.6666666666666666E-2</v>
      </c>
      <c r="Q1430" t="s">
        <v>8322</v>
      </c>
      <c r="R1430" t="s">
        <v>8341</v>
      </c>
      <c r="S1430" s="10">
        <f t="shared" si="92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s="5" t="e">
        <f t="shared" si="90"/>
        <v>#DIV/0!</v>
      </c>
      <c r="Q1431" t="s">
        <v>8322</v>
      </c>
      <c r="R1431" t="s">
        <v>8341</v>
      </c>
      <c r="S1431" s="10">
        <f t="shared" si="92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</v>
      </c>
      <c r="P1432" s="5">
        <f t="shared" si="90"/>
        <v>1.2406947890818859E-2</v>
      </c>
      <c r="Q1432" t="s">
        <v>8322</v>
      </c>
      <c r="R1432" t="s">
        <v>8341</v>
      </c>
      <c r="S1432" s="10">
        <f t="shared" si="92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31.94705882352941</v>
      </c>
      <c r="P1433" s="5">
        <f t="shared" si="90"/>
        <v>8.6540232001473018E-3</v>
      </c>
      <c r="Q1433" t="s">
        <v>8322</v>
      </c>
      <c r="R1433" t="s">
        <v>8341</v>
      </c>
      <c r="S1433" s="10">
        <f t="shared" si="92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s="5" t="e">
        <f t="shared" si="90"/>
        <v>#DIV/0!</v>
      </c>
      <c r="Q1434" t="s">
        <v>8322</v>
      </c>
      <c r="R1434" t="s">
        <v>8341</v>
      </c>
      <c r="S1434" s="10">
        <f t="shared" si="92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6.708333333333333</v>
      </c>
      <c r="P1435" s="5">
        <f t="shared" si="90"/>
        <v>1.2422360248447204E-2</v>
      </c>
      <c r="Q1435" t="s">
        <v>8322</v>
      </c>
      <c r="R1435" t="s">
        <v>8341</v>
      </c>
      <c r="S1435" s="10">
        <f t="shared" si="92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9.9878048780487809</v>
      </c>
      <c r="P1436" s="5">
        <f t="shared" si="90"/>
        <v>1.3431013431013431E-3</v>
      </c>
      <c r="Q1436" t="s">
        <v>8322</v>
      </c>
      <c r="R1436" t="s">
        <v>8341</v>
      </c>
      <c r="S1436" s="10">
        <f t="shared" si="92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0.1</v>
      </c>
      <c r="P1437" s="5">
        <f t="shared" si="90"/>
        <v>0.13333333333333333</v>
      </c>
      <c r="Q1437" t="s">
        <v>8322</v>
      </c>
      <c r="R1437" t="s">
        <v>8341</v>
      </c>
      <c r="S1437" s="10">
        <f t="shared" si="92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0.77</v>
      </c>
      <c r="P1438" s="5">
        <f t="shared" si="90"/>
        <v>2.5974025974025976E-2</v>
      </c>
      <c r="Q1438" t="s">
        <v>8322</v>
      </c>
      <c r="R1438" t="s">
        <v>8341</v>
      </c>
      <c r="S1438" s="10">
        <f t="shared" si="92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26.900000000000002</v>
      </c>
      <c r="P1439" s="5">
        <f t="shared" si="90"/>
        <v>2.7261462205700124E-2</v>
      </c>
      <c r="Q1439" t="s">
        <v>8322</v>
      </c>
      <c r="R1439" t="s">
        <v>8341</v>
      </c>
      <c r="S1439" s="10">
        <f t="shared" si="92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3</v>
      </c>
      <c r="P1440" s="5">
        <f t="shared" si="90"/>
        <v>1.3333333333333334E-2</v>
      </c>
      <c r="Q1440" t="s">
        <v>8322</v>
      </c>
      <c r="R1440" t="s">
        <v>8341</v>
      </c>
      <c r="S1440" s="10">
        <f t="shared" si="92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</v>
      </c>
      <c r="P1441" s="5">
        <f t="shared" si="90"/>
        <v>3.3333333333333333E-2</v>
      </c>
      <c r="Q1441" t="s">
        <v>8322</v>
      </c>
      <c r="R1441" t="s">
        <v>8341</v>
      </c>
      <c r="S1441" s="10">
        <f t="shared" si="92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7.6923076923076927E-3</v>
      </c>
      <c r="P1442" s="5">
        <f t="shared" si="90"/>
        <v>1</v>
      </c>
      <c r="Q1442" t="s">
        <v>8322</v>
      </c>
      <c r="R1442" t="s">
        <v>8341</v>
      </c>
      <c r="S1442" s="10">
        <f t="shared" si="92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</v>
      </c>
      <c r="P1443" s="5">
        <f t="shared" si="90"/>
        <v>1.4851485148514852E-3</v>
      </c>
      <c r="Q1443" t="s">
        <v>8322</v>
      </c>
      <c r="R1443" t="s">
        <v>8341</v>
      </c>
      <c r="S1443" s="10">
        <f t="shared" si="92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s="5" t="e">
        <f t="shared" si="90"/>
        <v>#DIV/0!</v>
      </c>
      <c r="Q1444" t="s">
        <v>8322</v>
      </c>
      <c r="R1444" t="s">
        <v>8341</v>
      </c>
      <c r="S1444" s="10">
        <f t="shared" si="92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s="5" t="e">
        <f t="shared" si="90"/>
        <v>#DIV/0!</v>
      </c>
      <c r="Q1445" t="s">
        <v>8322</v>
      </c>
      <c r="R1445" t="s">
        <v>8341</v>
      </c>
      <c r="S1445" s="10">
        <f t="shared" si="92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s="5" t="e">
        <f t="shared" si="90"/>
        <v>#DIV/0!</v>
      </c>
      <c r="Q1446" t="s">
        <v>8322</v>
      </c>
      <c r="R1446" t="s">
        <v>8341</v>
      </c>
      <c r="S1446" s="10">
        <f t="shared" si="92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s="5" t="e">
        <f t="shared" si="90"/>
        <v>#DIV/0!</v>
      </c>
      <c r="Q1447" t="s">
        <v>8322</v>
      </c>
      <c r="R1447" t="s">
        <v>8341</v>
      </c>
      <c r="S1447" s="10">
        <f t="shared" si="92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s="5" t="e">
        <f t="shared" si="90"/>
        <v>#DIV/0!</v>
      </c>
      <c r="Q1448" t="s">
        <v>8322</v>
      </c>
      <c r="R1448" t="s">
        <v>8341</v>
      </c>
      <c r="S1448" s="10">
        <f t="shared" si="92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1.4999999999999999E-2</v>
      </c>
      <c r="P1449" s="5">
        <f t="shared" si="90"/>
        <v>0.04</v>
      </c>
      <c r="Q1449" t="s">
        <v>8322</v>
      </c>
      <c r="R1449" t="s">
        <v>8341</v>
      </c>
      <c r="S1449" s="10">
        <f t="shared" si="92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s="5" t="e">
        <f t="shared" si="90"/>
        <v>#DIV/0!</v>
      </c>
      <c r="Q1450" t="s">
        <v>8322</v>
      </c>
      <c r="R1450" t="s">
        <v>8341</v>
      </c>
      <c r="S1450" s="10">
        <f t="shared" si="92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s="5" t="e">
        <f t="shared" si="90"/>
        <v>#DIV/0!</v>
      </c>
      <c r="Q1451" t="s">
        <v>8322</v>
      </c>
      <c r="R1451" t="s">
        <v>8341</v>
      </c>
      <c r="S1451" s="10">
        <f t="shared" si="92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1E-3</v>
      </c>
      <c r="P1452" s="5">
        <f t="shared" si="90"/>
        <v>1</v>
      </c>
      <c r="Q1452" t="s">
        <v>8322</v>
      </c>
      <c r="R1452" t="s">
        <v>8341</v>
      </c>
      <c r="S1452" s="10">
        <f t="shared" si="92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1.0554089709762533E-2</v>
      </c>
      <c r="P1453" s="5">
        <f t="shared" si="90"/>
        <v>1</v>
      </c>
      <c r="Q1453" t="s">
        <v>8322</v>
      </c>
      <c r="R1453" t="s">
        <v>8341</v>
      </c>
      <c r="S1453" s="10">
        <f t="shared" si="92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s="5" t="e">
        <f t="shared" si="90"/>
        <v>#DIV/0!</v>
      </c>
      <c r="Q1454" t="s">
        <v>8322</v>
      </c>
      <c r="R1454" t="s">
        <v>8341</v>
      </c>
      <c r="S1454" s="10">
        <f t="shared" si="92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s="5" t="e">
        <f t="shared" si="90"/>
        <v>#DIV/0!</v>
      </c>
      <c r="Q1455" t="s">
        <v>8322</v>
      </c>
      <c r="R1455" t="s">
        <v>8341</v>
      </c>
      <c r="S1455" s="10">
        <f t="shared" si="92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0.85714285714285721</v>
      </c>
      <c r="P1456" s="5">
        <f t="shared" si="90"/>
        <v>6.6666666666666666E-2</v>
      </c>
      <c r="Q1456" t="s">
        <v>8322</v>
      </c>
      <c r="R1456" t="s">
        <v>8341</v>
      </c>
      <c r="S1456" s="10">
        <f t="shared" si="92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10.5</v>
      </c>
      <c r="P1457" s="5">
        <f t="shared" si="90"/>
        <v>4.4444444444444444E-3</v>
      </c>
      <c r="Q1457" t="s">
        <v>8322</v>
      </c>
      <c r="R1457" t="s">
        <v>8341</v>
      </c>
      <c r="S1457" s="10">
        <f t="shared" si="92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2.9000000000000004</v>
      </c>
      <c r="P1458" s="5">
        <f t="shared" si="90"/>
        <v>2.0689655172413793E-2</v>
      </c>
      <c r="Q1458" t="s">
        <v>8322</v>
      </c>
      <c r="R1458" t="s">
        <v>8341</v>
      </c>
      <c r="S1458" s="10">
        <f t="shared" si="92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s="5" t="e">
        <f t="shared" si="90"/>
        <v>#DIV/0!</v>
      </c>
      <c r="Q1459" t="s">
        <v>8322</v>
      </c>
      <c r="R1459" t="s">
        <v>8341</v>
      </c>
      <c r="S1459" s="10">
        <f t="shared" si="92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s="5" t="e">
        <f t="shared" si="90"/>
        <v>#DIV/0!</v>
      </c>
      <c r="Q1460" t="s">
        <v>8322</v>
      </c>
      <c r="R1460" t="s">
        <v>8341</v>
      </c>
      <c r="S1460" s="10">
        <f t="shared" si="92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s="5" t="e">
        <f t="shared" si="90"/>
        <v>#DIV/0!</v>
      </c>
      <c r="Q1461" t="s">
        <v>8322</v>
      </c>
      <c r="R1461" t="s">
        <v>8341</v>
      </c>
      <c r="S1461" s="10">
        <f t="shared" si="92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s="5" t="e">
        <f t="shared" si="90"/>
        <v>#DIV/0!</v>
      </c>
      <c r="Q1462" t="s">
        <v>8322</v>
      </c>
      <c r="R1462" t="s">
        <v>8341</v>
      </c>
      <c r="S1462" s="10">
        <f t="shared" si="92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101.24459999999999</v>
      </c>
      <c r="P1463" s="5">
        <f t="shared" si="90"/>
        <v>2.2388025303736365E-2</v>
      </c>
      <c r="Q1463" t="s">
        <v>8322</v>
      </c>
      <c r="R1463" t="s">
        <v>8342</v>
      </c>
      <c r="S1463" s="10">
        <f t="shared" si="92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108.5175</v>
      </c>
      <c r="P1464" s="5">
        <f t="shared" si="90"/>
        <v>3.4556638330223238E-2</v>
      </c>
      <c r="Q1464" t="s">
        <v>8322</v>
      </c>
      <c r="R1464" t="s">
        <v>8342</v>
      </c>
      <c r="S1464" s="10">
        <f t="shared" si="92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147.66666666666666</v>
      </c>
      <c r="P1465" s="5">
        <f t="shared" si="90"/>
        <v>2.8216704288939052E-2</v>
      </c>
      <c r="Q1465" t="s">
        <v>8322</v>
      </c>
      <c r="R1465" t="s">
        <v>8342</v>
      </c>
      <c r="S1465" s="10">
        <f t="shared" si="92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163.19999999999999</v>
      </c>
      <c r="P1466" s="5">
        <f t="shared" si="90"/>
        <v>2.8676470588235293E-2</v>
      </c>
      <c r="Q1466" t="s">
        <v>8322</v>
      </c>
      <c r="R1466" t="s">
        <v>8342</v>
      </c>
      <c r="S1466" s="10">
        <f t="shared" si="92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456.41449999999998</v>
      </c>
      <c r="P1467" s="5">
        <f t="shared" si="90"/>
        <v>1.9003194099515536E-2</v>
      </c>
      <c r="Q1467" t="s">
        <v>8322</v>
      </c>
      <c r="R1467" t="s">
        <v>8342</v>
      </c>
      <c r="S1467" s="10">
        <f t="shared" si="92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107.87731249999999</v>
      </c>
      <c r="P1468" s="5">
        <f t="shared" si="90"/>
        <v>1.436817403103178E-2</v>
      </c>
      <c r="Q1468" t="s">
        <v>8322</v>
      </c>
      <c r="R1468" t="s">
        <v>8342</v>
      </c>
      <c r="S1468" s="10">
        <f t="shared" si="92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115.08</v>
      </c>
      <c r="P1469" s="5">
        <f t="shared" si="90"/>
        <v>1.3034410844629822E-2</v>
      </c>
      <c r="Q1469" t="s">
        <v>8322</v>
      </c>
      <c r="R1469" t="s">
        <v>8342</v>
      </c>
      <c r="S1469" s="10">
        <f t="shared" si="92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102.36842105263158</v>
      </c>
      <c r="P1470" s="5">
        <f t="shared" si="90"/>
        <v>3.0128534704370179E-2</v>
      </c>
      <c r="Q1470" t="s">
        <v>8322</v>
      </c>
      <c r="R1470" t="s">
        <v>8342</v>
      </c>
      <c r="S1470" s="10">
        <f t="shared" si="92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108.42485875706214</v>
      </c>
      <c r="P1471" s="5">
        <f t="shared" si="90"/>
        <v>6.6905665096502562E-3</v>
      </c>
      <c r="Q1471" t="s">
        <v>8322</v>
      </c>
      <c r="R1471" t="s">
        <v>8342</v>
      </c>
      <c r="S1471" s="10">
        <f t="shared" si="92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125.13333333333334</v>
      </c>
      <c r="P1472" s="5">
        <f t="shared" si="90"/>
        <v>4.3153969099627064E-2</v>
      </c>
      <c r="Q1472" t="s">
        <v>8322</v>
      </c>
      <c r="R1472" t="s">
        <v>8342</v>
      </c>
      <c r="S1472" s="10">
        <f t="shared" si="92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103.840625</v>
      </c>
      <c r="P1473" s="5">
        <f t="shared" si="90"/>
        <v>1.0322308826627343E-2</v>
      </c>
      <c r="Q1473" t="s">
        <v>8322</v>
      </c>
      <c r="R1473" t="s">
        <v>8342</v>
      </c>
      <c r="S1473" s="10">
        <f t="shared" si="92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138.70400000000001</v>
      </c>
      <c r="P1474" s="5">
        <f t="shared" si="90"/>
        <v>9.6896989272119045E-3</v>
      </c>
      <c r="Q1474" t="s">
        <v>8322</v>
      </c>
      <c r="R1474" t="s">
        <v>8342</v>
      </c>
      <c r="S1474" s="10">
        <f t="shared" si="92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(E1475/D1475)*100</f>
        <v>120.51600000000001</v>
      </c>
      <c r="P1475" s="5">
        <f t="shared" ref="P1475:P1538" si="94">L1475/E1475</f>
        <v>2.5999314060650314E-2</v>
      </c>
      <c r="Q1475" t="s">
        <v>8322</v>
      </c>
      <c r="R1475" t="s">
        <v>8342</v>
      </c>
      <c r="S1475" s="10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112.26666666666667</v>
      </c>
      <c r="P1476" s="5">
        <f t="shared" si="94"/>
        <v>2.2565320665083134E-2</v>
      </c>
      <c r="Q1476" t="s">
        <v>8322</v>
      </c>
      <c r="R1476" t="s">
        <v>8342</v>
      </c>
      <c r="S1476" s="10">
        <f t="shared" si="92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188.66966666666667</v>
      </c>
      <c r="P1477" s="5">
        <f t="shared" si="94"/>
        <v>1.5582791086360816E-2</v>
      </c>
      <c r="Q1477" t="s">
        <v>8322</v>
      </c>
      <c r="R1477" t="s">
        <v>8342</v>
      </c>
      <c r="S1477" s="10">
        <f t="shared" si="92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661.55466666666666</v>
      </c>
      <c r="P1478" s="5">
        <f t="shared" si="94"/>
        <v>2.3076954083915465E-2</v>
      </c>
      <c r="Q1478" t="s">
        <v>8322</v>
      </c>
      <c r="R1478" t="s">
        <v>8342</v>
      </c>
      <c r="S1478" s="10">
        <f t="shared" si="92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111.31</v>
      </c>
      <c r="P1479" s="5">
        <f t="shared" si="94"/>
        <v>1.1050220106010242E-2</v>
      </c>
      <c r="Q1479" t="s">
        <v>8322</v>
      </c>
      <c r="R1479" t="s">
        <v>8342</v>
      </c>
      <c r="S1479" s="10">
        <f t="shared" si="92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1181.6142199999999</v>
      </c>
      <c r="P1480" s="5">
        <f t="shared" si="94"/>
        <v>3.4261605280952019E-2</v>
      </c>
      <c r="Q1480" t="s">
        <v>8322</v>
      </c>
      <c r="R1480" t="s">
        <v>8342</v>
      </c>
      <c r="S1480" s="10">
        <f t="shared" ref="S1480:S1543" si="96">(((J1480/60)/60)/24)+DATE(1970,1,1)</f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137.375</v>
      </c>
      <c r="P1481" s="5">
        <f t="shared" si="94"/>
        <v>3.2302092811646949E-2</v>
      </c>
      <c r="Q1481" t="s">
        <v>8322</v>
      </c>
      <c r="R1481" t="s">
        <v>8342</v>
      </c>
      <c r="S1481" s="10">
        <f t="shared" si="96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117.04040000000001</v>
      </c>
      <c r="P1482" s="5">
        <f t="shared" si="94"/>
        <v>1.0850954029548771E-2</v>
      </c>
      <c r="Q1482" t="s">
        <v>8322</v>
      </c>
      <c r="R1482" t="s">
        <v>8342</v>
      </c>
      <c r="S1482" s="10">
        <f t="shared" si="96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</v>
      </c>
      <c r="P1483" s="5">
        <f t="shared" si="94"/>
        <v>5.7142857142857141E-2</v>
      </c>
      <c r="Q1483" t="s">
        <v>8322</v>
      </c>
      <c r="R1483" t="s">
        <v>8324</v>
      </c>
      <c r="S1483" s="10">
        <f t="shared" si="96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0.1</v>
      </c>
      <c r="P1484" s="5">
        <f t="shared" si="94"/>
        <v>0.2</v>
      </c>
      <c r="Q1484" t="s">
        <v>8322</v>
      </c>
      <c r="R1484" t="s">
        <v>8324</v>
      </c>
      <c r="S1484" s="10">
        <f t="shared" si="96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0.7142857142857143</v>
      </c>
      <c r="P1485" s="5">
        <f t="shared" si="94"/>
        <v>0.04</v>
      </c>
      <c r="Q1485" t="s">
        <v>8322</v>
      </c>
      <c r="R1485" t="s">
        <v>8324</v>
      </c>
      <c r="S1485" s="10">
        <f t="shared" si="96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s="5" t="e">
        <f t="shared" si="94"/>
        <v>#DIV/0!</v>
      </c>
      <c r="Q1486" t="s">
        <v>8322</v>
      </c>
      <c r="R1486" t="s">
        <v>8324</v>
      </c>
      <c r="S1486" s="10">
        <f t="shared" si="96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2.2388059701492535</v>
      </c>
      <c r="P1487" s="5">
        <f t="shared" si="94"/>
        <v>0.02</v>
      </c>
      <c r="Q1487" t="s">
        <v>8322</v>
      </c>
      <c r="R1487" t="s">
        <v>8324</v>
      </c>
      <c r="S1487" s="10">
        <f t="shared" si="96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0.24</v>
      </c>
      <c r="P1488" s="5">
        <f t="shared" si="94"/>
        <v>6.25E-2</v>
      </c>
      <c r="Q1488" t="s">
        <v>8322</v>
      </c>
      <c r="R1488" t="s">
        <v>8324</v>
      </c>
      <c r="S1488" s="10">
        <f t="shared" si="96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s="5" t="e">
        <f t="shared" si="94"/>
        <v>#DIV/0!</v>
      </c>
      <c r="Q1489" t="s">
        <v>8322</v>
      </c>
      <c r="R1489" t="s">
        <v>8324</v>
      </c>
      <c r="S1489" s="10">
        <f t="shared" si="96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</v>
      </c>
      <c r="P1490" s="5">
        <f t="shared" si="94"/>
        <v>1.6666666666666666E-2</v>
      </c>
      <c r="Q1490" t="s">
        <v>8322</v>
      </c>
      <c r="R1490" t="s">
        <v>8324</v>
      </c>
      <c r="S1490" s="10">
        <f t="shared" si="96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s="5" t="e">
        <f t="shared" si="94"/>
        <v>#DIV/0!</v>
      </c>
      <c r="Q1491" t="s">
        <v>8322</v>
      </c>
      <c r="R1491" t="s">
        <v>8324</v>
      </c>
      <c r="S1491" s="10">
        <f t="shared" si="96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30.862068965517242</v>
      </c>
      <c r="P1492" s="5">
        <f t="shared" si="94"/>
        <v>2.1229050279329607E-2</v>
      </c>
      <c r="Q1492" t="s">
        <v>8322</v>
      </c>
      <c r="R1492" t="s">
        <v>8324</v>
      </c>
      <c r="S1492" s="10">
        <f t="shared" si="96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8.3333333333333321</v>
      </c>
      <c r="P1493" s="5">
        <f t="shared" si="94"/>
        <v>0.01</v>
      </c>
      <c r="Q1493" t="s">
        <v>8322</v>
      </c>
      <c r="R1493" t="s">
        <v>8324</v>
      </c>
      <c r="S1493" s="10">
        <f t="shared" si="96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0.75</v>
      </c>
      <c r="P1494" s="5">
        <f t="shared" si="94"/>
        <v>6.6666666666666666E-2</v>
      </c>
      <c r="Q1494" t="s">
        <v>8322</v>
      </c>
      <c r="R1494" t="s">
        <v>8324</v>
      </c>
      <c r="S1494" s="10">
        <f t="shared" si="96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s="5" t="e">
        <f t="shared" si="94"/>
        <v>#DIV/0!</v>
      </c>
      <c r="Q1495" t="s">
        <v>8322</v>
      </c>
      <c r="R1495" t="s">
        <v>8324</v>
      </c>
      <c r="S1495" s="10">
        <f t="shared" si="96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8.9</v>
      </c>
      <c r="P1496" s="5">
        <f t="shared" si="94"/>
        <v>2.4719101123595506E-2</v>
      </c>
      <c r="Q1496" t="s">
        <v>8322</v>
      </c>
      <c r="R1496" t="s">
        <v>8324</v>
      </c>
      <c r="S1496" s="10">
        <f t="shared" si="96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s="5" t="e">
        <f t="shared" si="94"/>
        <v>#DIV/0!</v>
      </c>
      <c r="Q1497" t="s">
        <v>8322</v>
      </c>
      <c r="R1497" t="s">
        <v>8324</v>
      </c>
      <c r="S1497" s="10">
        <f t="shared" si="96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s="5" t="e">
        <f t="shared" si="94"/>
        <v>#DIV/0!</v>
      </c>
      <c r="Q1498" t="s">
        <v>8322</v>
      </c>
      <c r="R1498" t="s">
        <v>8324</v>
      </c>
      <c r="S1498" s="10">
        <f t="shared" si="96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6.6666666666666671E-3</v>
      </c>
      <c r="P1499" s="5">
        <f t="shared" si="94"/>
        <v>1</v>
      </c>
      <c r="Q1499" t="s">
        <v>8322</v>
      </c>
      <c r="R1499" t="s">
        <v>8324</v>
      </c>
      <c r="S1499" s="10">
        <f t="shared" si="96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</v>
      </c>
      <c r="P1500" s="5">
        <f t="shared" si="94"/>
        <v>5.2631578947368418E-2</v>
      </c>
      <c r="Q1500" t="s">
        <v>8322</v>
      </c>
      <c r="R1500" t="s">
        <v>8324</v>
      </c>
      <c r="S1500" s="10">
        <f t="shared" si="96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0.25</v>
      </c>
      <c r="P1501" s="5">
        <f t="shared" si="94"/>
        <v>0.2</v>
      </c>
      <c r="Q1501" t="s">
        <v>8322</v>
      </c>
      <c r="R1501" t="s">
        <v>8324</v>
      </c>
      <c r="S1501" s="10">
        <f t="shared" si="96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25.035714285714285</v>
      </c>
      <c r="P1502" s="5">
        <f t="shared" si="94"/>
        <v>2.1398002853067047E-2</v>
      </c>
      <c r="Q1502" t="s">
        <v>8322</v>
      </c>
      <c r="R1502" t="s">
        <v>8324</v>
      </c>
      <c r="S1502" s="10">
        <f t="shared" si="96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166.33076923076925</v>
      </c>
      <c r="P1503" s="5">
        <f t="shared" si="94"/>
        <v>1.0232160199787264E-2</v>
      </c>
      <c r="Q1503" t="s">
        <v>8338</v>
      </c>
      <c r="R1503" t="s">
        <v>8339</v>
      </c>
      <c r="S1503" s="10">
        <f t="shared" si="96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101.44545454545455</v>
      </c>
      <c r="P1504" s="5">
        <f t="shared" si="94"/>
        <v>1.4741464288914777E-2</v>
      </c>
      <c r="Q1504" t="s">
        <v>8338</v>
      </c>
      <c r="R1504" t="s">
        <v>8339</v>
      </c>
      <c r="S1504" s="10">
        <f t="shared" si="96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107.89146666666667</v>
      </c>
      <c r="P1505" s="5">
        <f t="shared" si="94"/>
        <v>1.7548499356143089E-2</v>
      </c>
      <c r="Q1505" t="s">
        <v>8338</v>
      </c>
      <c r="R1505" t="s">
        <v>8339</v>
      </c>
      <c r="S1505" s="10">
        <f t="shared" si="96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277.93846153846158</v>
      </c>
      <c r="P1506" s="5">
        <f t="shared" si="94"/>
        <v>1.488984833388686E-2</v>
      </c>
      <c r="Q1506" t="s">
        <v>8338</v>
      </c>
      <c r="R1506" t="s">
        <v>8339</v>
      </c>
      <c r="S1506" s="10">
        <f t="shared" si="96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103.58125</v>
      </c>
      <c r="P1507" s="5">
        <f t="shared" si="94"/>
        <v>2.0816991492186087E-2</v>
      </c>
      <c r="Q1507" t="s">
        <v>8338</v>
      </c>
      <c r="R1507" t="s">
        <v>8339</v>
      </c>
      <c r="S1507" s="10">
        <f t="shared" si="96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111.4</v>
      </c>
      <c r="P1508" s="5">
        <f t="shared" si="94"/>
        <v>2.5733093955715141E-2</v>
      </c>
      <c r="Q1508" t="s">
        <v>8338</v>
      </c>
      <c r="R1508" t="s">
        <v>8339</v>
      </c>
      <c r="S1508" s="10">
        <f t="shared" si="96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215</v>
      </c>
      <c r="P1509" s="5">
        <f t="shared" si="94"/>
        <v>1.2790697674418604E-2</v>
      </c>
      <c r="Q1509" t="s">
        <v>8338</v>
      </c>
      <c r="R1509" t="s">
        <v>8339</v>
      </c>
      <c r="S1509" s="10">
        <f t="shared" si="96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110.76216216216217</v>
      </c>
      <c r="P1510" s="5">
        <f t="shared" si="94"/>
        <v>1.0297203650383094E-2</v>
      </c>
      <c r="Q1510" t="s">
        <v>8338</v>
      </c>
      <c r="R1510" t="s">
        <v>8339</v>
      </c>
      <c r="S1510" s="10">
        <f t="shared" si="96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123.64125714285714</v>
      </c>
      <c r="P1511" s="5">
        <f t="shared" si="94"/>
        <v>9.0584649968896182E-3</v>
      </c>
      <c r="Q1511" t="s">
        <v>8338</v>
      </c>
      <c r="R1511" t="s">
        <v>8339</v>
      </c>
      <c r="S1511" s="10">
        <f t="shared" si="96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101.03500000000001</v>
      </c>
      <c r="P1512" s="5">
        <f t="shared" si="94"/>
        <v>2.5053199386351265E-2</v>
      </c>
      <c r="Q1512" t="s">
        <v>8338</v>
      </c>
      <c r="R1512" t="s">
        <v>8339</v>
      </c>
      <c r="S1512" s="10">
        <f t="shared" si="96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111.79285714285714</v>
      </c>
      <c r="P1513" s="5">
        <f t="shared" si="94"/>
        <v>1.3162098268481246E-2</v>
      </c>
      <c r="Q1513" t="s">
        <v>8338</v>
      </c>
      <c r="R1513" t="s">
        <v>8339</v>
      </c>
      <c r="S1513" s="10">
        <f t="shared" si="96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558.7714285714286</v>
      </c>
      <c r="P1514" s="5">
        <f t="shared" si="94"/>
        <v>1.7129416577184638E-2</v>
      </c>
      <c r="Q1514" t="s">
        <v>8338</v>
      </c>
      <c r="R1514" t="s">
        <v>8339</v>
      </c>
      <c r="S1514" s="10">
        <f t="shared" si="96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150.01875000000001</v>
      </c>
      <c r="P1515" s="5">
        <f t="shared" si="94"/>
        <v>1.791442736324626E-2</v>
      </c>
      <c r="Q1515" t="s">
        <v>8338</v>
      </c>
      <c r="R1515" t="s">
        <v>8339</v>
      </c>
      <c r="S1515" s="10">
        <f t="shared" si="96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106.476</v>
      </c>
      <c r="P1516" s="5">
        <f t="shared" si="94"/>
        <v>6.6118186257936064E-3</v>
      </c>
      <c r="Q1516" t="s">
        <v>8338</v>
      </c>
      <c r="R1516" t="s">
        <v>8339</v>
      </c>
      <c r="S1516" s="10">
        <f t="shared" si="96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157.18899999999999</v>
      </c>
      <c r="P1517" s="5">
        <f t="shared" si="94"/>
        <v>1.1769271386674639E-3</v>
      </c>
      <c r="Q1517" t="s">
        <v>8338</v>
      </c>
      <c r="R1517" t="s">
        <v>8339</v>
      </c>
      <c r="S1517" s="10">
        <f t="shared" si="96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108.65882352941176</v>
      </c>
      <c r="P1518" s="5">
        <f t="shared" si="94"/>
        <v>6.2797747942832391E-3</v>
      </c>
      <c r="Q1518" t="s">
        <v>8338</v>
      </c>
      <c r="R1518" t="s">
        <v>8339</v>
      </c>
      <c r="S1518" s="10">
        <f t="shared" si="96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161.97999999999999</v>
      </c>
      <c r="P1519" s="5">
        <f t="shared" si="94"/>
        <v>2.5311766884800593E-2</v>
      </c>
      <c r="Q1519" t="s">
        <v>8338</v>
      </c>
      <c r="R1519" t="s">
        <v>8339</v>
      </c>
      <c r="S1519" s="10">
        <f t="shared" si="96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205.36666666666665</v>
      </c>
      <c r="P1520" s="5">
        <f t="shared" si="94"/>
        <v>7.6610939782502836E-3</v>
      </c>
      <c r="Q1520" t="s">
        <v>8338</v>
      </c>
      <c r="R1520" t="s">
        <v>8339</v>
      </c>
      <c r="S1520" s="10">
        <f t="shared" si="96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103.36388888888889</v>
      </c>
      <c r="P1521" s="5">
        <f t="shared" si="94"/>
        <v>1.5586788852758594E-2</v>
      </c>
      <c r="Q1521" t="s">
        <v>8338</v>
      </c>
      <c r="R1521" t="s">
        <v>8339</v>
      </c>
      <c r="S1521" s="10">
        <f t="shared" si="96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103.47222222222223</v>
      </c>
      <c r="P1522" s="5">
        <f t="shared" si="94"/>
        <v>8.9664429530201348E-3</v>
      </c>
      <c r="Q1522" t="s">
        <v>8338</v>
      </c>
      <c r="R1522" t="s">
        <v>8339</v>
      </c>
      <c r="S1522" s="10">
        <f t="shared" si="96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106.81333333333333</v>
      </c>
      <c r="P1523" s="5">
        <f t="shared" si="94"/>
        <v>5.8669329671701409E-3</v>
      </c>
      <c r="Q1523" t="s">
        <v>8338</v>
      </c>
      <c r="R1523" t="s">
        <v>8339</v>
      </c>
      <c r="S1523" s="10">
        <f t="shared" si="96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138.96574712643678</v>
      </c>
      <c r="P1524" s="5">
        <f t="shared" si="94"/>
        <v>7.4772415595673125E-3</v>
      </c>
      <c r="Q1524" t="s">
        <v>8338</v>
      </c>
      <c r="R1524" t="s">
        <v>8339</v>
      </c>
      <c r="S1524" s="10">
        <f t="shared" si="96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124.84324324324325</v>
      </c>
      <c r="P1525" s="5">
        <f t="shared" si="94"/>
        <v>1.043470730862487E-2</v>
      </c>
      <c r="Q1525" t="s">
        <v>8338</v>
      </c>
      <c r="R1525" t="s">
        <v>8339</v>
      </c>
      <c r="S1525" s="10">
        <f t="shared" si="96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206.99999999999997</v>
      </c>
      <c r="P1526" s="5">
        <f t="shared" si="94"/>
        <v>4.5088566827697265E-3</v>
      </c>
      <c r="Q1526" t="s">
        <v>8338</v>
      </c>
      <c r="R1526" t="s">
        <v>8339</v>
      </c>
      <c r="S1526" s="10">
        <f t="shared" si="96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174.00576923076923</v>
      </c>
      <c r="P1527" s="5">
        <f t="shared" si="94"/>
        <v>3.0945039399666238E-2</v>
      </c>
      <c r="Q1527" t="s">
        <v>8338</v>
      </c>
      <c r="R1527" t="s">
        <v>8339</v>
      </c>
      <c r="S1527" s="10">
        <f t="shared" si="96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120.32608695652173</v>
      </c>
      <c r="P1528" s="5">
        <f t="shared" si="94"/>
        <v>1.011743450767841E-2</v>
      </c>
      <c r="Q1528" t="s">
        <v>8338</v>
      </c>
      <c r="R1528" t="s">
        <v>8339</v>
      </c>
      <c r="S1528" s="10">
        <f t="shared" si="96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110.44428571428573</v>
      </c>
      <c r="P1529" s="5">
        <f t="shared" si="94"/>
        <v>1.8108677937162886E-2</v>
      </c>
      <c r="Q1529" t="s">
        <v>8338</v>
      </c>
      <c r="R1529" t="s">
        <v>8339</v>
      </c>
      <c r="S1529" s="10">
        <f t="shared" si="96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281.56666666666666</v>
      </c>
      <c r="P1530" s="5">
        <f t="shared" si="94"/>
        <v>1.894163608381674E-2</v>
      </c>
      <c r="Q1530" t="s">
        <v>8338</v>
      </c>
      <c r="R1530" t="s">
        <v>8339</v>
      </c>
      <c r="S1530" s="10">
        <f t="shared" si="96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100.67894736842105</v>
      </c>
      <c r="P1531" s="5">
        <f t="shared" si="94"/>
        <v>7.3710073710073713E-3</v>
      </c>
      <c r="Q1531" t="s">
        <v>8338</v>
      </c>
      <c r="R1531" t="s">
        <v>8339</v>
      </c>
      <c r="S1531" s="10">
        <f t="shared" si="96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134.82571428571427</v>
      </c>
      <c r="P1532" s="5">
        <f t="shared" si="94"/>
        <v>1.8521265549174597E-2</v>
      </c>
      <c r="Q1532" t="s">
        <v>8338</v>
      </c>
      <c r="R1532" t="s">
        <v>8339</v>
      </c>
      <c r="S1532" s="10">
        <f t="shared" si="96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175.95744680851064</v>
      </c>
      <c r="P1533" s="5">
        <f t="shared" si="94"/>
        <v>1.7654171704957679E-2</v>
      </c>
      <c r="Q1533" t="s">
        <v>8338</v>
      </c>
      <c r="R1533" t="s">
        <v>8339</v>
      </c>
      <c r="S1533" s="10">
        <f t="shared" si="96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484.02000000000004</v>
      </c>
      <c r="P1534" s="5">
        <f t="shared" si="94"/>
        <v>1.2148258336432379E-2</v>
      </c>
      <c r="Q1534" t="s">
        <v>8338</v>
      </c>
      <c r="R1534" t="s">
        <v>8339</v>
      </c>
      <c r="S1534" s="10">
        <f t="shared" si="96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145.14000000000001</v>
      </c>
      <c r="P1535" s="5">
        <f t="shared" si="94"/>
        <v>1.1330056803392892E-2</v>
      </c>
      <c r="Q1535" t="s">
        <v>8338</v>
      </c>
      <c r="R1535" t="s">
        <v>8339</v>
      </c>
      <c r="S1535" s="10">
        <f t="shared" si="96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417.73333333333335</v>
      </c>
      <c r="P1536" s="5">
        <f t="shared" si="94"/>
        <v>1.1777848707309288E-2</v>
      </c>
      <c r="Q1536" t="s">
        <v>8338</v>
      </c>
      <c r="R1536" t="s">
        <v>8339</v>
      </c>
      <c r="S1536" s="10">
        <f t="shared" si="96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132.42499999999998</v>
      </c>
      <c r="P1537" s="5">
        <f t="shared" si="94"/>
        <v>2.0766471587691147E-2</v>
      </c>
      <c r="Q1537" t="s">
        <v>8338</v>
      </c>
      <c r="R1537" t="s">
        <v>8339</v>
      </c>
      <c r="S1537" s="10">
        <f t="shared" si="96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250.30841666666666</v>
      </c>
      <c r="P1538" s="5">
        <f t="shared" si="94"/>
        <v>1.514797910977158E-2</v>
      </c>
      <c r="Q1538" t="s">
        <v>8338</v>
      </c>
      <c r="R1538" t="s">
        <v>8339</v>
      </c>
      <c r="S1538" s="10">
        <f t="shared" si="96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(E1539/D1539)*100</f>
        <v>179.9</v>
      </c>
      <c r="P1539" s="5">
        <f t="shared" ref="P1539:P1602" si="98">L1539/E1539</f>
        <v>1.0376134889753566E-2</v>
      </c>
      <c r="Q1539" t="s">
        <v>8338</v>
      </c>
      <c r="R1539" t="s">
        <v>8339</v>
      </c>
      <c r="S1539" s="10">
        <f t="shared" si="96"/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102.62857142857142</v>
      </c>
      <c r="P1540" s="5">
        <f t="shared" si="98"/>
        <v>6.4031180400890867E-3</v>
      </c>
      <c r="Q1540" t="s">
        <v>8338</v>
      </c>
      <c r="R1540" t="s">
        <v>8339</v>
      </c>
      <c r="S1540" s="10">
        <f t="shared" si="96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135.98609999999999</v>
      </c>
      <c r="P1541" s="5">
        <f t="shared" si="98"/>
        <v>1.0442243729322336E-2</v>
      </c>
      <c r="Q1541" t="s">
        <v>8338</v>
      </c>
      <c r="R1541" t="s">
        <v>8339</v>
      </c>
      <c r="S1541" s="10">
        <f t="shared" si="96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117.86666666666667</v>
      </c>
      <c r="P1542" s="5">
        <f t="shared" si="98"/>
        <v>5.5429864253393668E-3</v>
      </c>
      <c r="Q1542" t="s">
        <v>8338</v>
      </c>
      <c r="R1542" t="s">
        <v>8339</v>
      </c>
      <c r="S1542" s="10">
        <f t="shared" si="96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3.3333333333333333E-2</v>
      </c>
      <c r="P1543" s="5">
        <f t="shared" si="98"/>
        <v>0.33333333333333331</v>
      </c>
      <c r="Q1543" t="s">
        <v>8338</v>
      </c>
      <c r="R1543" t="s">
        <v>8343</v>
      </c>
      <c r="S1543" s="10">
        <f t="shared" si="96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4</v>
      </c>
      <c r="P1544" s="5">
        <f t="shared" si="98"/>
        <v>0.05</v>
      </c>
      <c r="Q1544" t="s">
        <v>8338</v>
      </c>
      <c r="R1544" t="s">
        <v>8343</v>
      </c>
      <c r="S1544" s="10">
        <f t="shared" ref="S1544:S1607" si="100">(((J1544/60)/60)/24)+DATE(1970,1,1)</f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0.44444444444444442</v>
      </c>
      <c r="P1545" s="5">
        <f t="shared" si="98"/>
        <v>0.1</v>
      </c>
      <c r="Q1545" t="s">
        <v>8338</v>
      </c>
      <c r="R1545" t="s">
        <v>8343</v>
      </c>
      <c r="S1545" s="10">
        <f t="shared" si="100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s="5" t="e">
        <f t="shared" si="98"/>
        <v>#DIV/0!</v>
      </c>
      <c r="Q1546" t="s">
        <v>8338</v>
      </c>
      <c r="R1546" t="s">
        <v>8343</v>
      </c>
      <c r="S1546" s="10">
        <f t="shared" si="100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3.3333333333333333E-2</v>
      </c>
      <c r="P1547" s="5">
        <f t="shared" si="98"/>
        <v>1</v>
      </c>
      <c r="Q1547" t="s">
        <v>8338</v>
      </c>
      <c r="R1547" t="s">
        <v>8343</v>
      </c>
      <c r="S1547" s="10">
        <f t="shared" si="100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28.9</v>
      </c>
      <c r="P1548" s="5">
        <f t="shared" si="98"/>
        <v>3.8062283737024222E-2</v>
      </c>
      <c r="Q1548" t="s">
        <v>8338</v>
      </c>
      <c r="R1548" t="s">
        <v>8343</v>
      </c>
      <c r="S1548" s="10">
        <f t="shared" si="100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s="5" t="e">
        <f t="shared" si="98"/>
        <v>#DIV/0!</v>
      </c>
      <c r="Q1549" t="s">
        <v>8338</v>
      </c>
      <c r="R1549" t="s">
        <v>8343</v>
      </c>
      <c r="S1549" s="10">
        <f t="shared" si="100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8.5714285714285712</v>
      </c>
      <c r="P1550" s="5">
        <f t="shared" si="98"/>
        <v>1.6666666666666666E-2</v>
      </c>
      <c r="Q1550" t="s">
        <v>8338</v>
      </c>
      <c r="R1550" t="s">
        <v>8343</v>
      </c>
      <c r="S1550" s="10">
        <f t="shared" si="100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34</v>
      </c>
      <c r="P1551" s="5">
        <f t="shared" si="98"/>
        <v>3.5294117647058823E-2</v>
      </c>
      <c r="Q1551" t="s">
        <v>8338</v>
      </c>
      <c r="R1551" t="s">
        <v>8343</v>
      </c>
      <c r="S1551" s="10">
        <f t="shared" si="100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13.466666666666665</v>
      </c>
      <c r="P1552" s="5">
        <f t="shared" si="98"/>
        <v>6.9306930693069313E-2</v>
      </c>
      <c r="Q1552" t="s">
        <v>8338</v>
      </c>
      <c r="R1552" t="s">
        <v>8343</v>
      </c>
      <c r="S1552" s="10">
        <f t="shared" si="100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s="5" t="e">
        <f t="shared" si="98"/>
        <v>#DIV/0!</v>
      </c>
      <c r="Q1553" t="s">
        <v>8338</v>
      </c>
      <c r="R1553" t="s">
        <v>8343</v>
      </c>
      <c r="S1553" s="10">
        <f t="shared" si="100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49.186046511627907</v>
      </c>
      <c r="P1554" s="5">
        <f t="shared" si="98"/>
        <v>7.5650118203309689E-3</v>
      </c>
      <c r="Q1554" t="s">
        <v>8338</v>
      </c>
      <c r="R1554" t="s">
        <v>8343</v>
      </c>
      <c r="S1554" s="10">
        <f t="shared" si="100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s="5" t="e">
        <f t="shared" si="98"/>
        <v>#DIV/0!</v>
      </c>
      <c r="Q1555" t="s">
        <v>8338</v>
      </c>
      <c r="R1555" t="s">
        <v>8343</v>
      </c>
      <c r="S1555" s="10">
        <f t="shared" si="100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s="5" t="e">
        <f t="shared" si="98"/>
        <v>#DIV/0!</v>
      </c>
      <c r="Q1556" t="s">
        <v>8338</v>
      </c>
      <c r="R1556" t="s">
        <v>8343</v>
      </c>
      <c r="S1556" s="10">
        <f t="shared" si="100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s="5" t="e">
        <f t="shared" si="98"/>
        <v>#DIV/0!</v>
      </c>
      <c r="Q1557" t="s">
        <v>8338</v>
      </c>
      <c r="R1557" t="s">
        <v>8343</v>
      </c>
      <c r="S1557" s="10">
        <f t="shared" si="100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45.133333333333333</v>
      </c>
      <c r="P1558" s="5">
        <f t="shared" si="98"/>
        <v>1.7725258493353029E-2</v>
      </c>
      <c r="Q1558" t="s">
        <v>8338</v>
      </c>
      <c r="R1558" t="s">
        <v>8343</v>
      </c>
      <c r="S1558" s="10">
        <f t="shared" si="100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4</v>
      </c>
      <c r="P1559" s="5">
        <f t="shared" si="98"/>
        <v>0.01</v>
      </c>
      <c r="Q1559" t="s">
        <v>8338</v>
      </c>
      <c r="R1559" t="s">
        <v>8343</v>
      </c>
      <c r="S1559" s="10">
        <f t="shared" si="100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4.666666666666667</v>
      </c>
      <c r="P1560" s="5">
        <f t="shared" si="98"/>
        <v>8.5714285714285715E-2</v>
      </c>
      <c r="Q1560" t="s">
        <v>8338</v>
      </c>
      <c r="R1560" t="s">
        <v>8343</v>
      </c>
      <c r="S1560" s="10">
        <f t="shared" si="100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0.33333333333333337</v>
      </c>
      <c r="P1561" s="5">
        <f t="shared" si="98"/>
        <v>0.02</v>
      </c>
      <c r="Q1561" t="s">
        <v>8338</v>
      </c>
      <c r="R1561" t="s">
        <v>8343</v>
      </c>
      <c r="S1561" s="10">
        <f t="shared" si="100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3.7600000000000002</v>
      </c>
      <c r="P1562" s="5">
        <f t="shared" si="98"/>
        <v>4.2553191489361701E-2</v>
      </c>
      <c r="Q1562" t="s">
        <v>8338</v>
      </c>
      <c r="R1562" t="s">
        <v>8343</v>
      </c>
      <c r="S1562" s="10">
        <f t="shared" si="100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0.67</v>
      </c>
      <c r="P1563" s="5">
        <f t="shared" si="98"/>
        <v>1.4925373134328358E-2</v>
      </c>
      <c r="Q1563" t="s">
        <v>8322</v>
      </c>
      <c r="R1563" t="s">
        <v>8344</v>
      </c>
      <c r="S1563" s="10">
        <f t="shared" si="100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s="5" t="e">
        <f t="shared" si="98"/>
        <v>#DIV/0!</v>
      </c>
      <c r="Q1564" t="s">
        <v>8322</v>
      </c>
      <c r="R1564" t="s">
        <v>8344</v>
      </c>
      <c r="S1564" s="10">
        <f t="shared" si="100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1.4166666666666665</v>
      </c>
      <c r="P1565" s="5">
        <f t="shared" si="98"/>
        <v>2.3529411764705882E-2</v>
      </c>
      <c r="Q1565" t="s">
        <v>8322</v>
      </c>
      <c r="R1565" t="s">
        <v>8344</v>
      </c>
      <c r="S1565" s="10">
        <f t="shared" si="100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0.1</v>
      </c>
      <c r="P1566" s="5">
        <f t="shared" si="98"/>
        <v>0.1</v>
      </c>
      <c r="Q1566" t="s">
        <v>8322</v>
      </c>
      <c r="R1566" t="s">
        <v>8344</v>
      </c>
      <c r="S1566" s="10">
        <f t="shared" si="100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</v>
      </c>
      <c r="P1567" s="5">
        <f t="shared" si="98"/>
        <v>0.01</v>
      </c>
      <c r="Q1567" t="s">
        <v>8322</v>
      </c>
      <c r="R1567" t="s">
        <v>8344</v>
      </c>
      <c r="S1567" s="10">
        <f t="shared" si="100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21.25</v>
      </c>
      <c r="P1568" s="5">
        <f t="shared" si="98"/>
        <v>9.2549019607843144E-3</v>
      </c>
      <c r="Q1568" t="s">
        <v>8322</v>
      </c>
      <c r="R1568" t="s">
        <v>8344</v>
      </c>
      <c r="S1568" s="10">
        <f t="shared" si="100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</v>
      </c>
      <c r="P1569" s="5">
        <f t="shared" si="98"/>
        <v>3.7142857142857144E-2</v>
      </c>
      <c r="Q1569" t="s">
        <v>8322</v>
      </c>
      <c r="R1569" t="s">
        <v>8344</v>
      </c>
      <c r="S1569" s="10">
        <f t="shared" si="100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13.639999999999999</v>
      </c>
      <c r="P1570" s="5">
        <f t="shared" si="98"/>
        <v>6.4516129032258064E-3</v>
      </c>
      <c r="Q1570" t="s">
        <v>8322</v>
      </c>
      <c r="R1570" t="s">
        <v>8344</v>
      </c>
      <c r="S1570" s="10">
        <f t="shared" si="100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s="5" t="e">
        <f t="shared" si="98"/>
        <v>#DIV/0!</v>
      </c>
      <c r="Q1571" t="s">
        <v>8322</v>
      </c>
      <c r="R1571" t="s">
        <v>8344</v>
      </c>
      <c r="S1571" s="10">
        <f t="shared" si="100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41.4</v>
      </c>
      <c r="P1572" s="5">
        <f t="shared" si="98"/>
        <v>2.0933977455716585E-2</v>
      </c>
      <c r="Q1572" t="s">
        <v>8322</v>
      </c>
      <c r="R1572" t="s">
        <v>8344</v>
      </c>
      <c r="S1572" s="10">
        <f t="shared" si="100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0.66115702479338845</v>
      </c>
      <c r="P1573" s="5">
        <f t="shared" si="98"/>
        <v>0.05</v>
      </c>
      <c r="Q1573" t="s">
        <v>8322</v>
      </c>
      <c r="R1573" t="s">
        <v>8344</v>
      </c>
      <c r="S1573" s="10">
        <f t="shared" si="100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5</v>
      </c>
      <c r="P1574" s="5">
        <f t="shared" si="98"/>
        <v>2.4E-2</v>
      </c>
      <c r="Q1574" t="s">
        <v>8322</v>
      </c>
      <c r="R1574" t="s">
        <v>8344</v>
      </c>
      <c r="S1574" s="10">
        <f t="shared" si="100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2.4777777777777779</v>
      </c>
      <c r="P1575" s="5">
        <f t="shared" si="98"/>
        <v>1.3452914798206279E-2</v>
      </c>
      <c r="Q1575" t="s">
        <v>8322</v>
      </c>
      <c r="R1575" t="s">
        <v>8344</v>
      </c>
      <c r="S1575" s="10">
        <f t="shared" si="100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5.0599999999999996</v>
      </c>
      <c r="P1576" s="5">
        <f t="shared" si="98"/>
        <v>1.1857707509881422E-2</v>
      </c>
      <c r="Q1576" t="s">
        <v>8322</v>
      </c>
      <c r="R1576" t="s">
        <v>8344</v>
      </c>
      <c r="S1576" s="10">
        <f t="shared" si="100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22.91</v>
      </c>
      <c r="P1577" s="5">
        <f t="shared" si="98"/>
        <v>1.5277171540811872E-2</v>
      </c>
      <c r="Q1577" t="s">
        <v>8322</v>
      </c>
      <c r="R1577" t="s">
        <v>8344</v>
      </c>
      <c r="S1577" s="10">
        <f t="shared" si="100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13</v>
      </c>
      <c r="P1578" s="5">
        <f t="shared" si="98"/>
        <v>1.5384615384615385E-2</v>
      </c>
      <c r="Q1578" t="s">
        <v>8322</v>
      </c>
      <c r="R1578" t="s">
        <v>8344</v>
      </c>
      <c r="S1578" s="10">
        <f t="shared" si="100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0.54999999999999993</v>
      </c>
      <c r="P1579" s="5">
        <f t="shared" si="98"/>
        <v>3.6363636363636362E-2</v>
      </c>
      <c r="Q1579" t="s">
        <v>8322</v>
      </c>
      <c r="R1579" t="s">
        <v>8344</v>
      </c>
      <c r="S1579" s="10">
        <f t="shared" si="100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10.806536636794938</v>
      </c>
      <c r="P1580" s="5">
        <f t="shared" si="98"/>
        <v>1.9512195121951219E-2</v>
      </c>
      <c r="Q1580" t="s">
        <v>8322</v>
      </c>
      <c r="R1580" t="s">
        <v>8344</v>
      </c>
      <c r="S1580" s="10">
        <f t="shared" si="100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0.84008400840084008</v>
      </c>
      <c r="P1581" s="5">
        <f t="shared" si="98"/>
        <v>7.1428571428571425E-2</v>
      </c>
      <c r="Q1581" t="s">
        <v>8322</v>
      </c>
      <c r="R1581" t="s">
        <v>8344</v>
      </c>
      <c r="S1581" s="10">
        <f t="shared" si="100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s="5" t="e">
        <f t="shared" si="98"/>
        <v>#DIV/0!</v>
      </c>
      <c r="Q1582" t="s">
        <v>8322</v>
      </c>
      <c r="R1582" t="s">
        <v>8344</v>
      </c>
      <c r="S1582" s="10">
        <f t="shared" si="100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0.5</v>
      </c>
      <c r="P1583" s="5">
        <f t="shared" si="98"/>
        <v>0.2</v>
      </c>
      <c r="Q1583" t="s">
        <v>8338</v>
      </c>
      <c r="R1583" t="s">
        <v>8345</v>
      </c>
      <c r="S1583" s="10">
        <f t="shared" si="100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9.3000000000000007</v>
      </c>
      <c r="P1584" s="5">
        <f t="shared" si="98"/>
        <v>3.2258064516129031E-2</v>
      </c>
      <c r="Q1584" t="s">
        <v>8338</v>
      </c>
      <c r="R1584" t="s">
        <v>8345</v>
      </c>
      <c r="S1584" s="10">
        <f t="shared" si="100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7.4999999999999997E-2</v>
      </c>
      <c r="P1585" s="5">
        <f t="shared" si="98"/>
        <v>6.6666666666666666E-2</v>
      </c>
      <c r="Q1585" t="s">
        <v>8338</v>
      </c>
      <c r="R1585" t="s">
        <v>8345</v>
      </c>
      <c r="S1585" s="10">
        <f t="shared" si="100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s="5" t="e">
        <f t="shared" si="98"/>
        <v>#DIV/0!</v>
      </c>
      <c r="Q1586" t="s">
        <v>8338</v>
      </c>
      <c r="R1586" t="s">
        <v>8345</v>
      </c>
      <c r="S1586" s="10">
        <f t="shared" si="100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79</v>
      </c>
      <c r="P1587" s="5">
        <f t="shared" si="98"/>
        <v>7.5949367088607592E-3</v>
      </c>
      <c r="Q1587" t="s">
        <v>8338</v>
      </c>
      <c r="R1587" t="s">
        <v>8345</v>
      </c>
      <c r="S1587" s="10">
        <f t="shared" si="100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s="5" t="e">
        <f t="shared" si="98"/>
        <v>#DIV/0!</v>
      </c>
      <c r="Q1588" t="s">
        <v>8338</v>
      </c>
      <c r="R1588" t="s">
        <v>8345</v>
      </c>
      <c r="S1588" s="10">
        <f t="shared" si="100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1.3333333333333334E-2</v>
      </c>
      <c r="P1589" s="5">
        <f t="shared" si="98"/>
        <v>1</v>
      </c>
      <c r="Q1589" t="s">
        <v>8338</v>
      </c>
      <c r="R1589" t="s">
        <v>8345</v>
      </c>
      <c r="S1589" s="10">
        <f t="shared" si="100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s="5" t="e">
        <f t="shared" si="98"/>
        <v>#DIV/0!</v>
      </c>
      <c r="Q1590" t="s">
        <v>8338</v>
      </c>
      <c r="R1590" t="s">
        <v>8345</v>
      </c>
      <c r="S1590" s="10">
        <f t="shared" si="100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s="5" t="e">
        <f t="shared" si="98"/>
        <v>#DIV/0!</v>
      </c>
      <c r="Q1591" t="s">
        <v>8338</v>
      </c>
      <c r="R1591" t="s">
        <v>8345</v>
      </c>
      <c r="S1591" s="10">
        <f t="shared" si="100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1.7000000000000002</v>
      </c>
      <c r="P1592" s="5">
        <f t="shared" si="98"/>
        <v>1.9607843137254902E-3</v>
      </c>
      <c r="Q1592" t="s">
        <v>8338</v>
      </c>
      <c r="R1592" t="s">
        <v>8345</v>
      </c>
      <c r="S1592" s="10">
        <f t="shared" si="100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29.228571428571428</v>
      </c>
      <c r="P1593" s="5">
        <f t="shared" si="98"/>
        <v>2.2482893450635387E-2</v>
      </c>
      <c r="Q1593" t="s">
        <v>8338</v>
      </c>
      <c r="R1593" t="s">
        <v>8345</v>
      </c>
      <c r="S1593" s="10">
        <f t="shared" si="100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s="5" t="e">
        <f t="shared" si="98"/>
        <v>#DIV/0!</v>
      </c>
      <c r="Q1594" t="s">
        <v>8338</v>
      </c>
      <c r="R1594" t="s">
        <v>8345</v>
      </c>
      <c r="S1594" s="10">
        <f t="shared" si="100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1.3636363636363637E-2</v>
      </c>
      <c r="P1595" s="5">
        <f t="shared" si="98"/>
        <v>1</v>
      </c>
      <c r="Q1595" t="s">
        <v>8338</v>
      </c>
      <c r="R1595" t="s">
        <v>8345</v>
      </c>
      <c r="S1595" s="10">
        <f t="shared" si="100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20.5</v>
      </c>
      <c r="P1596" s="5">
        <f t="shared" si="98"/>
        <v>4.878048780487805E-2</v>
      </c>
      <c r="Q1596" t="s">
        <v>8338</v>
      </c>
      <c r="R1596" t="s">
        <v>8345</v>
      </c>
      <c r="S1596" s="10">
        <f t="shared" si="100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0.27999999999999997</v>
      </c>
      <c r="P1597" s="5">
        <f t="shared" si="98"/>
        <v>2.5000000000000001E-2</v>
      </c>
      <c r="Q1597" t="s">
        <v>8338</v>
      </c>
      <c r="R1597" t="s">
        <v>8345</v>
      </c>
      <c r="S1597" s="10">
        <f t="shared" si="100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2.3076923076923079</v>
      </c>
      <c r="P1598" s="5">
        <f t="shared" si="98"/>
        <v>0.04</v>
      </c>
      <c r="Q1598" t="s">
        <v>8338</v>
      </c>
      <c r="R1598" t="s">
        <v>8345</v>
      </c>
      <c r="S1598" s="10">
        <f t="shared" si="100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s="5" t="e">
        <f t="shared" si="98"/>
        <v>#DIV/0!</v>
      </c>
      <c r="Q1599" t="s">
        <v>8338</v>
      </c>
      <c r="R1599" t="s">
        <v>8345</v>
      </c>
      <c r="S1599" s="10">
        <f t="shared" si="100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0.125</v>
      </c>
      <c r="P1600" s="5">
        <f t="shared" si="98"/>
        <v>1</v>
      </c>
      <c r="Q1600" t="s">
        <v>8338</v>
      </c>
      <c r="R1600" t="s">
        <v>8345</v>
      </c>
      <c r="S1600" s="10">
        <f t="shared" si="100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s="5" t="e">
        <f t="shared" si="98"/>
        <v>#DIV/0!</v>
      </c>
      <c r="Q1601" t="s">
        <v>8338</v>
      </c>
      <c r="R1601" t="s">
        <v>8345</v>
      </c>
      <c r="S1601" s="10">
        <f t="shared" si="100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7.3400000000000007</v>
      </c>
      <c r="P1602" s="5">
        <f t="shared" si="98"/>
        <v>2.4523160762942781E-2</v>
      </c>
      <c r="Q1602" t="s">
        <v>8338</v>
      </c>
      <c r="R1602" t="s">
        <v>8345</v>
      </c>
      <c r="S1602" s="10">
        <f t="shared" si="100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(E1603/D1603)*100</f>
        <v>108.2492</v>
      </c>
      <c r="P1603" s="5">
        <f t="shared" ref="P1603:P1666" si="102">L1603/E1603</f>
        <v>2.0692993574086459E-2</v>
      </c>
      <c r="Q1603" t="s">
        <v>8325</v>
      </c>
      <c r="R1603" t="s">
        <v>8326</v>
      </c>
      <c r="S1603" s="10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100.16666666666667</v>
      </c>
      <c r="P1604" s="5">
        <f t="shared" si="102"/>
        <v>2.1297836938435941E-2</v>
      </c>
      <c r="Q1604" t="s">
        <v>8325</v>
      </c>
      <c r="R1604" t="s">
        <v>8326</v>
      </c>
      <c r="S1604" s="10">
        <f t="shared" si="100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100.03299999999999</v>
      </c>
      <c r="P1605" s="5">
        <f t="shared" si="102"/>
        <v>1.4995051632961122E-2</v>
      </c>
      <c r="Q1605" t="s">
        <v>8325</v>
      </c>
      <c r="R1605" t="s">
        <v>8326</v>
      </c>
      <c r="S1605" s="10">
        <f t="shared" si="100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122.10714285714286</v>
      </c>
      <c r="P1606" s="5">
        <f t="shared" si="102"/>
        <v>2.0473822755191575E-2</v>
      </c>
      <c r="Q1606" t="s">
        <v>8325</v>
      </c>
      <c r="R1606" t="s">
        <v>8326</v>
      </c>
      <c r="S1606" s="10">
        <f t="shared" si="100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100.69333333333334</v>
      </c>
      <c r="P1607" s="5">
        <f t="shared" si="102"/>
        <v>7.2828389830508471E-3</v>
      </c>
      <c r="Q1607" t="s">
        <v>8325</v>
      </c>
      <c r="R1607" t="s">
        <v>8326</v>
      </c>
      <c r="S1607" s="10">
        <f t="shared" si="100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101.004125</v>
      </c>
      <c r="P1608" s="5">
        <f t="shared" si="102"/>
        <v>1.138567360491465E-2</v>
      </c>
      <c r="Q1608" t="s">
        <v>8325</v>
      </c>
      <c r="R1608" t="s">
        <v>8326</v>
      </c>
      <c r="S1608" s="10">
        <f t="shared" ref="S1608:S1671" si="104">(((J1608/60)/60)/24)+DATE(1970,1,1)</f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145.11000000000001</v>
      </c>
      <c r="P1609" s="5">
        <f t="shared" si="102"/>
        <v>1.4127213837778237E-2</v>
      </c>
      <c r="Q1609" t="s">
        <v>8325</v>
      </c>
      <c r="R1609" t="s">
        <v>8326</v>
      </c>
      <c r="S1609" s="10">
        <f t="shared" si="104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101.25</v>
      </c>
      <c r="P1610" s="5">
        <f t="shared" si="102"/>
        <v>1.8930041152263374E-2</v>
      </c>
      <c r="Q1610" t="s">
        <v>8325</v>
      </c>
      <c r="R1610" t="s">
        <v>8326</v>
      </c>
      <c r="S1610" s="10">
        <f t="shared" si="104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118.33333333333333</v>
      </c>
      <c r="P1611" s="5">
        <f t="shared" si="102"/>
        <v>2.2535211267605635E-3</v>
      </c>
      <c r="Q1611" t="s">
        <v>8325</v>
      </c>
      <c r="R1611" t="s">
        <v>8326</v>
      </c>
      <c r="S1611" s="10">
        <f t="shared" si="104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271.85000000000002</v>
      </c>
      <c r="P1612" s="5">
        <f t="shared" si="102"/>
        <v>2.0599595365091043E-2</v>
      </c>
      <c r="Q1612" t="s">
        <v>8325</v>
      </c>
      <c r="R1612" t="s">
        <v>8326</v>
      </c>
      <c r="S1612" s="10">
        <f t="shared" si="104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125.125</v>
      </c>
      <c r="P1613" s="5">
        <f t="shared" si="102"/>
        <v>2.6973026973026972E-2</v>
      </c>
      <c r="Q1613" t="s">
        <v>8325</v>
      </c>
      <c r="R1613" t="s">
        <v>8326</v>
      </c>
      <c r="S1613" s="10">
        <f t="shared" si="104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110.00000000000001</v>
      </c>
      <c r="P1614" s="5">
        <f t="shared" si="102"/>
        <v>0.02</v>
      </c>
      <c r="Q1614" t="s">
        <v>8325</v>
      </c>
      <c r="R1614" t="s">
        <v>8326</v>
      </c>
      <c r="S1614" s="10">
        <f t="shared" si="104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101.49999999999999</v>
      </c>
      <c r="P1615" s="5">
        <f t="shared" si="102"/>
        <v>2.561576354679803E-2</v>
      </c>
      <c r="Q1615" t="s">
        <v>8325</v>
      </c>
      <c r="R1615" t="s">
        <v>8326</v>
      </c>
      <c r="S1615" s="10">
        <f t="shared" si="104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102.69999999999999</v>
      </c>
      <c r="P1616" s="5">
        <f t="shared" si="102"/>
        <v>1.4995131450827653E-2</v>
      </c>
      <c r="Q1616" t="s">
        <v>8325</v>
      </c>
      <c r="R1616" t="s">
        <v>8326</v>
      </c>
      <c r="S1616" s="10">
        <f t="shared" si="104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114.12500000000001</v>
      </c>
      <c r="P1617" s="5">
        <f t="shared" si="102"/>
        <v>1.4895947426067908E-2</v>
      </c>
      <c r="Q1617" t="s">
        <v>8325</v>
      </c>
      <c r="R1617" t="s">
        <v>8326</v>
      </c>
      <c r="S1617" s="10">
        <f t="shared" si="104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104.2</v>
      </c>
      <c r="P1618" s="5">
        <f t="shared" si="102"/>
        <v>1.5067178502879079E-2</v>
      </c>
      <c r="Q1618" t="s">
        <v>8325</v>
      </c>
      <c r="R1618" t="s">
        <v>8326</v>
      </c>
      <c r="S1618" s="10">
        <f t="shared" si="104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145.85714285714286</v>
      </c>
      <c r="P1619" s="5">
        <f t="shared" si="102"/>
        <v>1.5475024485798237E-2</v>
      </c>
      <c r="Q1619" t="s">
        <v>8325</v>
      </c>
      <c r="R1619" t="s">
        <v>8326</v>
      </c>
      <c r="S1619" s="10">
        <f t="shared" si="104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105.06666666666666</v>
      </c>
      <c r="P1620" s="5">
        <f t="shared" si="102"/>
        <v>1.7131979695431471E-2</v>
      </c>
      <c r="Q1620" t="s">
        <v>8325</v>
      </c>
      <c r="R1620" t="s">
        <v>8326</v>
      </c>
      <c r="S1620" s="10">
        <f t="shared" si="104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133.33333333333331</v>
      </c>
      <c r="P1621" s="5">
        <f t="shared" si="102"/>
        <v>1.15E-2</v>
      </c>
      <c r="Q1621" t="s">
        <v>8325</v>
      </c>
      <c r="R1621" t="s">
        <v>8326</v>
      </c>
      <c r="S1621" s="10">
        <f t="shared" si="104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112.99999999999999</v>
      </c>
      <c r="P1622" s="5">
        <f t="shared" si="102"/>
        <v>1.5044247787610619E-2</v>
      </c>
      <c r="Q1622" t="s">
        <v>8325</v>
      </c>
      <c r="R1622" t="s">
        <v>8326</v>
      </c>
      <c r="S1622" s="10">
        <f t="shared" si="104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121.2</v>
      </c>
      <c r="P1623" s="5">
        <f t="shared" si="102"/>
        <v>6.1056105610561053E-3</v>
      </c>
      <c r="Q1623" t="s">
        <v>8325</v>
      </c>
      <c r="R1623" t="s">
        <v>8326</v>
      </c>
      <c r="S1623" s="10">
        <f t="shared" si="104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101.72463768115942</v>
      </c>
      <c r="P1624" s="5">
        <f t="shared" si="102"/>
        <v>9.2605784299757809E-3</v>
      </c>
      <c r="Q1624" t="s">
        <v>8325</v>
      </c>
      <c r="R1624" t="s">
        <v>8326</v>
      </c>
      <c r="S1624" s="10">
        <f t="shared" si="104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101.06666666666666</v>
      </c>
      <c r="P1625" s="5">
        <f t="shared" si="102"/>
        <v>2.3746701846965697E-2</v>
      </c>
      <c r="Q1625" t="s">
        <v>8325</v>
      </c>
      <c r="R1625" t="s">
        <v>8326</v>
      </c>
      <c r="S1625" s="10">
        <f t="shared" si="104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118</v>
      </c>
      <c r="P1626" s="5">
        <f t="shared" si="102"/>
        <v>2.1186440677966101E-2</v>
      </c>
      <c r="Q1626" t="s">
        <v>8325</v>
      </c>
      <c r="R1626" t="s">
        <v>8326</v>
      </c>
      <c r="S1626" s="10">
        <f t="shared" si="104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155.33333333333331</v>
      </c>
      <c r="P1627" s="5">
        <f t="shared" si="102"/>
        <v>8.9270386266094414E-3</v>
      </c>
      <c r="Q1627" t="s">
        <v>8325</v>
      </c>
      <c r="R1627" t="s">
        <v>8326</v>
      </c>
      <c r="S1627" s="10">
        <f t="shared" si="104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101.18750000000001</v>
      </c>
      <c r="P1628" s="5">
        <f t="shared" si="102"/>
        <v>1.3341568869672638E-2</v>
      </c>
      <c r="Q1628" t="s">
        <v>8325</v>
      </c>
      <c r="R1628" t="s">
        <v>8326</v>
      </c>
      <c r="S1628" s="10">
        <f t="shared" si="104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117</v>
      </c>
      <c r="P1629" s="5">
        <f t="shared" si="102"/>
        <v>1.6239316239316241E-2</v>
      </c>
      <c r="Q1629" t="s">
        <v>8325</v>
      </c>
      <c r="R1629" t="s">
        <v>8326</v>
      </c>
      <c r="S1629" s="10">
        <f t="shared" si="104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100.925</v>
      </c>
      <c r="P1630" s="5">
        <f t="shared" si="102"/>
        <v>2.1798365122615803E-2</v>
      </c>
      <c r="Q1630" t="s">
        <v>8325</v>
      </c>
      <c r="R1630" t="s">
        <v>8326</v>
      </c>
      <c r="S1630" s="10">
        <f t="shared" si="104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103.66666666666666</v>
      </c>
      <c r="P1631" s="5">
        <f t="shared" si="102"/>
        <v>1.3183279742765274E-2</v>
      </c>
      <c r="Q1631" t="s">
        <v>8325</v>
      </c>
      <c r="R1631" t="s">
        <v>8326</v>
      </c>
      <c r="S1631" s="10">
        <f t="shared" si="104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265.25</v>
      </c>
      <c r="P1632" s="5">
        <f t="shared" si="102"/>
        <v>1.1875589066918001E-2</v>
      </c>
      <c r="Q1632" t="s">
        <v>8325</v>
      </c>
      <c r="R1632" t="s">
        <v>8326</v>
      </c>
      <c r="S1632" s="10">
        <f t="shared" si="104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155.91</v>
      </c>
      <c r="P1633" s="5">
        <f t="shared" si="102"/>
        <v>8.5305625040087221E-3</v>
      </c>
      <c r="Q1633" t="s">
        <v>8325</v>
      </c>
      <c r="R1633" t="s">
        <v>8326</v>
      </c>
      <c r="S1633" s="10">
        <f t="shared" si="104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101.62500000000001</v>
      </c>
      <c r="P1634" s="5">
        <f t="shared" si="102"/>
        <v>1.1562115621156211E-2</v>
      </c>
      <c r="Q1634" t="s">
        <v>8325</v>
      </c>
      <c r="R1634" t="s">
        <v>8326</v>
      </c>
      <c r="S1634" s="10">
        <f t="shared" si="104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100</v>
      </c>
      <c r="P1635" s="5">
        <f t="shared" si="102"/>
        <v>5.7999999999999996E-3</v>
      </c>
      <c r="Q1635" t="s">
        <v>8325</v>
      </c>
      <c r="R1635" t="s">
        <v>8326</v>
      </c>
      <c r="S1635" s="10">
        <f t="shared" si="104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100.49999999999999</v>
      </c>
      <c r="P1636" s="5">
        <f t="shared" si="102"/>
        <v>1.5920398009950248E-2</v>
      </c>
      <c r="Q1636" t="s">
        <v>8325</v>
      </c>
      <c r="R1636" t="s">
        <v>8326</v>
      </c>
      <c r="S1636" s="10">
        <f t="shared" si="104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125.29999999999998</v>
      </c>
      <c r="P1637" s="5">
        <f t="shared" si="102"/>
        <v>1.4764565043894652E-2</v>
      </c>
      <c r="Q1637" t="s">
        <v>8325</v>
      </c>
      <c r="R1637" t="s">
        <v>8326</v>
      </c>
      <c r="S1637" s="10">
        <f t="shared" si="104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103.55555555555556</v>
      </c>
      <c r="P1638" s="5">
        <f t="shared" si="102"/>
        <v>1.8669527896995709E-2</v>
      </c>
      <c r="Q1638" t="s">
        <v>8325</v>
      </c>
      <c r="R1638" t="s">
        <v>8326</v>
      </c>
      <c r="S1638" s="10">
        <f t="shared" si="104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103.8</v>
      </c>
      <c r="P1639" s="5">
        <f t="shared" si="102"/>
        <v>2.8901734104046242E-2</v>
      </c>
      <c r="Q1639" t="s">
        <v>8325</v>
      </c>
      <c r="R1639" t="s">
        <v>8326</v>
      </c>
      <c r="S1639" s="10">
        <f t="shared" si="104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105</v>
      </c>
      <c r="P1640" s="5">
        <f t="shared" si="102"/>
        <v>2.5714285714285714E-2</v>
      </c>
      <c r="Q1640" t="s">
        <v>8325</v>
      </c>
      <c r="R1640" t="s">
        <v>8326</v>
      </c>
      <c r="S1640" s="10">
        <f t="shared" si="104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100</v>
      </c>
      <c r="P1641" s="5">
        <f t="shared" si="102"/>
        <v>1.0555555555555556E-2</v>
      </c>
      <c r="Q1641" t="s">
        <v>8325</v>
      </c>
      <c r="R1641" t="s">
        <v>8326</v>
      </c>
      <c r="S1641" s="10">
        <f t="shared" si="104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169.86</v>
      </c>
      <c r="P1642" s="5">
        <f t="shared" si="102"/>
        <v>2.5020605204285881E-2</v>
      </c>
      <c r="Q1642" t="s">
        <v>8325</v>
      </c>
      <c r="R1642" t="s">
        <v>8326</v>
      </c>
      <c r="S1642" s="10">
        <f t="shared" si="104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101.4</v>
      </c>
      <c r="P1643" s="5">
        <f t="shared" si="102"/>
        <v>1.0256410256410256E-2</v>
      </c>
      <c r="Q1643" t="s">
        <v>8325</v>
      </c>
      <c r="R1643" t="s">
        <v>8346</v>
      </c>
      <c r="S1643" s="10">
        <f t="shared" si="104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100</v>
      </c>
      <c r="P1644" s="5">
        <f t="shared" si="102"/>
        <v>2.3333333333333334E-2</v>
      </c>
      <c r="Q1644" t="s">
        <v>8325</v>
      </c>
      <c r="R1644" t="s">
        <v>8346</v>
      </c>
      <c r="S1644" s="10">
        <f t="shared" si="104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124.70000000000002</v>
      </c>
      <c r="P1645" s="5">
        <f t="shared" si="102"/>
        <v>5.9342421812349638E-3</v>
      </c>
      <c r="Q1645" t="s">
        <v>8325</v>
      </c>
      <c r="R1645" t="s">
        <v>8346</v>
      </c>
      <c r="S1645" s="10">
        <f t="shared" si="104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109.5</v>
      </c>
      <c r="P1646" s="5">
        <f t="shared" si="102"/>
        <v>1.1689497716894977E-2</v>
      </c>
      <c r="Q1646" t="s">
        <v>8325</v>
      </c>
      <c r="R1646" t="s">
        <v>8346</v>
      </c>
      <c r="S1646" s="10">
        <f t="shared" si="104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110.80000000000001</v>
      </c>
      <c r="P1647" s="5">
        <f t="shared" si="102"/>
        <v>1.8050541516245488E-3</v>
      </c>
      <c r="Q1647" t="s">
        <v>8325</v>
      </c>
      <c r="R1647" t="s">
        <v>8346</v>
      </c>
      <c r="S1647" s="10">
        <f t="shared" si="104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110.2</v>
      </c>
      <c r="P1648" s="5">
        <f t="shared" si="102"/>
        <v>3.7658802177858441E-2</v>
      </c>
      <c r="Q1648" t="s">
        <v>8325</v>
      </c>
      <c r="R1648" t="s">
        <v>8346</v>
      </c>
      <c r="S1648" s="10">
        <f t="shared" si="104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104.71999999999998</v>
      </c>
      <c r="P1649" s="5">
        <f t="shared" si="102"/>
        <v>8.7853323147440796E-3</v>
      </c>
      <c r="Q1649" t="s">
        <v>8325</v>
      </c>
      <c r="R1649" t="s">
        <v>8346</v>
      </c>
      <c r="S1649" s="10">
        <f t="shared" si="104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125.26086956521738</v>
      </c>
      <c r="P1650" s="5">
        <f t="shared" si="102"/>
        <v>3.1239153071850052E-2</v>
      </c>
      <c r="Q1650" t="s">
        <v>8325</v>
      </c>
      <c r="R1650" t="s">
        <v>8346</v>
      </c>
      <c r="S1650" s="10">
        <f t="shared" si="104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100.58763157894737</v>
      </c>
      <c r="P1651" s="5">
        <f t="shared" si="102"/>
        <v>2.119126292078392E-2</v>
      </c>
      <c r="Q1651" t="s">
        <v>8325</v>
      </c>
      <c r="R1651" t="s">
        <v>8346</v>
      </c>
      <c r="S1651" s="10">
        <f t="shared" si="104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141.55000000000001</v>
      </c>
      <c r="P1652" s="5">
        <f t="shared" si="102"/>
        <v>1.1303426351112681E-2</v>
      </c>
      <c r="Q1652" t="s">
        <v>8325</v>
      </c>
      <c r="R1652" t="s">
        <v>8346</v>
      </c>
      <c r="S1652" s="10">
        <f t="shared" si="104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100.75</v>
      </c>
      <c r="P1653" s="5">
        <f t="shared" si="102"/>
        <v>9.9255583126550868E-3</v>
      </c>
      <c r="Q1653" t="s">
        <v>8325</v>
      </c>
      <c r="R1653" t="s">
        <v>8346</v>
      </c>
      <c r="S1653" s="10">
        <f t="shared" si="104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100.66666666666666</v>
      </c>
      <c r="P1654" s="5">
        <f t="shared" si="102"/>
        <v>1.5452538631346579E-2</v>
      </c>
      <c r="Q1654" t="s">
        <v>8325</v>
      </c>
      <c r="R1654" t="s">
        <v>8346</v>
      </c>
      <c r="S1654" s="10">
        <f t="shared" si="104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174.2304</v>
      </c>
      <c r="P1655" s="5">
        <f t="shared" si="102"/>
        <v>1.9284809080390104E-2</v>
      </c>
      <c r="Q1655" t="s">
        <v>8325</v>
      </c>
      <c r="R1655" t="s">
        <v>8346</v>
      </c>
      <c r="S1655" s="10">
        <f t="shared" si="104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119.90909090909089</v>
      </c>
      <c r="P1656" s="5">
        <f t="shared" si="102"/>
        <v>2.5777103866565579E-2</v>
      </c>
      <c r="Q1656" t="s">
        <v>8325</v>
      </c>
      <c r="R1656" t="s">
        <v>8346</v>
      </c>
      <c r="S1656" s="10">
        <f t="shared" si="104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142.86666666666667</v>
      </c>
      <c r="P1657" s="5">
        <f t="shared" si="102"/>
        <v>2.2398506766215586E-2</v>
      </c>
      <c r="Q1657" t="s">
        <v>8325</v>
      </c>
      <c r="R1657" t="s">
        <v>8346</v>
      </c>
      <c r="S1657" s="10">
        <f t="shared" si="104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100.33493333333334</v>
      </c>
      <c r="P1658" s="5">
        <f t="shared" si="102"/>
        <v>6.3786358224187786E-3</v>
      </c>
      <c r="Q1658" t="s">
        <v>8325</v>
      </c>
      <c r="R1658" t="s">
        <v>8346</v>
      </c>
      <c r="S1658" s="10">
        <f t="shared" si="104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104.93380000000001</v>
      </c>
      <c r="P1659" s="5">
        <f t="shared" si="102"/>
        <v>8.4243589768025172E-3</v>
      </c>
      <c r="Q1659" t="s">
        <v>8325</v>
      </c>
      <c r="R1659" t="s">
        <v>8346</v>
      </c>
      <c r="S1659" s="10">
        <f t="shared" si="104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132.23333333333335</v>
      </c>
      <c r="P1660" s="5">
        <f t="shared" si="102"/>
        <v>1.3486261658684145E-2</v>
      </c>
      <c r="Q1660" t="s">
        <v>8325</v>
      </c>
      <c r="R1660" t="s">
        <v>8346</v>
      </c>
      <c r="S1660" s="10">
        <f t="shared" si="104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112.79999999999998</v>
      </c>
      <c r="P1661" s="5">
        <f t="shared" si="102"/>
        <v>7.9787234042553196E-2</v>
      </c>
      <c r="Q1661" t="s">
        <v>8325</v>
      </c>
      <c r="R1661" t="s">
        <v>8346</v>
      </c>
      <c r="S1661" s="10">
        <f t="shared" si="104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1253.75</v>
      </c>
      <c r="P1662" s="5">
        <f t="shared" si="102"/>
        <v>3.589232303090728E-2</v>
      </c>
      <c r="Q1662" t="s">
        <v>8325</v>
      </c>
      <c r="R1662" t="s">
        <v>8346</v>
      </c>
      <c r="S1662" s="10">
        <f t="shared" si="104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102.50632911392405</v>
      </c>
      <c r="P1663" s="5">
        <f t="shared" si="102"/>
        <v>1.2472215361817732E-2</v>
      </c>
      <c r="Q1663" t="s">
        <v>8325</v>
      </c>
      <c r="R1663" t="s">
        <v>8346</v>
      </c>
      <c r="S1663" s="10">
        <f t="shared" si="104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102.6375</v>
      </c>
      <c r="P1664" s="5">
        <f t="shared" si="102"/>
        <v>7.5508464255267327E-3</v>
      </c>
      <c r="Q1664" t="s">
        <v>8325</v>
      </c>
      <c r="R1664" t="s">
        <v>8346</v>
      </c>
      <c r="S1664" s="10">
        <f t="shared" si="104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108</v>
      </c>
      <c r="P1665" s="5">
        <f t="shared" si="102"/>
        <v>2.9629629629629631E-2</v>
      </c>
      <c r="Q1665" t="s">
        <v>8325</v>
      </c>
      <c r="R1665" t="s">
        <v>8346</v>
      </c>
      <c r="S1665" s="10">
        <f t="shared" si="104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122.40879999999999</v>
      </c>
      <c r="P1666" s="5">
        <f t="shared" si="102"/>
        <v>2.9082876394507587E-2</v>
      </c>
      <c r="Q1666" t="s">
        <v>8325</v>
      </c>
      <c r="R1666" t="s">
        <v>8346</v>
      </c>
      <c r="S1666" s="10">
        <f t="shared" si="104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(E1667/D1667)*100</f>
        <v>119.45714285714286</v>
      </c>
      <c r="P1667" s="5">
        <f t="shared" ref="P1667:P1730" si="106">L1667/E1667</f>
        <v>2.2243482420473571E-2</v>
      </c>
      <c r="Q1667" t="s">
        <v>8325</v>
      </c>
      <c r="R1667" t="s">
        <v>8346</v>
      </c>
      <c r="S1667" s="10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160.88</v>
      </c>
      <c r="P1668" s="5">
        <f t="shared" si="106"/>
        <v>2.4365987071108902E-2</v>
      </c>
      <c r="Q1668" t="s">
        <v>8325</v>
      </c>
      <c r="R1668" t="s">
        <v>8346</v>
      </c>
      <c r="S1668" s="10">
        <f t="shared" si="104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126.85294117647059</v>
      </c>
      <c r="P1669" s="5">
        <f t="shared" si="106"/>
        <v>1.9012288430326919E-2</v>
      </c>
      <c r="Q1669" t="s">
        <v>8325</v>
      </c>
      <c r="R1669" t="s">
        <v>8346</v>
      </c>
      <c r="S1669" s="10">
        <f t="shared" si="104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102.6375</v>
      </c>
      <c r="P1670" s="5">
        <f t="shared" si="106"/>
        <v>1.412739008646937E-2</v>
      </c>
      <c r="Q1670" t="s">
        <v>8325</v>
      </c>
      <c r="R1670" t="s">
        <v>8346</v>
      </c>
      <c r="S1670" s="10">
        <f t="shared" si="104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139.75</v>
      </c>
      <c r="P1671" s="5">
        <f t="shared" si="106"/>
        <v>1.8604651162790697E-2</v>
      </c>
      <c r="Q1671" t="s">
        <v>8325</v>
      </c>
      <c r="R1671" t="s">
        <v>8346</v>
      </c>
      <c r="S1671" s="10">
        <f t="shared" si="104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102.60000000000001</v>
      </c>
      <c r="P1672" s="5">
        <f t="shared" si="106"/>
        <v>2.2417153996101363E-2</v>
      </c>
      <c r="Q1672" t="s">
        <v>8325</v>
      </c>
      <c r="R1672" t="s">
        <v>8346</v>
      </c>
      <c r="S1672" s="10">
        <f t="shared" ref="S1672:S1735" si="108">(((J1672/60)/60)/24)+DATE(1970,1,1)</f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100.67349999999999</v>
      </c>
      <c r="P1673" s="5">
        <f t="shared" si="106"/>
        <v>3.8242437185555284E-2</v>
      </c>
      <c r="Q1673" t="s">
        <v>8325</v>
      </c>
      <c r="R1673" t="s">
        <v>8346</v>
      </c>
      <c r="S1673" s="10">
        <f t="shared" si="108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112.94117647058823</v>
      </c>
      <c r="P1674" s="5">
        <f t="shared" si="106"/>
        <v>2.5520833333333333E-2</v>
      </c>
      <c r="Q1674" t="s">
        <v>8325</v>
      </c>
      <c r="R1674" t="s">
        <v>8346</v>
      </c>
      <c r="S1674" s="10">
        <f t="shared" si="108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128.09523809523807</v>
      </c>
      <c r="P1675" s="5">
        <f t="shared" si="106"/>
        <v>2.1933085501858737E-2</v>
      </c>
      <c r="Q1675" t="s">
        <v>8325</v>
      </c>
      <c r="R1675" t="s">
        <v>8346</v>
      </c>
      <c r="S1675" s="10">
        <f t="shared" si="108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201.7</v>
      </c>
      <c r="P1676" s="5">
        <f t="shared" si="106"/>
        <v>1.1204759543877046E-2</v>
      </c>
      <c r="Q1676" t="s">
        <v>8325</v>
      </c>
      <c r="R1676" t="s">
        <v>8346</v>
      </c>
      <c r="S1676" s="10">
        <f t="shared" si="108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137.416</v>
      </c>
      <c r="P1677" s="5">
        <f t="shared" si="106"/>
        <v>2.4742388077079815E-2</v>
      </c>
      <c r="Q1677" t="s">
        <v>8325</v>
      </c>
      <c r="R1677" t="s">
        <v>8346</v>
      </c>
      <c r="S1677" s="10">
        <f t="shared" si="108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115.33333333333333</v>
      </c>
      <c r="P1678" s="5">
        <f t="shared" si="106"/>
        <v>1.2138728323699421E-2</v>
      </c>
      <c r="Q1678" t="s">
        <v>8325</v>
      </c>
      <c r="R1678" t="s">
        <v>8346</v>
      </c>
      <c r="S1678" s="10">
        <f t="shared" si="108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111.66666666666667</v>
      </c>
      <c r="P1679" s="5">
        <f t="shared" si="106"/>
        <v>6.2686567164179103E-3</v>
      </c>
      <c r="Q1679" t="s">
        <v>8325</v>
      </c>
      <c r="R1679" t="s">
        <v>8346</v>
      </c>
      <c r="S1679" s="10">
        <f t="shared" si="108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118.39999999999999</v>
      </c>
      <c r="P1680" s="5">
        <f t="shared" si="106"/>
        <v>2.7590090090090089E-2</v>
      </c>
      <c r="Q1680" t="s">
        <v>8325</v>
      </c>
      <c r="R1680" t="s">
        <v>8346</v>
      </c>
      <c r="S1680" s="10">
        <f t="shared" si="108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175</v>
      </c>
      <c r="P1681" s="5">
        <f t="shared" si="106"/>
        <v>1.6E-2</v>
      </c>
      <c r="Q1681" t="s">
        <v>8325</v>
      </c>
      <c r="R1681" t="s">
        <v>8346</v>
      </c>
      <c r="S1681" s="10">
        <f t="shared" si="108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117.5</v>
      </c>
      <c r="P1682" s="5">
        <f t="shared" si="106"/>
        <v>2.1276595744680851E-2</v>
      </c>
      <c r="Q1682" t="s">
        <v>8325</v>
      </c>
      <c r="R1682" t="s">
        <v>8346</v>
      </c>
      <c r="S1682" s="10">
        <f t="shared" si="108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101.42212307692309</v>
      </c>
      <c r="P1683" s="5">
        <f t="shared" si="106"/>
        <v>1.3409303204671775E-2</v>
      </c>
      <c r="Q1683" t="s">
        <v>8325</v>
      </c>
      <c r="R1683" t="s">
        <v>8347</v>
      </c>
      <c r="S1683" s="10">
        <f t="shared" si="108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s="5" t="e">
        <f t="shared" si="106"/>
        <v>#DIV/0!</v>
      </c>
      <c r="Q1684" t="s">
        <v>8325</v>
      </c>
      <c r="R1684" t="s">
        <v>8347</v>
      </c>
      <c r="S1684" s="10">
        <f t="shared" si="108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21.714285714285715</v>
      </c>
      <c r="P1685" s="5">
        <f t="shared" si="106"/>
        <v>1.3157894736842105E-2</v>
      </c>
      <c r="Q1685" t="s">
        <v>8325</v>
      </c>
      <c r="R1685" t="s">
        <v>8347</v>
      </c>
      <c r="S1685" s="10">
        <f t="shared" si="108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109.125</v>
      </c>
      <c r="P1686" s="5">
        <f t="shared" si="106"/>
        <v>1.156930126002291E-2</v>
      </c>
      <c r="Q1686" t="s">
        <v>8325</v>
      </c>
      <c r="R1686" t="s">
        <v>8347</v>
      </c>
      <c r="S1686" s="10">
        <f t="shared" si="108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102.85714285714285</v>
      </c>
      <c r="P1687" s="5">
        <f t="shared" si="106"/>
        <v>4.1666666666666664E-2</v>
      </c>
      <c r="Q1687" t="s">
        <v>8325</v>
      </c>
      <c r="R1687" t="s">
        <v>8347</v>
      </c>
      <c r="S1687" s="10">
        <f t="shared" si="108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0.36</v>
      </c>
      <c r="P1688" s="5">
        <f t="shared" si="106"/>
        <v>5.5555555555555552E-2</v>
      </c>
      <c r="Q1688" t="s">
        <v>8325</v>
      </c>
      <c r="R1688" t="s">
        <v>8347</v>
      </c>
      <c r="S1688" s="10">
        <f t="shared" si="108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31.25</v>
      </c>
      <c r="P1689" s="5">
        <f t="shared" si="106"/>
        <v>1.248E-2</v>
      </c>
      <c r="Q1689" t="s">
        <v>8325</v>
      </c>
      <c r="R1689" t="s">
        <v>8347</v>
      </c>
      <c r="S1689" s="10">
        <f t="shared" si="108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44.3</v>
      </c>
      <c r="P1690" s="5">
        <f t="shared" si="106"/>
        <v>3.9503386004514675E-3</v>
      </c>
      <c r="Q1690" t="s">
        <v>8325</v>
      </c>
      <c r="R1690" t="s">
        <v>8347</v>
      </c>
      <c r="S1690" s="10">
        <f t="shared" si="108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100</v>
      </c>
      <c r="P1691" s="5">
        <f t="shared" si="106"/>
        <v>5.8333333333333336E-3</v>
      </c>
      <c r="Q1691" t="s">
        <v>8325</v>
      </c>
      <c r="R1691" t="s">
        <v>8347</v>
      </c>
      <c r="S1691" s="10">
        <f t="shared" si="108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25.4</v>
      </c>
      <c r="P1692" s="5">
        <f t="shared" si="106"/>
        <v>1.7322834645669291E-2</v>
      </c>
      <c r="Q1692" t="s">
        <v>8325</v>
      </c>
      <c r="R1692" t="s">
        <v>8347</v>
      </c>
      <c r="S1692" s="10">
        <f t="shared" si="108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33.473333333333329</v>
      </c>
      <c r="P1693" s="5">
        <f t="shared" si="106"/>
        <v>3.7841067516430991E-3</v>
      </c>
      <c r="Q1693" t="s">
        <v>8325</v>
      </c>
      <c r="R1693" t="s">
        <v>8347</v>
      </c>
      <c r="S1693" s="10">
        <f t="shared" si="108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47.8</v>
      </c>
      <c r="P1694" s="5">
        <f t="shared" si="106"/>
        <v>6.2761506276150627E-3</v>
      </c>
      <c r="Q1694" t="s">
        <v>8325</v>
      </c>
      <c r="R1694" t="s">
        <v>8347</v>
      </c>
      <c r="S1694" s="10">
        <f t="shared" si="108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9.3333333333333339</v>
      </c>
      <c r="P1695" s="5">
        <f t="shared" si="106"/>
        <v>2.8571428571428571E-2</v>
      </c>
      <c r="Q1695" t="s">
        <v>8325</v>
      </c>
      <c r="R1695" t="s">
        <v>8347</v>
      </c>
      <c r="S1695" s="10">
        <f t="shared" si="108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0.05</v>
      </c>
      <c r="P1696" s="5">
        <f t="shared" si="106"/>
        <v>0.2</v>
      </c>
      <c r="Q1696" t="s">
        <v>8325</v>
      </c>
      <c r="R1696" t="s">
        <v>8347</v>
      </c>
      <c r="S1696" s="10">
        <f t="shared" si="108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11.708333333333334</v>
      </c>
      <c r="P1697" s="5">
        <f t="shared" si="106"/>
        <v>1.6370106761565837E-2</v>
      </c>
      <c r="Q1697" t="s">
        <v>8325</v>
      </c>
      <c r="R1697" t="s">
        <v>8347</v>
      </c>
      <c r="S1697" s="10">
        <f t="shared" si="108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s="5" t="e">
        <f t="shared" si="106"/>
        <v>#DIV/0!</v>
      </c>
      <c r="Q1698" t="s">
        <v>8325</v>
      </c>
      <c r="R1698" t="s">
        <v>8347</v>
      </c>
      <c r="S1698" s="10">
        <f t="shared" si="108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20.208000000000002</v>
      </c>
      <c r="P1699" s="5">
        <f t="shared" si="106"/>
        <v>8.7094220110847196E-3</v>
      </c>
      <c r="Q1699" t="s">
        <v>8325</v>
      </c>
      <c r="R1699" t="s">
        <v>8347</v>
      </c>
      <c r="S1699" s="10">
        <f t="shared" si="108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s="5" t="e">
        <f t="shared" si="106"/>
        <v>#DIV/0!</v>
      </c>
      <c r="Q1700" t="s">
        <v>8325</v>
      </c>
      <c r="R1700" t="s">
        <v>8347</v>
      </c>
      <c r="S1700" s="10">
        <f t="shared" si="108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4.2311459353574925</v>
      </c>
      <c r="P1701" s="5">
        <f t="shared" si="106"/>
        <v>1.8518518518518517E-2</v>
      </c>
      <c r="Q1701" t="s">
        <v>8325</v>
      </c>
      <c r="R1701" t="s">
        <v>8347</v>
      </c>
      <c r="S1701" s="10">
        <f t="shared" si="108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26.06</v>
      </c>
      <c r="P1702" s="5">
        <f t="shared" si="106"/>
        <v>1.5157329240214889E-2</v>
      </c>
      <c r="Q1702" t="s">
        <v>8325</v>
      </c>
      <c r="R1702" t="s">
        <v>8347</v>
      </c>
      <c r="S1702" s="10">
        <f t="shared" si="108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0.19801980198019803</v>
      </c>
      <c r="P1703" s="5">
        <f t="shared" si="106"/>
        <v>0.2</v>
      </c>
      <c r="Q1703" t="s">
        <v>8325</v>
      </c>
      <c r="R1703" t="s">
        <v>8347</v>
      </c>
      <c r="S1703" s="10">
        <f t="shared" si="108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6.0606060606060606E-3</v>
      </c>
      <c r="P1704" s="5">
        <f t="shared" si="106"/>
        <v>1</v>
      </c>
      <c r="Q1704" t="s">
        <v>8325</v>
      </c>
      <c r="R1704" t="s">
        <v>8347</v>
      </c>
      <c r="S1704" s="10">
        <f t="shared" si="108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</v>
      </c>
      <c r="P1705" s="5">
        <f t="shared" si="106"/>
        <v>3.9215686274509803E-2</v>
      </c>
      <c r="Q1705" t="s">
        <v>8325</v>
      </c>
      <c r="R1705" t="s">
        <v>8347</v>
      </c>
      <c r="S1705" s="10">
        <f t="shared" si="108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65.100000000000009</v>
      </c>
      <c r="P1706" s="5">
        <f t="shared" si="106"/>
        <v>8.4485407066052232E-3</v>
      </c>
      <c r="Q1706" t="s">
        <v>8325</v>
      </c>
      <c r="R1706" t="s">
        <v>8347</v>
      </c>
      <c r="S1706" s="10">
        <f t="shared" si="108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s="5" t="e">
        <f t="shared" si="106"/>
        <v>#DIV/0!</v>
      </c>
      <c r="Q1707" t="s">
        <v>8325</v>
      </c>
      <c r="R1707" t="s">
        <v>8347</v>
      </c>
      <c r="S1707" s="10">
        <f t="shared" si="108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s="5" t="e">
        <f t="shared" si="106"/>
        <v>#DIV/0!</v>
      </c>
      <c r="Q1708" t="s">
        <v>8325</v>
      </c>
      <c r="R1708" t="s">
        <v>8347</v>
      </c>
      <c r="S1708" s="10">
        <f t="shared" si="108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</v>
      </c>
      <c r="P1709" s="5">
        <f t="shared" si="106"/>
        <v>1.8480492813141684E-2</v>
      </c>
      <c r="Q1709" t="s">
        <v>8325</v>
      </c>
      <c r="R1709" t="s">
        <v>8347</v>
      </c>
      <c r="S1709" s="10">
        <f t="shared" si="108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s="5" t="e">
        <f t="shared" si="106"/>
        <v>#DIV/0!</v>
      </c>
      <c r="Q1710" t="s">
        <v>8325</v>
      </c>
      <c r="R1710" t="s">
        <v>8347</v>
      </c>
      <c r="S1710" s="10">
        <f t="shared" si="108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4.8571428571428568</v>
      </c>
      <c r="P1711" s="5">
        <f t="shared" si="106"/>
        <v>4.7058823529411764E-2</v>
      </c>
      <c r="Q1711" t="s">
        <v>8325</v>
      </c>
      <c r="R1711" t="s">
        <v>8347</v>
      </c>
      <c r="S1711" s="10">
        <f t="shared" si="108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0.67999999999999994</v>
      </c>
      <c r="P1712" s="5">
        <f t="shared" si="106"/>
        <v>2.9411764705882353E-2</v>
      </c>
      <c r="Q1712" t="s">
        <v>8325</v>
      </c>
      <c r="R1712" t="s">
        <v>8347</v>
      </c>
      <c r="S1712" s="10">
        <f t="shared" si="108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10.5</v>
      </c>
      <c r="P1713" s="5">
        <f t="shared" si="106"/>
        <v>1.9047619047619048E-3</v>
      </c>
      <c r="Q1713" t="s">
        <v>8325</v>
      </c>
      <c r="R1713" t="s">
        <v>8347</v>
      </c>
      <c r="S1713" s="10">
        <f t="shared" si="108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s="5" t="e">
        <f t="shared" si="106"/>
        <v>#DIV/0!</v>
      </c>
      <c r="Q1714" t="s">
        <v>8325</v>
      </c>
      <c r="R1714" t="s">
        <v>8347</v>
      </c>
      <c r="S1714" s="10">
        <f t="shared" si="108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1.6666666666666667</v>
      </c>
      <c r="P1715" s="5">
        <f t="shared" si="106"/>
        <v>0.02</v>
      </c>
      <c r="Q1715" t="s">
        <v>8325</v>
      </c>
      <c r="R1715" t="s">
        <v>8347</v>
      </c>
      <c r="S1715" s="10">
        <f t="shared" si="108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7.8680000000000003</v>
      </c>
      <c r="P1716" s="5">
        <f t="shared" si="106"/>
        <v>8.6426029486527702E-3</v>
      </c>
      <c r="Q1716" t="s">
        <v>8325</v>
      </c>
      <c r="R1716" t="s">
        <v>8347</v>
      </c>
      <c r="S1716" s="10">
        <f t="shared" si="108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0.22</v>
      </c>
      <c r="P1717" s="5">
        <f t="shared" si="106"/>
        <v>0.18181818181818182</v>
      </c>
      <c r="Q1717" t="s">
        <v>8325</v>
      </c>
      <c r="R1717" t="s">
        <v>8347</v>
      </c>
      <c r="S1717" s="10">
        <f t="shared" si="108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7.5</v>
      </c>
      <c r="P1718" s="5">
        <f t="shared" si="106"/>
        <v>0.02</v>
      </c>
      <c r="Q1718" t="s">
        <v>8325</v>
      </c>
      <c r="R1718" t="s">
        <v>8347</v>
      </c>
      <c r="S1718" s="10">
        <f t="shared" si="108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42.725880551301685</v>
      </c>
      <c r="P1719" s="5">
        <f t="shared" si="106"/>
        <v>2.9390681003584228E-2</v>
      </c>
      <c r="Q1719" t="s">
        <v>8325</v>
      </c>
      <c r="R1719" t="s">
        <v>8347</v>
      </c>
      <c r="S1719" s="10">
        <f t="shared" si="108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0.2142857142857143</v>
      </c>
      <c r="P1720" s="5">
        <f t="shared" si="106"/>
        <v>2.6666666666666668E-2</v>
      </c>
      <c r="Q1720" t="s">
        <v>8325</v>
      </c>
      <c r="R1720" t="s">
        <v>8347</v>
      </c>
      <c r="S1720" s="10">
        <f t="shared" si="108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0.87500000000000011</v>
      </c>
      <c r="P1721" s="5">
        <f t="shared" si="106"/>
        <v>8.5714285714285715E-2</v>
      </c>
      <c r="Q1721" t="s">
        <v>8325</v>
      </c>
      <c r="R1721" t="s">
        <v>8347</v>
      </c>
      <c r="S1721" s="10">
        <f t="shared" si="108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</v>
      </c>
      <c r="P1722" s="5">
        <f t="shared" si="106"/>
        <v>3.5555555555555556E-2</v>
      </c>
      <c r="Q1722" t="s">
        <v>8325</v>
      </c>
      <c r="R1722" t="s">
        <v>8347</v>
      </c>
      <c r="S1722" s="10">
        <f t="shared" si="108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s="5" t="e">
        <f t="shared" si="106"/>
        <v>#DIV/0!</v>
      </c>
      <c r="Q1723" t="s">
        <v>8325</v>
      </c>
      <c r="R1723" t="s">
        <v>8347</v>
      </c>
      <c r="S1723" s="10">
        <f t="shared" si="108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3.4722222222222224E-2</v>
      </c>
      <c r="P1724" s="5">
        <f t="shared" si="106"/>
        <v>1</v>
      </c>
      <c r="Q1724" t="s">
        <v>8325</v>
      </c>
      <c r="R1724" t="s">
        <v>8347</v>
      </c>
      <c r="S1724" s="10">
        <f t="shared" si="108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</v>
      </c>
      <c r="P1725" s="5">
        <f t="shared" si="106"/>
        <v>4.6153846153846158E-3</v>
      </c>
      <c r="Q1725" t="s">
        <v>8325</v>
      </c>
      <c r="R1725" t="s">
        <v>8347</v>
      </c>
      <c r="S1725" s="10">
        <f t="shared" si="108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0.58333333333333337</v>
      </c>
      <c r="P1726" s="5">
        <f t="shared" si="106"/>
        <v>0.11428571428571428</v>
      </c>
      <c r="Q1726" t="s">
        <v>8325</v>
      </c>
      <c r="R1726" t="s">
        <v>8347</v>
      </c>
      <c r="S1726" s="10">
        <f t="shared" si="108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10.181818181818182</v>
      </c>
      <c r="P1727" s="5">
        <f t="shared" si="106"/>
        <v>1.607142857142857E-2</v>
      </c>
      <c r="Q1727" t="s">
        <v>8325</v>
      </c>
      <c r="R1727" t="s">
        <v>8347</v>
      </c>
      <c r="S1727" s="10">
        <f t="shared" si="108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33.784615384615385</v>
      </c>
      <c r="P1728" s="5">
        <f t="shared" si="106"/>
        <v>7.2859744990892532E-3</v>
      </c>
      <c r="Q1728" t="s">
        <v>8325</v>
      </c>
      <c r="R1728" t="s">
        <v>8347</v>
      </c>
      <c r="S1728" s="10">
        <f t="shared" si="108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3.3333333333333333E-2</v>
      </c>
      <c r="P1729" s="5">
        <f t="shared" si="106"/>
        <v>1</v>
      </c>
      <c r="Q1729" t="s">
        <v>8325</v>
      </c>
      <c r="R1729" t="s">
        <v>8347</v>
      </c>
      <c r="S1729" s="10">
        <f t="shared" si="108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68.400000000000006</v>
      </c>
      <c r="P1730" s="5">
        <f t="shared" si="106"/>
        <v>8.1871345029239772E-3</v>
      </c>
      <c r="Q1730" t="s">
        <v>8325</v>
      </c>
      <c r="R1730" t="s">
        <v>8347</v>
      </c>
      <c r="S1730" s="10">
        <f t="shared" si="108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(E1731/D1731)*100</f>
        <v>0</v>
      </c>
      <c r="P1731" s="5" t="e">
        <f t="shared" ref="P1731:P1794" si="110">L1731/E1731</f>
        <v>#DIV/0!</v>
      </c>
      <c r="Q1731" t="s">
        <v>8325</v>
      </c>
      <c r="R1731" t="s">
        <v>8347</v>
      </c>
      <c r="S1731" s="10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s="5" t="e">
        <f t="shared" si="110"/>
        <v>#DIV/0!</v>
      </c>
      <c r="Q1732" t="s">
        <v>8325</v>
      </c>
      <c r="R1732" t="s">
        <v>8347</v>
      </c>
      <c r="S1732" s="10">
        <f t="shared" si="108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s="5" t="e">
        <f t="shared" si="110"/>
        <v>#DIV/0!</v>
      </c>
      <c r="Q1733" t="s">
        <v>8325</v>
      </c>
      <c r="R1733" t="s">
        <v>8347</v>
      </c>
      <c r="S1733" s="10">
        <f t="shared" si="108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s="5" t="e">
        <f t="shared" si="110"/>
        <v>#DIV/0!</v>
      </c>
      <c r="Q1734" t="s">
        <v>8325</v>
      </c>
      <c r="R1734" t="s">
        <v>8347</v>
      </c>
      <c r="S1734" s="10">
        <f t="shared" si="108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s="5" t="e">
        <f t="shared" si="110"/>
        <v>#DIV/0!</v>
      </c>
      <c r="Q1735" t="s">
        <v>8325</v>
      </c>
      <c r="R1735" t="s">
        <v>8347</v>
      </c>
      <c r="S1735" s="10">
        <f t="shared" si="108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2.2222222222222223E-2</v>
      </c>
      <c r="P1736" s="5">
        <f t="shared" si="110"/>
        <v>1</v>
      </c>
      <c r="Q1736" t="s">
        <v>8325</v>
      </c>
      <c r="R1736" t="s">
        <v>8347</v>
      </c>
      <c r="S1736" s="10">
        <f t="shared" ref="S1736:S1799" si="112">(((J1736/60)/60)/24)+DATE(1970,1,1)</f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11</v>
      </c>
      <c r="P1737" s="5">
        <f t="shared" si="110"/>
        <v>1.8181818181818181E-2</v>
      </c>
      <c r="Q1737" t="s">
        <v>8325</v>
      </c>
      <c r="R1737" t="s">
        <v>8347</v>
      </c>
      <c r="S1737" s="10">
        <f t="shared" si="112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0.73333333333333328</v>
      </c>
      <c r="P1738" s="5">
        <f t="shared" si="110"/>
        <v>4.5454545454545456E-2</v>
      </c>
      <c r="Q1738" t="s">
        <v>8325</v>
      </c>
      <c r="R1738" t="s">
        <v>8347</v>
      </c>
      <c r="S1738" s="10">
        <f t="shared" si="112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21.25</v>
      </c>
      <c r="P1739" s="5">
        <f t="shared" si="110"/>
        <v>1.7647058823529412E-2</v>
      </c>
      <c r="Q1739" t="s">
        <v>8325</v>
      </c>
      <c r="R1739" t="s">
        <v>8347</v>
      </c>
      <c r="S1739" s="10">
        <f t="shared" si="112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0.4</v>
      </c>
      <c r="P1740" s="5">
        <f t="shared" si="110"/>
        <v>0.05</v>
      </c>
      <c r="Q1740" t="s">
        <v>8325</v>
      </c>
      <c r="R1740" t="s">
        <v>8347</v>
      </c>
      <c r="S1740" s="10">
        <f t="shared" si="112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0.1</v>
      </c>
      <c r="P1741" s="5">
        <f t="shared" si="110"/>
        <v>1</v>
      </c>
      <c r="Q1741" t="s">
        <v>8325</v>
      </c>
      <c r="R1741" t="s">
        <v>8347</v>
      </c>
      <c r="S1741" s="10">
        <f t="shared" si="112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s="5" t="e">
        <f t="shared" si="110"/>
        <v>#DIV/0!</v>
      </c>
      <c r="Q1742" t="s">
        <v>8325</v>
      </c>
      <c r="R1742" t="s">
        <v>8347</v>
      </c>
      <c r="S1742" s="10">
        <f t="shared" si="112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110.83333333333334</v>
      </c>
      <c r="P1743" s="5">
        <f t="shared" si="110"/>
        <v>3.9097744360902256E-2</v>
      </c>
      <c r="Q1743" t="s">
        <v>8338</v>
      </c>
      <c r="R1743" t="s">
        <v>8339</v>
      </c>
      <c r="S1743" s="10">
        <f t="shared" si="112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108.74999999999999</v>
      </c>
      <c r="P1744" s="5">
        <f t="shared" si="110"/>
        <v>1.5632183908045976E-2</v>
      </c>
      <c r="Q1744" t="s">
        <v>8338</v>
      </c>
      <c r="R1744" t="s">
        <v>8339</v>
      </c>
      <c r="S1744" s="10">
        <f t="shared" si="112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100.41666666666667</v>
      </c>
      <c r="P1745" s="5">
        <f t="shared" si="110"/>
        <v>1.1120331950207469E-2</v>
      </c>
      <c r="Q1745" t="s">
        <v>8338</v>
      </c>
      <c r="R1745" t="s">
        <v>8339</v>
      </c>
      <c r="S1745" s="10">
        <f t="shared" si="112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118.45454545454545</v>
      </c>
      <c r="P1746" s="5">
        <f t="shared" si="110"/>
        <v>1.0744435917114352E-2</v>
      </c>
      <c r="Q1746" t="s">
        <v>8338</v>
      </c>
      <c r="R1746" t="s">
        <v>8339</v>
      </c>
      <c r="S1746" s="10">
        <f t="shared" si="112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114.01428571428571</v>
      </c>
      <c r="P1747" s="5">
        <f t="shared" si="110"/>
        <v>1.1151484776343817E-2</v>
      </c>
      <c r="Q1747" t="s">
        <v>8338</v>
      </c>
      <c r="R1747" t="s">
        <v>8339</v>
      </c>
      <c r="S1747" s="10">
        <f t="shared" si="112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148.10000000000002</v>
      </c>
      <c r="P1748" s="5">
        <f t="shared" si="110"/>
        <v>4.8165653837497187E-3</v>
      </c>
      <c r="Q1748" t="s">
        <v>8338</v>
      </c>
      <c r="R1748" t="s">
        <v>8339</v>
      </c>
      <c r="S1748" s="10">
        <f t="shared" si="112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104.95555555555556</v>
      </c>
      <c r="P1749" s="5">
        <f t="shared" si="110"/>
        <v>1.6832521702307854E-2</v>
      </c>
      <c r="Q1749" t="s">
        <v>8338</v>
      </c>
      <c r="R1749" t="s">
        <v>8339</v>
      </c>
      <c r="S1749" s="10">
        <f t="shared" si="112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129.94800000000001</v>
      </c>
      <c r="P1750" s="5">
        <f t="shared" si="110"/>
        <v>2.785729676485979E-3</v>
      </c>
      <c r="Q1750" t="s">
        <v>8338</v>
      </c>
      <c r="R1750" t="s">
        <v>8339</v>
      </c>
      <c r="S1750" s="10">
        <f t="shared" si="112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123.48756218905473</v>
      </c>
      <c r="P1751" s="5">
        <f t="shared" si="110"/>
        <v>1.055557793803634E-2</v>
      </c>
      <c r="Q1751" t="s">
        <v>8338</v>
      </c>
      <c r="R1751" t="s">
        <v>8339</v>
      </c>
      <c r="S1751" s="10">
        <f t="shared" si="112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201.62</v>
      </c>
      <c r="P1752" s="5">
        <f t="shared" si="110"/>
        <v>1.2399563535363554E-2</v>
      </c>
      <c r="Q1752" t="s">
        <v>8338</v>
      </c>
      <c r="R1752" t="s">
        <v>8339</v>
      </c>
      <c r="S1752" s="10">
        <f t="shared" si="112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102.89999999999999</v>
      </c>
      <c r="P1753" s="5">
        <f t="shared" si="110"/>
        <v>5.928085519922255E-3</v>
      </c>
      <c r="Q1753" t="s">
        <v>8338</v>
      </c>
      <c r="R1753" t="s">
        <v>8339</v>
      </c>
      <c r="S1753" s="10">
        <f t="shared" si="112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260.16666666666663</v>
      </c>
      <c r="P1754" s="5">
        <f t="shared" si="110"/>
        <v>2.8827674567584883E-2</v>
      </c>
      <c r="Q1754" t="s">
        <v>8338</v>
      </c>
      <c r="R1754" t="s">
        <v>8339</v>
      </c>
      <c r="S1754" s="10">
        <f t="shared" si="112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108</v>
      </c>
      <c r="P1755" s="5">
        <f t="shared" si="110"/>
        <v>2.1604938271604936E-3</v>
      </c>
      <c r="Q1755" t="s">
        <v>8338</v>
      </c>
      <c r="R1755" t="s">
        <v>8339</v>
      </c>
      <c r="S1755" s="10">
        <f t="shared" si="112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110.52941176470587</v>
      </c>
      <c r="P1756" s="5">
        <f t="shared" si="110"/>
        <v>9.5795635976583283E-3</v>
      </c>
      <c r="Q1756" t="s">
        <v>8338</v>
      </c>
      <c r="R1756" t="s">
        <v>8339</v>
      </c>
      <c r="S1756" s="10">
        <f t="shared" si="112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120</v>
      </c>
      <c r="P1757" s="5">
        <f t="shared" si="110"/>
        <v>0.13333333333333333</v>
      </c>
      <c r="Q1757" t="s">
        <v>8338</v>
      </c>
      <c r="R1757" t="s">
        <v>8339</v>
      </c>
      <c r="S1757" s="10">
        <f t="shared" si="112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102.82909090909091</v>
      </c>
      <c r="P1758" s="5">
        <f t="shared" si="110"/>
        <v>2.121790791427965E-2</v>
      </c>
      <c r="Q1758" t="s">
        <v>8338</v>
      </c>
      <c r="R1758" t="s">
        <v>8339</v>
      </c>
      <c r="S1758" s="10">
        <f t="shared" si="112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115.99999999999999</v>
      </c>
      <c r="P1759" s="5">
        <f t="shared" si="110"/>
        <v>2.413793103448276E-3</v>
      </c>
      <c r="Q1759" t="s">
        <v>8338</v>
      </c>
      <c r="R1759" t="s">
        <v>8339</v>
      </c>
      <c r="S1759" s="10">
        <f t="shared" si="112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114.7</v>
      </c>
      <c r="P1760" s="5">
        <f t="shared" si="110"/>
        <v>2.3539668700959023E-2</v>
      </c>
      <c r="Q1760" t="s">
        <v>8338</v>
      </c>
      <c r="R1760" t="s">
        <v>8339</v>
      </c>
      <c r="S1760" s="10">
        <f t="shared" si="112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106.60000000000001</v>
      </c>
      <c r="P1761" s="5">
        <f t="shared" si="110"/>
        <v>9.1932457786116327E-3</v>
      </c>
      <c r="Q1761" t="s">
        <v>8338</v>
      </c>
      <c r="R1761" t="s">
        <v>8339</v>
      </c>
      <c r="S1761" s="10">
        <f t="shared" si="112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165.44</v>
      </c>
      <c r="P1762" s="5">
        <f t="shared" si="110"/>
        <v>1.2330754352030947E-2</v>
      </c>
      <c r="Q1762" t="s">
        <v>8338</v>
      </c>
      <c r="R1762" t="s">
        <v>8339</v>
      </c>
      <c r="S1762" s="10">
        <f t="shared" si="112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155</v>
      </c>
      <c r="P1763" s="5">
        <f t="shared" si="110"/>
        <v>1.935483870967742E-2</v>
      </c>
      <c r="Q1763" t="s">
        <v>8338</v>
      </c>
      <c r="R1763" t="s">
        <v>8339</v>
      </c>
      <c r="S1763" s="10">
        <f t="shared" si="112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885</v>
      </c>
      <c r="P1764" s="5">
        <f t="shared" si="110"/>
        <v>2.8248587570621469E-2</v>
      </c>
      <c r="Q1764" t="s">
        <v>8338</v>
      </c>
      <c r="R1764" t="s">
        <v>8339</v>
      </c>
      <c r="S1764" s="10">
        <f t="shared" si="112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101.90833333333333</v>
      </c>
      <c r="P1765" s="5">
        <f t="shared" si="110"/>
        <v>9.6491945375746183E-3</v>
      </c>
      <c r="Q1765" t="s">
        <v>8338</v>
      </c>
      <c r="R1765" t="s">
        <v>8339</v>
      </c>
      <c r="S1765" s="10">
        <f t="shared" si="112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19.600000000000001</v>
      </c>
      <c r="P1766" s="5">
        <f t="shared" si="110"/>
        <v>1.8089053803339517E-2</v>
      </c>
      <c r="Q1766" t="s">
        <v>8338</v>
      </c>
      <c r="R1766" t="s">
        <v>8339</v>
      </c>
      <c r="S1766" s="10">
        <f t="shared" si="112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59.467839999999995</v>
      </c>
      <c r="P1767" s="5">
        <f t="shared" si="110"/>
        <v>1.3856228845708874E-2</v>
      </c>
      <c r="Q1767" t="s">
        <v>8338</v>
      </c>
      <c r="R1767" t="s">
        <v>8339</v>
      </c>
      <c r="S1767" s="10">
        <f t="shared" si="112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s="5" t="e">
        <f t="shared" si="110"/>
        <v>#DIV/0!</v>
      </c>
      <c r="Q1768" t="s">
        <v>8338</v>
      </c>
      <c r="R1768" t="s">
        <v>8339</v>
      </c>
      <c r="S1768" s="10">
        <f t="shared" si="112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45.72</v>
      </c>
      <c r="P1769" s="5">
        <f t="shared" si="110"/>
        <v>1.7060367454068241E-2</v>
      </c>
      <c r="Q1769" t="s">
        <v>8338</v>
      </c>
      <c r="R1769" t="s">
        <v>8339</v>
      </c>
      <c r="S1769" s="10">
        <f t="shared" si="112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</v>
      </c>
      <c r="P1770" s="5">
        <f t="shared" si="110"/>
        <v>8.0213903743315509E-2</v>
      </c>
      <c r="Q1770" t="s">
        <v>8338</v>
      </c>
      <c r="R1770" t="s">
        <v>8339</v>
      </c>
      <c r="S1770" s="10">
        <f t="shared" si="112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2.7025000000000001</v>
      </c>
      <c r="P1771" s="5">
        <f t="shared" si="110"/>
        <v>2.0351526364477335E-2</v>
      </c>
      <c r="Q1771" t="s">
        <v>8338</v>
      </c>
      <c r="R1771" t="s">
        <v>8339</v>
      </c>
      <c r="S1771" s="10">
        <f t="shared" si="112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56.51428571428572</v>
      </c>
      <c r="P1772" s="5">
        <f t="shared" si="110"/>
        <v>6.6445182724252493E-3</v>
      </c>
      <c r="Q1772" t="s">
        <v>8338</v>
      </c>
      <c r="R1772" t="s">
        <v>8339</v>
      </c>
      <c r="S1772" s="10">
        <f t="shared" si="112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21.30952380952381</v>
      </c>
      <c r="P1773" s="5">
        <f t="shared" si="110"/>
        <v>2.7932960893854747E-2</v>
      </c>
      <c r="Q1773" t="s">
        <v>8338</v>
      </c>
      <c r="R1773" t="s">
        <v>8339</v>
      </c>
      <c r="S1773" s="10">
        <f t="shared" si="112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15.6</v>
      </c>
      <c r="P1774" s="5">
        <f t="shared" si="110"/>
        <v>2.2144522144522144E-2</v>
      </c>
      <c r="Q1774" t="s">
        <v>8338</v>
      </c>
      <c r="R1774" t="s">
        <v>8339</v>
      </c>
      <c r="S1774" s="10">
        <f t="shared" si="112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6.2566666666666677</v>
      </c>
      <c r="P1775" s="5">
        <f t="shared" si="110"/>
        <v>1.0122535961640916E-2</v>
      </c>
      <c r="Q1775" t="s">
        <v>8338</v>
      </c>
      <c r="R1775" t="s">
        <v>8339</v>
      </c>
      <c r="S1775" s="10">
        <f t="shared" si="112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45.92</v>
      </c>
      <c r="P1776" s="5">
        <f t="shared" si="110"/>
        <v>1.1324041811846691E-2</v>
      </c>
      <c r="Q1776" t="s">
        <v>8338</v>
      </c>
      <c r="R1776" t="s">
        <v>8339</v>
      </c>
      <c r="S1776" s="10">
        <f t="shared" si="112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65.101538461538468</v>
      </c>
      <c r="P1777" s="5">
        <f t="shared" si="110"/>
        <v>5.8606673598638808E-3</v>
      </c>
      <c r="Q1777" t="s">
        <v>8338</v>
      </c>
      <c r="R1777" t="s">
        <v>8339</v>
      </c>
      <c r="S1777" s="10">
        <f t="shared" si="112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</v>
      </c>
      <c r="P1778" s="5">
        <f t="shared" si="110"/>
        <v>1.1940298507462687E-2</v>
      </c>
      <c r="Q1778" t="s">
        <v>8338</v>
      </c>
      <c r="R1778" t="s">
        <v>8339</v>
      </c>
      <c r="S1778" s="10">
        <f t="shared" si="112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13.5625</v>
      </c>
      <c r="P1779" s="5">
        <f t="shared" si="110"/>
        <v>1.5360983102918587E-2</v>
      </c>
      <c r="Q1779" t="s">
        <v>8338</v>
      </c>
      <c r="R1779" t="s">
        <v>8339</v>
      </c>
      <c r="S1779" s="10">
        <f t="shared" si="112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1.9900000000000002</v>
      </c>
      <c r="P1780" s="5">
        <f t="shared" si="110"/>
        <v>1.507537688442211E-2</v>
      </c>
      <c r="Q1780" t="s">
        <v>8338</v>
      </c>
      <c r="R1780" t="s">
        <v>8339</v>
      </c>
      <c r="S1780" s="10">
        <f t="shared" si="112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36.236363636363642</v>
      </c>
      <c r="P1781" s="5">
        <f t="shared" si="110"/>
        <v>9.5333667837431014E-3</v>
      </c>
      <c r="Q1781" t="s">
        <v>8338</v>
      </c>
      <c r="R1781" t="s">
        <v>8339</v>
      </c>
      <c r="S1781" s="10">
        <f t="shared" si="112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39.743333333333339</v>
      </c>
      <c r="P1782" s="5">
        <f t="shared" si="110"/>
        <v>1.2748469344963516E-2</v>
      </c>
      <c r="Q1782" t="s">
        <v>8338</v>
      </c>
      <c r="R1782" t="s">
        <v>8339</v>
      </c>
      <c r="S1782" s="10">
        <f t="shared" si="112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25.763636363636365</v>
      </c>
      <c r="P1783" s="5">
        <f t="shared" si="110"/>
        <v>1.6937191249117856E-2</v>
      </c>
      <c r="Q1783" t="s">
        <v>8338</v>
      </c>
      <c r="R1783" t="s">
        <v>8339</v>
      </c>
      <c r="S1783" s="10">
        <f t="shared" si="112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15.491428571428573</v>
      </c>
      <c r="P1784" s="5">
        <f t="shared" si="110"/>
        <v>1.4016967908520842E-2</v>
      </c>
      <c r="Q1784" t="s">
        <v>8338</v>
      </c>
      <c r="R1784" t="s">
        <v>8339</v>
      </c>
      <c r="S1784" s="10">
        <f t="shared" si="112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23.692499999999999</v>
      </c>
      <c r="P1785" s="5">
        <f t="shared" si="110"/>
        <v>1.9520945446871371E-2</v>
      </c>
      <c r="Q1785" t="s">
        <v>8338</v>
      </c>
      <c r="R1785" t="s">
        <v>8339</v>
      </c>
      <c r="S1785" s="10">
        <f t="shared" si="112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39.76</v>
      </c>
      <c r="P1786" s="5">
        <f t="shared" si="110"/>
        <v>1.659959758551308E-2</v>
      </c>
      <c r="Q1786" t="s">
        <v>8338</v>
      </c>
      <c r="R1786" t="s">
        <v>8339</v>
      </c>
      <c r="S1786" s="10">
        <f t="shared" si="112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20.220833333333331</v>
      </c>
      <c r="P1787" s="5">
        <f t="shared" si="110"/>
        <v>2.2254275705749022E-2</v>
      </c>
      <c r="Q1787" t="s">
        <v>8338</v>
      </c>
      <c r="R1787" t="s">
        <v>8339</v>
      </c>
      <c r="S1787" s="10">
        <f t="shared" si="112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47.631578947368418</v>
      </c>
      <c r="P1788" s="5">
        <f t="shared" si="110"/>
        <v>3.2044198895027624E-2</v>
      </c>
      <c r="Q1788" t="s">
        <v>8338</v>
      </c>
      <c r="R1788" t="s">
        <v>8339</v>
      </c>
      <c r="S1788" s="10">
        <f t="shared" si="112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15.329999999999998</v>
      </c>
      <c r="P1789" s="5">
        <f t="shared" si="110"/>
        <v>1.5655577299412915E-2</v>
      </c>
      <c r="Q1789" t="s">
        <v>8338</v>
      </c>
      <c r="R1789" t="s">
        <v>8339</v>
      </c>
      <c r="S1789" s="10">
        <f t="shared" si="112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</v>
      </c>
      <c r="P1790" s="5">
        <f t="shared" si="110"/>
        <v>5.2631578947368418E-2</v>
      </c>
      <c r="Q1790" t="s">
        <v>8338</v>
      </c>
      <c r="R1790" t="s">
        <v>8339</v>
      </c>
      <c r="S1790" s="10">
        <f t="shared" si="112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0.5</v>
      </c>
      <c r="P1791" s="5">
        <f t="shared" si="110"/>
        <v>0.1</v>
      </c>
      <c r="Q1791" t="s">
        <v>8338</v>
      </c>
      <c r="R1791" t="s">
        <v>8339</v>
      </c>
      <c r="S1791" s="10">
        <f t="shared" si="112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4.957575757575758</v>
      </c>
      <c r="P1792" s="5">
        <f t="shared" si="110"/>
        <v>9.1687041564792182E-3</v>
      </c>
      <c r="Q1792" t="s">
        <v>8338</v>
      </c>
      <c r="R1792" t="s">
        <v>8339</v>
      </c>
      <c r="S1792" s="10">
        <f t="shared" si="112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3.5666666666666664</v>
      </c>
      <c r="P1793" s="5">
        <f t="shared" si="110"/>
        <v>3.7383177570093455E-2</v>
      </c>
      <c r="Q1793" t="s">
        <v>8338</v>
      </c>
      <c r="R1793" t="s">
        <v>8339</v>
      </c>
      <c r="S1793" s="10">
        <f t="shared" si="112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61.124000000000002</v>
      </c>
      <c r="P1794" s="5">
        <f t="shared" si="110"/>
        <v>9.0962633335514697E-3</v>
      </c>
      <c r="Q1794" t="s">
        <v>8338</v>
      </c>
      <c r="R1794" t="s">
        <v>8339</v>
      </c>
      <c r="S1794" s="10">
        <f t="shared" si="112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(E1795/D1795)*100</f>
        <v>1.3333333333333335</v>
      </c>
      <c r="P1795" s="5">
        <f t="shared" ref="P1795:P1858" si="114">L1795/E1795</f>
        <v>0.05</v>
      </c>
      <c r="Q1795" t="s">
        <v>8338</v>
      </c>
      <c r="R1795" t="s">
        <v>8339</v>
      </c>
      <c r="S1795" s="10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11.077777777777778</v>
      </c>
      <c r="P1796" s="5">
        <f t="shared" si="114"/>
        <v>1.8054162487462388E-2</v>
      </c>
      <c r="Q1796" t="s">
        <v>8338</v>
      </c>
      <c r="R1796" t="s">
        <v>8339</v>
      </c>
      <c r="S1796" s="10">
        <f t="shared" si="112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38.735714285714288</v>
      </c>
      <c r="P1797" s="5">
        <f t="shared" si="114"/>
        <v>7.4681910381707538E-3</v>
      </c>
      <c r="Q1797" t="s">
        <v>8338</v>
      </c>
      <c r="R1797" t="s">
        <v>8339</v>
      </c>
      <c r="S1797" s="10">
        <f t="shared" si="112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22.05263157894737</v>
      </c>
      <c r="P1798" s="5">
        <f t="shared" si="114"/>
        <v>2.052505966587112E-2</v>
      </c>
      <c r="Q1798" t="s">
        <v>8338</v>
      </c>
      <c r="R1798" t="s">
        <v>8339</v>
      </c>
      <c r="S1798" s="10">
        <f t="shared" si="112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67.55</v>
      </c>
      <c r="P1799" s="5">
        <f t="shared" si="114"/>
        <v>2.072538860103627E-2</v>
      </c>
      <c r="Q1799" t="s">
        <v>8338</v>
      </c>
      <c r="R1799" t="s">
        <v>8339</v>
      </c>
      <c r="S1799" s="10">
        <f t="shared" si="112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13.637499999999999</v>
      </c>
      <c r="P1800" s="5">
        <f t="shared" si="114"/>
        <v>1.6956920256645278E-2</v>
      </c>
      <c r="Q1800" t="s">
        <v>8338</v>
      </c>
      <c r="R1800" t="s">
        <v>8339</v>
      </c>
      <c r="S1800" s="10">
        <f t="shared" ref="S1800:S1863" si="116">(((J1800/60)/60)/24)+DATE(1970,1,1)</f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</v>
      </c>
      <c r="P1801" s="5">
        <f t="shared" si="114"/>
        <v>8.5922955749677787E-2</v>
      </c>
      <c r="Q1801" t="s">
        <v>8338</v>
      </c>
      <c r="R1801" t="s">
        <v>8339</v>
      </c>
      <c r="S1801" s="10">
        <f t="shared" si="116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20.44963251188932</v>
      </c>
      <c r="P1802" s="5">
        <f t="shared" si="114"/>
        <v>1.1945031712473573E-2</v>
      </c>
      <c r="Q1802" t="s">
        <v>8338</v>
      </c>
      <c r="R1802" t="s">
        <v>8339</v>
      </c>
      <c r="S1802" s="10">
        <f t="shared" si="116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13.852941176470587</v>
      </c>
      <c r="P1803" s="5">
        <f t="shared" si="114"/>
        <v>1.5711252653927813E-2</v>
      </c>
      <c r="Q1803" t="s">
        <v>8338</v>
      </c>
      <c r="R1803" t="s">
        <v>8339</v>
      </c>
      <c r="S1803" s="10">
        <f t="shared" si="116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48.485714285714288</v>
      </c>
      <c r="P1804" s="5">
        <f t="shared" si="114"/>
        <v>1.060695344725987E-2</v>
      </c>
      <c r="Q1804" t="s">
        <v>8338</v>
      </c>
      <c r="R1804" t="s">
        <v>8339</v>
      </c>
      <c r="S1804" s="10">
        <f t="shared" si="116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30.8</v>
      </c>
      <c r="P1805" s="5">
        <f t="shared" si="114"/>
        <v>1.3914656771799629E-2</v>
      </c>
      <c r="Q1805" t="s">
        <v>8338</v>
      </c>
      <c r="R1805" t="s">
        <v>8339</v>
      </c>
      <c r="S1805" s="10">
        <f t="shared" si="116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35.174193548387095</v>
      </c>
      <c r="P1806" s="5">
        <f t="shared" si="114"/>
        <v>9.5377842993396925E-3</v>
      </c>
      <c r="Q1806" t="s">
        <v>8338</v>
      </c>
      <c r="R1806" t="s">
        <v>8339</v>
      </c>
      <c r="S1806" s="10">
        <f t="shared" si="116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36.404444444444444</v>
      </c>
      <c r="P1807" s="5">
        <f t="shared" si="114"/>
        <v>1.489439628860945E-2</v>
      </c>
      <c r="Q1807" t="s">
        <v>8338</v>
      </c>
      <c r="R1807" t="s">
        <v>8339</v>
      </c>
      <c r="S1807" s="10">
        <f t="shared" si="116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2.9550000000000001</v>
      </c>
      <c r="P1808" s="5">
        <f t="shared" si="114"/>
        <v>1.3536379018612521E-2</v>
      </c>
      <c r="Q1808" t="s">
        <v>8338</v>
      </c>
      <c r="R1808" t="s">
        <v>8339</v>
      </c>
      <c r="S1808" s="10">
        <f t="shared" si="116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11.06</v>
      </c>
      <c r="P1809" s="5">
        <f t="shared" si="114"/>
        <v>1.4466546112115732E-2</v>
      </c>
      <c r="Q1809" t="s">
        <v>8338</v>
      </c>
      <c r="R1809" t="s">
        <v>8339</v>
      </c>
      <c r="S1809" s="10">
        <f t="shared" si="116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41.407142857142858</v>
      </c>
      <c r="P1810" s="5">
        <f t="shared" si="114"/>
        <v>8.2801449025357941E-3</v>
      </c>
      <c r="Q1810" t="s">
        <v>8338</v>
      </c>
      <c r="R1810" t="s">
        <v>8339</v>
      </c>
      <c r="S1810" s="10">
        <f t="shared" si="116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10.857142857142858</v>
      </c>
      <c r="P1811" s="5">
        <f t="shared" si="114"/>
        <v>2.368421052631579E-2</v>
      </c>
      <c r="Q1811" t="s">
        <v>8338</v>
      </c>
      <c r="R1811" t="s">
        <v>8339</v>
      </c>
      <c r="S1811" s="10">
        <f t="shared" si="116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3.3333333333333335</v>
      </c>
      <c r="P1812" s="5">
        <f t="shared" si="114"/>
        <v>0.13333333333333333</v>
      </c>
      <c r="Q1812" t="s">
        <v>8338</v>
      </c>
      <c r="R1812" t="s">
        <v>8339</v>
      </c>
      <c r="S1812" s="10">
        <f t="shared" si="116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7.407407407407407E-2</v>
      </c>
      <c r="P1813" s="5">
        <f t="shared" si="114"/>
        <v>0.65</v>
      </c>
      <c r="Q1813" t="s">
        <v>8338</v>
      </c>
      <c r="R1813" t="s">
        <v>8339</v>
      </c>
      <c r="S1813" s="10">
        <f t="shared" si="116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13.307692307692307</v>
      </c>
      <c r="P1814" s="5">
        <f t="shared" si="114"/>
        <v>2.6589595375722544E-2</v>
      </c>
      <c r="Q1814" t="s">
        <v>8338</v>
      </c>
      <c r="R1814" t="s">
        <v>8339</v>
      </c>
      <c r="S1814" s="10">
        <f t="shared" si="116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s="5" t="e">
        <f t="shared" si="114"/>
        <v>#DIV/0!</v>
      </c>
      <c r="Q1815" t="s">
        <v>8338</v>
      </c>
      <c r="R1815" t="s">
        <v>8339</v>
      </c>
      <c r="S1815" s="10">
        <f t="shared" si="116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49.183333333333337</v>
      </c>
      <c r="P1816" s="5">
        <f t="shared" si="114"/>
        <v>2.3720772619451033E-2</v>
      </c>
      <c r="Q1816" t="s">
        <v>8338</v>
      </c>
      <c r="R1816" t="s">
        <v>8339</v>
      </c>
      <c r="S1816" s="10">
        <f t="shared" si="116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s="5" t="e">
        <f t="shared" si="114"/>
        <v>#DIV/0!</v>
      </c>
      <c r="Q1817" t="s">
        <v>8338</v>
      </c>
      <c r="R1817" t="s">
        <v>8339</v>
      </c>
      <c r="S1817" s="10">
        <f t="shared" si="116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</v>
      </c>
      <c r="P1818" s="5">
        <f t="shared" si="114"/>
        <v>1.1787819253438114E-2</v>
      </c>
      <c r="Q1818" t="s">
        <v>8338</v>
      </c>
      <c r="R1818" t="s">
        <v>8339</v>
      </c>
      <c r="S1818" s="10">
        <f t="shared" si="116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52.327777777777776</v>
      </c>
      <c r="P1819" s="5">
        <f t="shared" si="114"/>
        <v>1.0616838305552606E-2</v>
      </c>
      <c r="Q1819" t="s">
        <v>8338</v>
      </c>
      <c r="R1819" t="s">
        <v>8339</v>
      </c>
      <c r="S1819" s="10">
        <f t="shared" si="116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s="5" t="e">
        <f t="shared" si="114"/>
        <v>#DIV/0!</v>
      </c>
      <c r="Q1820" t="s">
        <v>8338</v>
      </c>
      <c r="R1820" t="s">
        <v>8339</v>
      </c>
      <c r="S1820" s="10">
        <f t="shared" si="116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</v>
      </c>
      <c r="P1821" s="5">
        <f t="shared" si="114"/>
        <v>0.16</v>
      </c>
      <c r="Q1821" t="s">
        <v>8338</v>
      </c>
      <c r="R1821" t="s">
        <v>8339</v>
      </c>
      <c r="S1821" s="10">
        <f t="shared" si="116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6.565384615384616</v>
      </c>
      <c r="P1822" s="5">
        <f t="shared" si="114"/>
        <v>4.6865846514352666E-3</v>
      </c>
      <c r="Q1822" t="s">
        <v>8338</v>
      </c>
      <c r="R1822" t="s">
        <v>8339</v>
      </c>
      <c r="S1822" s="10">
        <f t="shared" si="116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134.88999999999999</v>
      </c>
      <c r="P1823" s="5">
        <f t="shared" si="114"/>
        <v>1.6902661427830083E-2</v>
      </c>
      <c r="Q1823" t="s">
        <v>8325</v>
      </c>
      <c r="R1823" t="s">
        <v>8326</v>
      </c>
      <c r="S1823" s="10">
        <f t="shared" si="116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100</v>
      </c>
      <c r="P1824" s="5">
        <f t="shared" si="114"/>
        <v>3.6666666666666667E-2</v>
      </c>
      <c r="Q1824" t="s">
        <v>8325</v>
      </c>
      <c r="R1824" t="s">
        <v>8326</v>
      </c>
      <c r="S1824" s="10">
        <f t="shared" si="116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115.85714285714286</v>
      </c>
      <c r="P1825" s="5">
        <f t="shared" si="114"/>
        <v>4.0690505548705305E-2</v>
      </c>
      <c r="Q1825" t="s">
        <v>8325</v>
      </c>
      <c r="R1825" t="s">
        <v>8326</v>
      </c>
      <c r="S1825" s="10">
        <f t="shared" si="116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100.06666666666666</v>
      </c>
      <c r="P1826" s="5">
        <f t="shared" si="114"/>
        <v>1.3324450366422385E-2</v>
      </c>
      <c r="Q1826" t="s">
        <v>8325</v>
      </c>
      <c r="R1826" t="s">
        <v>8326</v>
      </c>
      <c r="S1826" s="10">
        <f t="shared" si="116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105.05</v>
      </c>
      <c r="P1827" s="5">
        <f t="shared" si="114"/>
        <v>2.3798191337458353E-2</v>
      </c>
      <c r="Q1827" t="s">
        <v>8325</v>
      </c>
      <c r="R1827" t="s">
        <v>8326</v>
      </c>
      <c r="S1827" s="10">
        <f t="shared" si="116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101</v>
      </c>
      <c r="P1828" s="5">
        <f t="shared" si="114"/>
        <v>1.8811881188118811E-2</v>
      </c>
      <c r="Q1828" t="s">
        <v>8325</v>
      </c>
      <c r="R1828" t="s">
        <v>8326</v>
      </c>
      <c r="S1828" s="10">
        <f t="shared" si="116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100.66250000000001</v>
      </c>
      <c r="P1829" s="5">
        <f t="shared" si="114"/>
        <v>1.1921023221159815E-2</v>
      </c>
      <c r="Q1829" t="s">
        <v>8325</v>
      </c>
      <c r="R1829" t="s">
        <v>8326</v>
      </c>
      <c r="S1829" s="10">
        <f t="shared" si="116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100.16000000000001</v>
      </c>
      <c r="P1830" s="5">
        <f t="shared" si="114"/>
        <v>2.3961661341853034E-3</v>
      </c>
      <c r="Q1830" t="s">
        <v>8325</v>
      </c>
      <c r="R1830" t="s">
        <v>8326</v>
      </c>
      <c r="S1830" s="10">
        <f t="shared" si="116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166.68333333333334</v>
      </c>
      <c r="P1831" s="5">
        <f t="shared" si="114"/>
        <v>1.3198680131986801E-2</v>
      </c>
      <c r="Q1831" t="s">
        <v>8325</v>
      </c>
      <c r="R1831" t="s">
        <v>8326</v>
      </c>
      <c r="S1831" s="10">
        <f t="shared" si="116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101.53333333333335</v>
      </c>
      <c r="P1832" s="5">
        <f t="shared" si="114"/>
        <v>1.4839133289560078E-2</v>
      </c>
      <c r="Q1832" t="s">
        <v>8325</v>
      </c>
      <c r="R1832" t="s">
        <v>8326</v>
      </c>
      <c r="S1832" s="10">
        <f t="shared" si="116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103</v>
      </c>
      <c r="P1833" s="5">
        <f t="shared" si="114"/>
        <v>1.3592233009708738E-2</v>
      </c>
      <c r="Q1833" t="s">
        <v>8325</v>
      </c>
      <c r="R1833" t="s">
        <v>8326</v>
      </c>
      <c r="S1833" s="10">
        <f t="shared" si="116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142.85714285714286</v>
      </c>
      <c r="P1834" s="5">
        <f t="shared" si="114"/>
        <v>0.04</v>
      </c>
      <c r="Q1834" t="s">
        <v>8325</v>
      </c>
      <c r="R1834" t="s">
        <v>8326</v>
      </c>
      <c r="S1834" s="10">
        <f t="shared" si="116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262.5</v>
      </c>
      <c r="P1835" s="5">
        <f t="shared" si="114"/>
        <v>2.3809523809523808E-2</v>
      </c>
      <c r="Q1835" t="s">
        <v>8325</v>
      </c>
      <c r="R1835" t="s">
        <v>8326</v>
      </c>
      <c r="S1835" s="10">
        <f t="shared" si="116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118.05000000000001</v>
      </c>
      <c r="P1836" s="5">
        <f t="shared" si="114"/>
        <v>7.6238881829733167E-3</v>
      </c>
      <c r="Q1836" t="s">
        <v>8325</v>
      </c>
      <c r="R1836" t="s">
        <v>8326</v>
      </c>
      <c r="S1836" s="10">
        <f t="shared" si="116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104</v>
      </c>
      <c r="P1837" s="5">
        <f t="shared" si="114"/>
        <v>2.1153846153846155E-2</v>
      </c>
      <c r="Q1837" t="s">
        <v>8325</v>
      </c>
      <c r="R1837" t="s">
        <v>8326</v>
      </c>
      <c r="S1837" s="10">
        <f t="shared" si="116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200.34</v>
      </c>
      <c r="P1838" s="5">
        <f t="shared" si="114"/>
        <v>5.4906658680243586E-3</v>
      </c>
      <c r="Q1838" t="s">
        <v>8325</v>
      </c>
      <c r="R1838" t="s">
        <v>8326</v>
      </c>
      <c r="S1838" s="10">
        <f t="shared" si="116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306.83333333333331</v>
      </c>
      <c r="P1839" s="5">
        <f t="shared" si="114"/>
        <v>1.6295491580662683E-2</v>
      </c>
      <c r="Q1839" t="s">
        <v>8325</v>
      </c>
      <c r="R1839" t="s">
        <v>8326</v>
      </c>
      <c r="S1839" s="10">
        <f t="shared" si="116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100.149</v>
      </c>
      <c r="P1840" s="5">
        <f t="shared" si="114"/>
        <v>2.795834207031523E-2</v>
      </c>
      <c r="Q1840" t="s">
        <v>8325</v>
      </c>
      <c r="R1840" t="s">
        <v>8326</v>
      </c>
      <c r="S1840" s="10">
        <f t="shared" si="116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205.29999999999998</v>
      </c>
      <c r="P1841" s="5">
        <f t="shared" si="114"/>
        <v>2.1919142717973697E-2</v>
      </c>
      <c r="Q1841" t="s">
        <v>8325</v>
      </c>
      <c r="R1841" t="s">
        <v>8326</v>
      </c>
      <c r="S1841" s="10">
        <f t="shared" si="116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108.88888888888889</v>
      </c>
      <c r="P1842" s="5">
        <f t="shared" si="114"/>
        <v>1.3265306122448979E-2</v>
      </c>
      <c r="Q1842" t="s">
        <v>8325</v>
      </c>
      <c r="R1842" t="s">
        <v>8326</v>
      </c>
      <c r="S1842" s="10">
        <f t="shared" si="116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101.75</v>
      </c>
      <c r="P1843" s="5">
        <f t="shared" si="114"/>
        <v>1.9656019656019656E-2</v>
      </c>
      <c r="Q1843" t="s">
        <v>8325</v>
      </c>
      <c r="R1843" t="s">
        <v>8326</v>
      </c>
      <c r="S1843" s="10">
        <f t="shared" si="116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125.25</v>
      </c>
      <c r="P1844" s="5">
        <f t="shared" si="114"/>
        <v>8.3832335329341312E-3</v>
      </c>
      <c r="Q1844" t="s">
        <v>8325</v>
      </c>
      <c r="R1844" t="s">
        <v>8326</v>
      </c>
      <c r="S1844" s="10">
        <f t="shared" si="116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124.0061</v>
      </c>
      <c r="P1845" s="5">
        <f t="shared" si="114"/>
        <v>1.0805920031353295E-2</v>
      </c>
      <c r="Q1845" t="s">
        <v>8325</v>
      </c>
      <c r="R1845" t="s">
        <v>8326</v>
      </c>
      <c r="S1845" s="10">
        <f t="shared" si="116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101.4</v>
      </c>
      <c r="P1846" s="5">
        <f t="shared" si="114"/>
        <v>1.3149243918474688E-2</v>
      </c>
      <c r="Q1846" t="s">
        <v>8325</v>
      </c>
      <c r="R1846" t="s">
        <v>8326</v>
      </c>
      <c r="S1846" s="10">
        <f t="shared" si="116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100</v>
      </c>
      <c r="P1847" s="5">
        <f t="shared" si="114"/>
        <v>1.9E-2</v>
      </c>
      <c r="Q1847" t="s">
        <v>8325</v>
      </c>
      <c r="R1847" t="s">
        <v>8326</v>
      </c>
      <c r="S1847" s="10">
        <f t="shared" si="116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137.92666666666668</v>
      </c>
      <c r="P1848" s="5">
        <f t="shared" si="114"/>
        <v>1.0101986562907825E-2</v>
      </c>
      <c r="Q1848" t="s">
        <v>8325</v>
      </c>
      <c r="R1848" t="s">
        <v>8326</v>
      </c>
      <c r="S1848" s="10">
        <f t="shared" si="116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120.88000000000001</v>
      </c>
      <c r="P1849" s="5">
        <f t="shared" si="114"/>
        <v>1.257445400397088E-2</v>
      </c>
      <c r="Q1849" t="s">
        <v>8325</v>
      </c>
      <c r="R1849" t="s">
        <v>8326</v>
      </c>
      <c r="S1849" s="10">
        <f t="shared" si="116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107.36666666666667</v>
      </c>
      <c r="P1850" s="5">
        <f t="shared" si="114"/>
        <v>7.4511021421918662E-3</v>
      </c>
      <c r="Q1850" t="s">
        <v>8325</v>
      </c>
      <c r="R1850" t="s">
        <v>8326</v>
      </c>
      <c r="S1850" s="10">
        <f t="shared" si="116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100.33333333333334</v>
      </c>
      <c r="P1851" s="5">
        <f t="shared" si="114"/>
        <v>2.6578073089700997E-2</v>
      </c>
      <c r="Q1851" t="s">
        <v>8325</v>
      </c>
      <c r="R1851" t="s">
        <v>8326</v>
      </c>
      <c r="S1851" s="10">
        <f t="shared" si="116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101.52222222222223</v>
      </c>
      <c r="P1852" s="5">
        <f t="shared" si="114"/>
        <v>1.9590675276348911E-2</v>
      </c>
      <c r="Q1852" t="s">
        <v>8325</v>
      </c>
      <c r="R1852" t="s">
        <v>8326</v>
      </c>
      <c r="S1852" s="10">
        <f t="shared" si="116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100.07692307692308</v>
      </c>
      <c r="P1853" s="5">
        <f t="shared" si="114"/>
        <v>1.9984627209838585E-2</v>
      </c>
      <c r="Q1853" t="s">
        <v>8325</v>
      </c>
      <c r="R1853" t="s">
        <v>8326</v>
      </c>
      <c r="S1853" s="10">
        <f t="shared" si="116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116.96666666666667</v>
      </c>
      <c r="P1854" s="5">
        <f t="shared" si="114"/>
        <v>7.4665146765460245E-3</v>
      </c>
      <c r="Q1854" t="s">
        <v>8325</v>
      </c>
      <c r="R1854" t="s">
        <v>8326</v>
      </c>
      <c r="S1854" s="10">
        <f t="shared" si="116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101.875</v>
      </c>
      <c r="P1855" s="5">
        <f t="shared" si="114"/>
        <v>1.7177914110429449E-2</v>
      </c>
      <c r="Q1855" t="s">
        <v>8325</v>
      </c>
      <c r="R1855" t="s">
        <v>8326</v>
      </c>
      <c r="S1855" s="10">
        <f t="shared" si="116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102.12366666666665</v>
      </c>
      <c r="P1856" s="5">
        <f t="shared" si="114"/>
        <v>1.1358777429978687E-2</v>
      </c>
      <c r="Q1856" t="s">
        <v>8325</v>
      </c>
      <c r="R1856" t="s">
        <v>8326</v>
      </c>
      <c r="S1856" s="10">
        <f t="shared" si="116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154.05897142857143</v>
      </c>
      <c r="P1857" s="5">
        <f t="shared" si="114"/>
        <v>1.4168971288174622E-2</v>
      </c>
      <c r="Q1857" t="s">
        <v>8325</v>
      </c>
      <c r="R1857" t="s">
        <v>8326</v>
      </c>
      <c r="S1857" s="10">
        <f t="shared" si="116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101.25</v>
      </c>
      <c r="P1858" s="5">
        <f t="shared" si="114"/>
        <v>1.8765432098765432E-2</v>
      </c>
      <c r="Q1858" t="s">
        <v>8325</v>
      </c>
      <c r="R1858" t="s">
        <v>8326</v>
      </c>
      <c r="S1858" s="10">
        <f t="shared" si="116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(E1859/D1859)*100</f>
        <v>100</v>
      </c>
      <c r="P1859" s="5">
        <f t="shared" ref="P1859:P1922" si="118">L1859/E1859</f>
        <v>7.3333333333333332E-3</v>
      </c>
      <c r="Q1859" t="s">
        <v>8325</v>
      </c>
      <c r="R1859" t="s">
        <v>8326</v>
      </c>
      <c r="S1859" s="10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108.74800874800874</v>
      </c>
      <c r="P1860" s="5">
        <f t="shared" si="118"/>
        <v>2.4662545207769528E-2</v>
      </c>
      <c r="Q1860" t="s">
        <v>8325</v>
      </c>
      <c r="R1860" t="s">
        <v>8326</v>
      </c>
      <c r="S1860" s="10">
        <f t="shared" si="116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131.83333333333334</v>
      </c>
      <c r="P1861" s="5">
        <f t="shared" si="118"/>
        <v>1.415929203539823E-2</v>
      </c>
      <c r="Q1861" t="s">
        <v>8325</v>
      </c>
      <c r="R1861" t="s">
        <v>8326</v>
      </c>
      <c r="S1861" s="10">
        <f t="shared" si="116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133.46666666666667</v>
      </c>
      <c r="P1862" s="5">
        <f t="shared" si="118"/>
        <v>1.898101898101898E-2</v>
      </c>
      <c r="Q1862" t="s">
        <v>8325</v>
      </c>
      <c r="R1862" t="s">
        <v>8326</v>
      </c>
      <c r="S1862" s="10">
        <f t="shared" si="116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s="5" t="e">
        <f t="shared" si="118"/>
        <v>#DIV/0!</v>
      </c>
      <c r="Q1863" t="s">
        <v>8333</v>
      </c>
      <c r="R1863" t="s">
        <v>8335</v>
      </c>
      <c r="S1863" s="10">
        <f t="shared" si="116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8.0833333333333321</v>
      </c>
      <c r="P1864" s="5">
        <f t="shared" si="118"/>
        <v>1.0996563573883162E-2</v>
      </c>
      <c r="Q1864" t="s">
        <v>8333</v>
      </c>
      <c r="R1864" t="s">
        <v>8335</v>
      </c>
      <c r="S1864" s="10">
        <f t="shared" ref="S1864:S1927" si="120">(((J1864/60)/60)/24)+DATE(1970,1,1)</f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0.4</v>
      </c>
      <c r="P1865" s="5">
        <f t="shared" si="118"/>
        <v>0.2</v>
      </c>
      <c r="Q1865" t="s">
        <v>8333</v>
      </c>
      <c r="R1865" t="s">
        <v>8335</v>
      </c>
      <c r="S1865" s="10">
        <f t="shared" si="120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42.892307692307689</v>
      </c>
      <c r="P1866" s="5">
        <f t="shared" si="118"/>
        <v>1.721664275466284E-2</v>
      </c>
      <c r="Q1866" t="s">
        <v>8333</v>
      </c>
      <c r="R1866" t="s">
        <v>8335</v>
      </c>
      <c r="S1866" s="10">
        <f t="shared" si="120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3.6363636363636364E-3</v>
      </c>
      <c r="P1867" s="5">
        <f t="shared" si="118"/>
        <v>0.5</v>
      </c>
      <c r="Q1867" t="s">
        <v>8333</v>
      </c>
      <c r="R1867" t="s">
        <v>8335</v>
      </c>
      <c r="S1867" s="10">
        <f t="shared" si="120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0.5</v>
      </c>
      <c r="P1868" s="5">
        <f t="shared" si="118"/>
        <v>1.6E-2</v>
      </c>
      <c r="Q1868" t="s">
        <v>8333</v>
      </c>
      <c r="R1868" t="s">
        <v>8335</v>
      </c>
      <c r="S1868" s="10">
        <f t="shared" si="120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0.05</v>
      </c>
      <c r="P1869" s="5">
        <f t="shared" si="118"/>
        <v>0.1</v>
      </c>
      <c r="Q1869" t="s">
        <v>8333</v>
      </c>
      <c r="R1869" t="s">
        <v>8335</v>
      </c>
      <c r="S1869" s="10">
        <f t="shared" si="120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4.8680000000000003</v>
      </c>
      <c r="P1870" s="5">
        <f t="shared" si="118"/>
        <v>1.3968775677896467E-2</v>
      </c>
      <c r="Q1870" t="s">
        <v>8333</v>
      </c>
      <c r="R1870" t="s">
        <v>8335</v>
      </c>
      <c r="S1870" s="10">
        <f t="shared" si="120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s="5" t="e">
        <f t="shared" si="118"/>
        <v>#DIV/0!</v>
      </c>
      <c r="Q1871" t="s">
        <v>8333</v>
      </c>
      <c r="R1871" t="s">
        <v>8335</v>
      </c>
      <c r="S1871" s="10">
        <f t="shared" si="120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10.314285714285715</v>
      </c>
      <c r="P1872" s="5">
        <f t="shared" si="118"/>
        <v>3.0470914127423823E-2</v>
      </c>
      <c r="Q1872" t="s">
        <v>8333</v>
      </c>
      <c r="R1872" t="s">
        <v>8335</v>
      </c>
      <c r="S1872" s="10">
        <f t="shared" si="120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71.784615384615378</v>
      </c>
      <c r="P1873" s="5">
        <f t="shared" si="118"/>
        <v>2.0360051435919416E-2</v>
      </c>
      <c r="Q1873" t="s">
        <v>8333</v>
      </c>
      <c r="R1873" t="s">
        <v>8335</v>
      </c>
      <c r="S1873" s="10">
        <f t="shared" si="120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</v>
      </c>
      <c r="P1874" s="5">
        <f t="shared" si="118"/>
        <v>6.1320754716981132E-2</v>
      </c>
      <c r="Q1874" t="s">
        <v>8333</v>
      </c>
      <c r="R1874" t="s">
        <v>8335</v>
      </c>
      <c r="S1874" s="10">
        <f t="shared" si="120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0.44999999999999996</v>
      </c>
      <c r="P1875" s="5">
        <f t="shared" si="118"/>
        <v>5.5555555555555552E-2</v>
      </c>
      <c r="Q1875" t="s">
        <v>8333</v>
      </c>
      <c r="R1875" t="s">
        <v>8335</v>
      </c>
      <c r="S1875" s="10">
        <f t="shared" si="120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1.6250000000000001E-2</v>
      </c>
      <c r="P1876" s="5">
        <f t="shared" si="118"/>
        <v>7.6923076923076927E-2</v>
      </c>
      <c r="Q1876" t="s">
        <v>8333</v>
      </c>
      <c r="R1876" t="s">
        <v>8335</v>
      </c>
      <c r="S1876" s="10">
        <f t="shared" si="120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0.51</v>
      </c>
      <c r="P1877" s="5">
        <f t="shared" si="118"/>
        <v>5.8823529411764705E-2</v>
      </c>
      <c r="Q1877" t="s">
        <v>8333</v>
      </c>
      <c r="R1877" t="s">
        <v>8335</v>
      </c>
      <c r="S1877" s="10">
        <f t="shared" si="120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s="5" t="e">
        <f t="shared" si="118"/>
        <v>#DIV/0!</v>
      </c>
      <c r="Q1878" t="s">
        <v>8333</v>
      </c>
      <c r="R1878" t="s">
        <v>8335</v>
      </c>
      <c r="S1878" s="10">
        <f t="shared" si="120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s="5" t="e">
        <f t="shared" si="118"/>
        <v>#DIV/0!</v>
      </c>
      <c r="Q1879" t="s">
        <v>8333</v>
      </c>
      <c r="R1879" t="s">
        <v>8335</v>
      </c>
      <c r="S1879" s="10">
        <f t="shared" si="120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s="5" t="e">
        <f t="shared" si="118"/>
        <v>#DIV/0!</v>
      </c>
      <c r="Q1880" t="s">
        <v>8333</v>
      </c>
      <c r="R1880" t="s">
        <v>8335</v>
      </c>
      <c r="S1880" s="10">
        <f t="shared" si="120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0.12</v>
      </c>
      <c r="P1881" s="5">
        <f t="shared" si="118"/>
        <v>0.33333333333333331</v>
      </c>
      <c r="Q1881" t="s">
        <v>8333</v>
      </c>
      <c r="R1881" t="s">
        <v>8335</v>
      </c>
      <c r="S1881" s="10">
        <f t="shared" si="120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20.080000000000002</v>
      </c>
      <c r="P1882" s="5">
        <f t="shared" si="118"/>
        <v>2.3904382470119521E-2</v>
      </c>
      <c r="Q1882" t="s">
        <v>8333</v>
      </c>
      <c r="R1882" t="s">
        <v>8335</v>
      </c>
      <c r="S1882" s="10">
        <f t="shared" si="120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172.68449999999999</v>
      </c>
      <c r="P1883" s="5">
        <f t="shared" si="118"/>
        <v>2.0268176935393737E-2</v>
      </c>
      <c r="Q1883" t="s">
        <v>8325</v>
      </c>
      <c r="R1883" t="s">
        <v>8329</v>
      </c>
      <c r="S1883" s="10">
        <f t="shared" si="120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100.8955223880597</v>
      </c>
      <c r="P1884" s="5">
        <f t="shared" si="118"/>
        <v>2.3964497041420119E-2</v>
      </c>
      <c r="Q1884" t="s">
        <v>8325</v>
      </c>
      <c r="R1884" t="s">
        <v>8329</v>
      </c>
      <c r="S1884" s="10">
        <f t="shared" si="120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104.8048048048048</v>
      </c>
      <c r="P1885" s="5">
        <f t="shared" si="118"/>
        <v>3.0563514804202482E-2</v>
      </c>
      <c r="Q1885" t="s">
        <v>8325</v>
      </c>
      <c r="R1885" t="s">
        <v>8329</v>
      </c>
      <c r="S1885" s="10">
        <f t="shared" si="120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135.1</v>
      </c>
      <c r="P1886" s="5">
        <f t="shared" si="118"/>
        <v>1.924500370096225E-2</v>
      </c>
      <c r="Q1886" t="s">
        <v>8325</v>
      </c>
      <c r="R1886" t="s">
        <v>8329</v>
      </c>
      <c r="S1886" s="10">
        <f t="shared" si="120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116.32786885245903</v>
      </c>
      <c r="P1887" s="5">
        <f t="shared" si="118"/>
        <v>1.9729425028184894E-2</v>
      </c>
      <c r="Q1887" t="s">
        <v>8325</v>
      </c>
      <c r="R1887" t="s">
        <v>8329</v>
      </c>
      <c r="S1887" s="10">
        <f t="shared" si="120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102.08333333333333</v>
      </c>
      <c r="P1888" s="5">
        <f t="shared" si="118"/>
        <v>2.3673469387755101E-2</v>
      </c>
      <c r="Q1888" t="s">
        <v>8325</v>
      </c>
      <c r="R1888" t="s">
        <v>8329</v>
      </c>
      <c r="S1888" s="10">
        <f t="shared" si="120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111.16666666666666</v>
      </c>
      <c r="P1889" s="5">
        <f t="shared" si="118"/>
        <v>2.3988005997001498E-3</v>
      </c>
      <c r="Q1889" t="s">
        <v>8325</v>
      </c>
      <c r="R1889" t="s">
        <v>8329</v>
      </c>
      <c r="S1889" s="10">
        <f t="shared" si="120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166.08</v>
      </c>
      <c r="P1890" s="5">
        <f t="shared" si="118"/>
        <v>2.1435452793834298E-2</v>
      </c>
      <c r="Q1890" t="s">
        <v>8325</v>
      </c>
      <c r="R1890" t="s">
        <v>8329</v>
      </c>
      <c r="S1890" s="10">
        <f t="shared" si="120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106.60000000000001</v>
      </c>
      <c r="P1891" s="5">
        <f t="shared" si="118"/>
        <v>2.0637898686679174E-2</v>
      </c>
      <c r="Q1891" t="s">
        <v>8325</v>
      </c>
      <c r="R1891" t="s">
        <v>8329</v>
      </c>
      <c r="S1891" s="10">
        <f t="shared" si="120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144.58441666666667</v>
      </c>
      <c r="P1892" s="5">
        <f t="shared" si="118"/>
        <v>1.4178568114475222E-2</v>
      </c>
      <c r="Q1892" t="s">
        <v>8325</v>
      </c>
      <c r="R1892" t="s">
        <v>8329</v>
      </c>
      <c r="S1892" s="10">
        <f t="shared" si="120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105.55000000000001</v>
      </c>
      <c r="P1893" s="5">
        <f t="shared" si="118"/>
        <v>1.1369019422074847E-2</v>
      </c>
      <c r="Q1893" t="s">
        <v>8325</v>
      </c>
      <c r="R1893" t="s">
        <v>8329</v>
      </c>
      <c r="S1893" s="10">
        <f t="shared" si="120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136.60000000000002</v>
      </c>
      <c r="P1894" s="5">
        <f t="shared" si="118"/>
        <v>3.8067349926793559E-2</v>
      </c>
      <c r="Q1894" t="s">
        <v>8325</v>
      </c>
      <c r="R1894" t="s">
        <v>8329</v>
      </c>
      <c r="S1894" s="10">
        <f t="shared" si="120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104</v>
      </c>
      <c r="P1895" s="5">
        <f t="shared" si="118"/>
        <v>1.7307692307692309E-2</v>
      </c>
      <c r="Q1895" t="s">
        <v>8325</v>
      </c>
      <c r="R1895" t="s">
        <v>8329</v>
      </c>
      <c r="S1895" s="10">
        <f t="shared" si="120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114.5</v>
      </c>
      <c r="P1896" s="5">
        <f t="shared" si="118"/>
        <v>1.7467248908296942E-2</v>
      </c>
      <c r="Q1896" t="s">
        <v>8325</v>
      </c>
      <c r="R1896" t="s">
        <v>8329</v>
      </c>
      <c r="S1896" s="10">
        <f t="shared" si="120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101.71957671957672</v>
      </c>
      <c r="P1897" s="5">
        <f t="shared" si="118"/>
        <v>5.0931946250541826E-3</v>
      </c>
      <c r="Q1897" t="s">
        <v>8325</v>
      </c>
      <c r="R1897" t="s">
        <v>8329</v>
      </c>
      <c r="S1897" s="10">
        <f t="shared" si="120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123.94678492239468</v>
      </c>
      <c r="P1898" s="5">
        <f t="shared" si="118"/>
        <v>2.3255813953488372E-2</v>
      </c>
      <c r="Q1898" t="s">
        <v>8325</v>
      </c>
      <c r="R1898" t="s">
        <v>8329</v>
      </c>
      <c r="S1898" s="10">
        <f t="shared" si="120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102.45669291338582</v>
      </c>
      <c r="P1899" s="5">
        <f t="shared" si="118"/>
        <v>2.8127881955118353E-2</v>
      </c>
      <c r="Q1899" t="s">
        <v>8325</v>
      </c>
      <c r="R1899" t="s">
        <v>8329</v>
      </c>
      <c r="S1899" s="10">
        <f t="shared" si="120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144.5</v>
      </c>
      <c r="P1900" s="5">
        <f t="shared" si="118"/>
        <v>1.453287197231834E-2</v>
      </c>
      <c r="Q1900" t="s">
        <v>8325</v>
      </c>
      <c r="R1900" t="s">
        <v>8329</v>
      </c>
      <c r="S1900" s="10">
        <f t="shared" si="120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133.33333333333331</v>
      </c>
      <c r="P1901" s="5">
        <f t="shared" si="118"/>
        <v>3.5000000000000003E-2</v>
      </c>
      <c r="Q1901" t="s">
        <v>8325</v>
      </c>
      <c r="R1901" t="s">
        <v>8329</v>
      </c>
      <c r="S1901" s="10">
        <f t="shared" si="120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109.3644</v>
      </c>
      <c r="P1902" s="5">
        <f t="shared" si="118"/>
        <v>1.9750485532769348E-2</v>
      </c>
      <c r="Q1902" t="s">
        <v>8325</v>
      </c>
      <c r="R1902" t="s">
        <v>8329</v>
      </c>
      <c r="S1902" s="10">
        <f t="shared" si="120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2.6969696969696968</v>
      </c>
      <c r="P1903" s="5">
        <f t="shared" si="118"/>
        <v>9.3632958801498131E-3</v>
      </c>
      <c r="Q1903" t="s">
        <v>8319</v>
      </c>
      <c r="R1903" t="s">
        <v>8348</v>
      </c>
      <c r="S1903" s="10">
        <f t="shared" si="120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</v>
      </c>
      <c r="P1904" s="5">
        <f t="shared" si="118"/>
        <v>0.25</v>
      </c>
      <c r="Q1904" t="s">
        <v>8319</v>
      </c>
      <c r="R1904" t="s">
        <v>8348</v>
      </c>
      <c r="S1904" s="10">
        <f t="shared" si="120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46.6</v>
      </c>
      <c r="P1905" s="5">
        <f t="shared" si="118"/>
        <v>2.9327610872675252E-2</v>
      </c>
      <c r="Q1905" t="s">
        <v>8319</v>
      </c>
      <c r="R1905" t="s">
        <v>8348</v>
      </c>
      <c r="S1905" s="10">
        <f t="shared" si="120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0.1</v>
      </c>
      <c r="P1906" s="5">
        <f t="shared" si="118"/>
        <v>0.04</v>
      </c>
      <c r="Q1906" t="s">
        <v>8319</v>
      </c>
      <c r="R1906" t="s">
        <v>8348</v>
      </c>
      <c r="S1906" s="10">
        <f t="shared" si="120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0.16800000000000001</v>
      </c>
      <c r="P1907" s="5">
        <f t="shared" si="118"/>
        <v>9.5238095238095233E-2</v>
      </c>
      <c r="Q1907" t="s">
        <v>8319</v>
      </c>
      <c r="R1907" t="s">
        <v>8348</v>
      </c>
      <c r="S1907" s="10">
        <f t="shared" si="120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42.76</v>
      </c>
      <c r="P1908" s="5">
        <f t="shared" si="118"/>
        <v>4.6304957904583725E-3</v>
      </c>
      <c r="Q1908" t="s">
        <v>8319</v>
      </c>
      <c r="R1908" t="s">
        <v>8348</v>
      </c>
      <c r="S1908" s="10">
        <f t="shared" si="120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0.28333333333333333</v>
      </c>
      <c r="P1909" s="5">
        <f t="shared" si="118"/>
        <v>4.7058823529411764E-2</v>
      </c>
      <c r="Q1909" t="s">
        <v>8319</v>
      </c>
      <c r="R1909" t="s">
        <v>8348</v>
      </c>
      <c r="S1909" s="10">
        <f t="shared" si="120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1.7319999999999998</v>
      </c>
      <c r="P1910" s="5">
        <f t="shared" si="118"/>
        <v>9.2378752886836026E-3</v>
      </c>
      <c r="Q1910" t="s">
        <v>8319</v>
      </c>
      <c r="R1910" t="s">
        <v>8348</v>
      </c>
      <c r="S1910" s="10">
        <f t="shared" si="120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14.111428571428572</v>
      </c>
      <c r="P1911" s="5">
        <f t="shared" si="118"/>
        <v>7.6938651548896534E-3</v>
      </c>
      <c r="Q1911" t="s">
        <v>8319</v>
      </c>
      <c r="R1911" t="s">
        <v>8348</v>
      </c>
      <c r="S1911" s="10">
        <f t="shared" si="120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39.395294117647055</v>
      </c>
      <c r="P1912" s="5">
        <f t="shared" si="118"/>
        <v>8.5110195305500812E-3</v>
      </c>
      <c r="Q1912" t="s">
        <v>8319</v>
      </c>
      <c r="R1912" t="s">
        <v>8348</v>
      </c>
      <c r="S1912" s="10">
        <f t="shared" si="120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2.3529411764705882E-2</v>
      </c>
      <c r="P1913" s="5">
        <f t="shared" si="118"/>
        <v>0.1</v>
      </c>
      <c r="Q1913" t="s">
        <v>8319</v>
      </c>
      <c r="R1913" t="s">
        <v>8348</v>
      </c>
      <c r="S1913" s="10">
        <f t="shared" si="120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59.3</v>
      </c>
      <c r="P1914" s="5">
        <f t="shared" si="118"/>
        <v>1.4165261382799325E-2</v>
      </c>
      <c r="Q1914" t="s">
        <v>8319</v>
      </c>
      <c r="R1914" t="s">
        <v>8348</v>
      </c>
      <c r="S1914" s="10">
        <f t="shared" si="120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</v>
      </c>
      <c r="P1915" s="5">
        <f t="shared" si="118"/>
        <v>4.0816326530612242E-2</v>
      </c>
      <c r="Q1915" t="s">
        <v>8319</v>
      </c>
      <c r="R1915" t="s">
        <v>8348</v>
      </c>
      <c r="S1915" s="10">
        <f t="shared" si="120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9.0090090090090094</v>
      </c>
      <c r="P1916" s="5">
        <f t="shared" si="118"/>
        <v>3.3333333333333333E-2</v>
      </c>
      <c r="Q1916" t="s">
        <v>8319</v>
      </c>
      <c r="R1916" t="s">
        <v>8348</v>
      </c>
      <c r="S1916" s="10">
        <f t="shared" si="120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</v>
      </c>
      <c r="P1917" s="5">
        <f t="shared" si="118"/>
        <v>0.5</v>
      </c>
      <c r="Q1917" t="s">
        <v>8319</v>
      </c>
      <c r="R1917" t="s">
        <v>8348</v>
      </c>
      <c r="S1917" s="10">
        <f t="shared" si="120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0.51</v>
      </c>
      <c r="P1918" s="5">
        <f t="shared" si="118"/>
        <v>5.8823529411764705E-2</v>
      </c>
      <c r="Q1918" t="s">
        <v>8319</v>
      </c>
      <c r="R1918" t="s">
        <v>8348</v>
      </c>
      <c r="S1918" s="10">
        <f t="shared" si="120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52.570512820512818</v>
      </c>
      <c r="P1919" s="5">
        <f t="shared" si="118"/>
        <v>3.4142177783197169E-4</v>
      </c>
      <c r="Q1919" t="s">
        <v>8319</v>
      </c>
      <c r="R1919" t="s">
        <v>8348</v>
      </c>
      <c r="S1919" s="10">
        <f t="shared" si="120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</v>
      </c>
      <c r="P1920" s="5">
        <f t="shared" si="118"/>
        <v>3.4615384615384617E-2</v>
      </c>
      <c r="Q1920" t="s">
        <v>8319</v>
      </c>
      <c r="R1920" t="s">
        <v>8348</v>
      </c>
      <c r="S1920" s="10">
        <f t="shared" si="120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47.4</v>
      </c>
      <c r="P1921" s="5">
        <f t="shared" si="118"/>
        <v>3.3755274261603373E-2</v>
      </c>
      <c r="Q1921" t="s">
        <v>8319</v>
      </c>
      <c r="R1921" t="s">
        <v>8348</v>
      </c>
      <c r="S1921" s="10">
        <f t="shared" si="120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43.03</v>
      </c>
      <c r="P1922" s="5">
        <f t="shared" si="118"/>
        <v>2.4401580292818963E-2</v>
      </c>
      <c r="Q1922" t="s">
        <v>8319</v>
      </c>
      <c r="R1922" t="s">
        <v>8348</v>
      </c>
      <c r="S1922" s="10">
        <f t="shared" si="120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(E1923/D1923)*100</f>
        <v>136.80000000000001</v>
      </c>
      <c r="P1923" s="5">
        <f t="shared" ref="P1923:P1986" si="122">L1923/E1923</f>
        <v>1.8518518518518517E-2</v>
      </c>
      <c r="Q1923" t="s">
        <v>8325</v>
      </c>
      <c r="R1923" t="s">
        <v>8329</v>
      </c>
      <c r="S1923" s="10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115.55</v>
      </c>
      <c r="P1924" s="5">
        <f t="shared" si="122"/>
        <v>2.7693639117265252E-2</v>
      </c>
      <c r="Q1924" t="s">
        <v>8325</v>
      </c>
      <c r="R1924" t="s">
        <v>8329</v>
      </c>
      <c r="S1924" s="10">
        <f t="shared" si="120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240.79999999999998</v>
      </c>
      <c r="P1925" s="5">
        <f t="shared" si="122"/>
        <v>4.3189368770764118E-2</v>
      </c>
      <c r="Q1925" t="s">
        <v>8325</v>
      </c>
      <c r="R1925" t="s">
        <v>8329</v>
      </c>
      <c r="S1925" s="10">
        <f t="shared" si="120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114.39999999999999</v>
      </c>
      <c r="P1926" s="5">
        <f t="shared" si="122"/>
        <v>9.6153846153846159E-3</v>
      </c>
      <c r="Q1926" t="s">
        <v>8325</v>
      </c>
      <c r="R1926" t="s">
        <v>8329</v>
      </c>
      <c r="S1926" s="10">
        <f t="shared" si="120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110.33333333333333</v>
      </c>
      <c r="P1927" s="5">
        <f t="shared" si="122"/>
        <v>3.1419939577039278E-2</v>
      </c>
      <c r="Q1927" t="s">
        <v>8325</v>
      </c>
      <c r="R1927" t="s">
        <v>8329</v>
      </c>
      <c r="S1927" s="10">
        <f t="shared" si="120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195.37933333333334</v>
      </c>
      <c r="P1928" s="5">
        <f t="shared" si="122"/>
        <v>3.6510173372141033E-2</v>
      </c>
      <c r="Q1928" t="s">
        <v>8325</v>
      </c>
      <c r="R1928" t="s">
        <v>8329</v>
      </c>
      <c r="S1928" s="10">
        <f t="shared" ref="S1928:S1991" si="124">(((J1928/60)/60)/24)+DATE(1970,1,1)</f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103.33333333333334</v>
      </c>
      <c r="P1929" s="5">
        <f t="shared" si="122"/>
        <v>1.7741935483870968E-2</v>
      </c>
      <c r="Q1929" t="s">
        <v>8325</v>
      </c>
      <c r="R1929" t="s">
        <v>8329</v>
      </c>
      <c r="S1929" s="10">
        <f t="shared" si="124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103.1372549019608</v>
      </c>
      <c r="P1930" s="5">
        <f t="shared" si="122"/>
        <v>1.2927756653992395E-2</v>
      </c>
      <c r="Q1930" t="s">
        <v>8325</v>
      </c>
      <c r="R1930" t="s">
        <v>8329</v>
      </c>
      <c r="S1930" s="10">
        <f t="shared" si="124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100.3125</v>
      </c>
      <c r="P1931" s="5">
        <f t="shared" si="122"/>
        <v>2.336448598130841E-2</v>
      </c>
      <c r="Q1931" t="s">
        <v>8325</v>
      </c>
      <c r="R1931" t="s">
        <v>8329</v>
      </c>
      <c r="S1931" s="10">
        <f t="shared" si="124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127</v>
      </c>
      <c r="P1932" s="5">
        <f t="shared" si="122"/>
        <v>2.0472440944881889E-2</v>
      </c>
      <c r="Q1932" t="s">
        <v>8325</v>
      </c>
      <c r="R1932" t="s">
        <v>8329</v>
      </c>
      <c r="S1932" s="10">
        <f t="shared" si="124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120.601</v>
      </c>
      <c r="P1933" s="5">
        <f t="shared" si="122"/>
        <v>2.0729513022280082E-2</v>
      </c>
      <c r="Q1933" t="s">
        <v>8325</v>
      </c>
      <c r="R1933" t="s">
        <v>8329</v>
      </c>
      <c r="S1933" s="10">
        <f t="shared" si="124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106.99047619047619</v>
      </c>
      <c r="P1934" s="5">
        <f t="shared" si="122"/>
        <v>1.424247819120527E-2</v>
      </c>
      <c r="Q1934" t="s">
        <v>8325</v>
      </c>
      <c r="R1934" t="s">
        <v>8329</v>
      </c>
      <c r="S1934" s="10">
        <f t="shared" si="124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172.43333333333334</v>
      </c>
      <c r="P1935" s="5">
        <f t="shared" si="122"/>
        <v>1.0632128358786004E-2</v>
      </c>
      <c r="Q1935" t="s">
        <v>8325</v>
      </c>
      <c r="R1935" t="s">
        <v>8329</v>
      </c>
      <c r="S1935" s="10">
        <f t="shared" si="124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123.61999999999999</v>
      </c>
      <c r="P1936" s="5">
        <f t="shared" si="122"/>
        <v>1.245753114382786E-2</v>
      </c>
      <c r="Q1936" t="s">
        <v>8325</v>
      </c>
      <c r="R1936" t="s">
        <v>8329</v>
      </c>
      <c r="S1936" s="10">
        <f t="shared" si="124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108.4</v>
      </c>
      <c r="P1937" s="5">
        <f t="shared" si="122"/>
        <v>1.8450184501845018E-2</v>
      </c>
      <c r="Q1937" t="s">
        <v>8325</v>
      </c>
      <c r="R1937" t="s">
        <v>8329</v>
      </c>
      <c r="S1937" s="10">
        <f t="shared" si="124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116.52013333333333</v>
      </c>
      <c r="P1938" s="5">
        <f t="shared" si="122"/>
        <v>1.6592268460615102E-2</v>
      </c>
      <c r="Q1938" t="s">
        <v>8325</v>
      </c>
      <c r="R1938" t="s">
        <v>8329</v>
      </c>
      <c r="S1938" s="10">
        <f t="shared" si="124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187.245</v>
      </c>
      <c r="P1939" s="5">
        <f t="shared" si="122"/>
        <v>2.5812883299064504E-2</v>
      </c>
      <c r="Q1939" t="s">
        <v>8325</v>
      </c>
      <c r="R1939" t="s">
        <v>8329</v>
      </c>
      <c r="S1939" s="10">
        <f t="shared" si="124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115.93333333333334</v>
      </c>
      <c r="P1940" s="5">
        <f t="shared" si="122"/>
        <v>6.5554916618746403E-3</v>
      </c>
      <c r="Q1940" t="s">
        <v>8325</v>
      </c>
      <c r="R1940" t="s">
        <v>8329</v>
      </c>
      <c r="S1940" s="10">
        <f t="shared" si="124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110.7</v>
      </c>
      <c r="P1941" s="5">
        <f t="shared" si="122"/>
        <v>8.6720867208672087E-3</v>
      </c>
      <c r="Q1941" t="s">
        <v>8325</v>
      </c>
      <c r="R1941" t="s">
        <v>8329</v>
      </c>
      <c r="S1941" s="10">
        <f t="shared" si="124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170.92307692307693</v>
      </c>
      <c r="P1942" s="5">
        <f t="shared" si="122"/>
        <v>2.7902790279027902E-2</v>
      </c>
      <c r="Q1942" t="s">
        <v>8325</v>
      </c>
      <c r="R1942" t="s">
        <v>8329</v>
      </c>
      <c r="S1942" s="10">
        <f t="shared" si="124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126.11835600000001</v>
      </c>
      <c r="P1943" s="5">
        <f t="shared" si="122"/>
        <v>1.5487039808860178E-2</v>
      </c>
      <c r="Q1943" t="s">
        <v>8319</v>
      </c>
      <c r="R1943" t="s">
        <v>8349</v>
      </c>
      <c r="S1943" s="10">
        <f t="shared" si="124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138.44033333333334</v>
      </c>
      <c r="P1944" s="5">
        <f t="shared" si="122"/>
        <v>1.1436936730866005E-2</v>
      </c>
      <c r="Q1944" t="s">
        <v>8319</v>
      </c>
      <c r="R1944" t="s">
        <v>8349</v>
      </c>
      <c r="S1944" s="10">
        <f t="shared" si="124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1705.2499999999998</v>
      </c>
      <c r="P1945" s="5">
        <f t="shared" si="122"/>
        <v>1.453159360797537E-2</v>
      </c>
      <c r="Q1945" t="s">
        <v>8319</v>
      </c>
      <c r="R1945" t="s">
        <v>8349</v>
      </c>
      <c r="S1945" s="10">
        <f t="shared" si="124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788.05550000000005</v>
      </c>
      <c r="P1946" s="5">
        <f t="shared" si="122"/>
        <v>5.6753616972408669E-3</v>
      </c>
      <c r="Q1946" t="s">
        <v>8319</v>
      </c>
      <c r="R1946" t="s">
        <v>8349</v>
      </c>
      <c r="S1946" s="10">
        <f t="shared" si="124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348.01799999999997</v>
      </c>
      <c r="P1947" s="5">
        <f t="shared" si="122"/>
        <v>1.9539219235786653E-3</v>
      </c>
      <c r="Q1947" t="s">
        <v>8319</v>
      </c>
      <c r="R1947" t="s">
        <v>8349</v>
      </c>
      <c r="S1947" s="10">
        <f t="shared" si="124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149.74666666666667</v>
      </c>
      <c r="P1948" s="5">
        <f t="shared" si="122"/>
        <v>6.2327486421511888E-3</v>
      </c>
      <c r="Q1948" t="s">
        <v>8319</v>
      </c>
      <c r="R1948" t="s">
        <v>8349</v>
      </c>
      <c r="S1948" s="10">
        <f t="shared" si="124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100.63375000000001</v>
      </c>
      <c r="P1949" s="5">
        <f t="shared" si="122"/>
        <v>2.8568944315401145E-2</v>
      </c>
      <c r="Q1949" t="s">
        <v>8319</v>
      </c>
      <c r="R1949" t="s">
        <v>8349</v>
      </c>
      <c r="S1949" s="10">
        <f t="shared" si="124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800.21100000000001</v>
      </c>
      <c r="P1950" s="5">
        <f t="shared" si="122"/>
        <v>5.3048508455894759E-3</v>
      </c>
      <c r="Q1950" t="s">
        <v>8319</v>
      </c>
      <c r="R1950" t="s">
        <v>8349</v>
      </c>
      <c r="S1950" s="10">
        <f t="shared" si="124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106.00260000000002</v>
      </c>
      <c r="P1951" s="5">
        <f t="shared" si="122"/>
        <v>1.77920164222387E-2</v>
      </c>
      <c r="Q1951" t="s">
        <v>8319</v>
      </c>
      <c r="R1951" t="s">
        <v>8349</v>
      </c>
      <c r="S1951" s="10">
        <f t="shared" si="124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200.51866666666669</v>
      </c>
      <c r="P1952" s="5">
        <f t="shared" si="122"/>
        <v>1.9491119696254378E-2</v>
      </c>
      <c r="Q1952" t="s">
        <v>8319</v>
      </c>
      <c r="R1952" t="s">
        <v>8349</v>
      </c>
      <c r="S1952" s="10">
        <f t="shared" si="124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212.44399999999999</v>
      </c>
      <c r="P1953" s="5">
        <f t="shared" si="122"/>
        <v>7.8514808608386218E-3</v>
      </c>
      <c r="Q1953" t="s">
        <v>8319</v>
      </c>
      <c r="R1953" t="s">
        <v>8349</v>
      </c>
      <c r="S1953" s="10">
        <f t="shared" si="124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198.47237142857145</v>
      </c>
      <c r="P1954" s="5">
        <f t="shared" si="122"/>
        <v>9.8178472628000189E-3</v>
      </c>
      <c r="Q1954" t="s">
        <v>8319</v>
      </c>
      <c r="R1954" t="s">
        <v>8349</v>
      </c>
      <c r="S1954" s="10">
        <f t="shared" si="124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225.94666666666666</v>
      </c>
      <c r="P1955" s="5">
        <f t="shared" si="122"/>
        <v>4.3373067390534642E-3</v>
      </c>
      <c r="Q1955" t="s">
        <v>8319</v>
      </c>
      <c r="R1955" t="s">
        <v>8349</v>
      </c>
      <c r="S1955" s="10">
        <f t="shared" si="124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698.94800000000009</v>
      </c>
      <c r="P1956" s="5">
        <f t="shared" si="122"/>
        <v>1.1874989269588009E-3</v>
      </c>
      <c r="Q1956" t="s">
        <v>8319</v>
      </c>
      <c r="R1956" t="s">
        <v>8349</v>
      </c>
      <c r="S1956" s="10">
        <f t="shared" si="124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398.59528571428569</v>
      </c>
      <c r="P1957" s="5">
        <f t="shared" si="122"/>
        <v>1.7322738507527806E-3</v>
      </c>
      <c r="Q1957" t="s">
        <v>8319</v>
      </c>
      <c r="R1957" t="s">
        <v>8349</v>
      </c>
      <c r="S1957" s="10">
        <f t="shared" si="124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294.0333333333333</v>
      </c>
      <c r="P1958" s="5">
        <f t="shared" si="122"/>
        <v>2.0689264255753315E-3</v>
      </c>
      <c r="Q1958" t="s">
        <v>8319</v>
      </c>
      <c r="R1958" t="s">
        <v>8349</v>
      </c>
      <c r="S1958" s="10">
        <f t="shared" si="124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167.50470000000001</v>
      </c>
      <c r="P1959" s="5">
        <f t="shared" si="122"/>
        <v>1.31339598232169E-2</v>
      </c>
      <c r="Q1959" t="s">
        <v>8319</v>
      </c>
      <c r="R1959" t="s">
        <v>8349</v>
      </c>
      <c r="S1959" s="10">
        <f t="shared" si="124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1435.5717142857143</v>
      </c>
      <c r="P1960" s="5">
        <f t="shared" si="122"/>
        <v>1.3493877302442571E-2</v>
      </c>
      <c r="Q1960" t="s">
        <v>8319</v>
      </c>
      <c r="R1960" t="s">
        <v>8349</v>
      </c>
      <c r="S1960" s="10">
        <f t="shared" si="124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156.73439999999999</v>
      </c>
      <c r="P1961" s="5">
        <f t="shared" si="122"/>
        <v>2.7052134056084687E-2</v>
      </c>
      <c r="Q1961" t="s">
        <v>8319</v>
      </c>
      <c r="R1961" t="s">
        <v>8349</v>
      </c>
      <c r="S1961" s="10">
        <f t="shared" si="124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117.90285714285716</v>
      </c>
      <c r="P1962" s="5">
        <f t="shared" si="122"/>
        <v>3.9984490864149663E-4</v>
      </c>
      <c r="Q1962" t="s">
        <v>8319</v>
      </c>
      <c r="R1962" t="s">
        <v>8349</v>
      </c>
      <c r="S1962" s="10">
        <f t="shared" si="124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1105.3811999999998</v>
      </c>
      <c r="P1963" s="5">
        <f t="shared" si="122"/>
        <v>1.4773184128696961E-2</v>
      </c>
      <c r="Q1963" t="s">
        <v>8319</v>
      </c>
      <c r="R1963" t="s">
        <v>8349</v>
      </c>
      <c r="S1963" s="10">
        <f t="shared" si="124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192.92499999999998</v>
      </c>
      <c r="P1964" s="5">
        <f t="shared" si="122"/>
        <v>1.5861085914215367E-2</v>
      </c>
      <c r="Q1964" t="s">
        <v>8319</v>
      </c>
      <c r="R1964" t="s">
        <v>8349</v>
      </c>
      <c r="S1964" s="10">
        <f t="shared" si="124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126.8842105263158</v>
      </c>
      <c r="P1965" s="5">
        <f t="shared" si="122"/>
        <v>8.5034013605442185E-3</v>
      </c>
      <c r="Q1965" t="s">
        <v>8319</v>
      </c>
      <c r="R1965" t="s">
        <v>8349</v>
      </c>
      <c r="S1965" s="10">
        <f t="shared" si="124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259.57748878923763</v>
      </c>
      <c r="P1966" s="5">
        <f t="shared" si="122"/>
        <v>5.5324468289103127E-3</v>
      </c>
      <c r="Q1966" t="s">
        <v>8319</v>
      </c>
      <c r="R1966" t="s">
        <v>8349</v>
      </c>
      <c r="S1966" s="10">
        <f t="shared" si="124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262.27999999999997</v>
      </c>
      <c r="P1967" s="5">
        <f t="shared" si="122"/>
        <v>7.8542016165929537E-3</v>
      </c>
      <c r="Q1967" t="s">
        <v>8319</v>
      </c>
      <c r="R1967" t="s">
        <v>8349</v>
      </c>
      <c r="S1967" s="10">
        <f t="shared" si="124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206.74309000000002</v>
      </c>
      <c r="P1968" s="5">
        <f t="shared" si="122"/>
        <v>7.3182615196474045E-3</v>
      </c>
      <c r="Q1968" t="s">
        <v>8319</v>
      </c>
      <c r="R1968" t="s">
        <v>8349</v>
      </c>
      <c r="S1968" s="10">
        <f t="shared" si="124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370.13</v>
      </c>
      <c r="P1969" s="5">
        <f t="shared" si="122"/>
        <v>5.4710507119120309E-3</v>
      </c>
      <c r="Q1969" t="s">
        <v>8319</v>
      </c>
      <c r="R1969" t="s">
        <v>8349</v>
      </c>
      <c r="S1969" s="10">
        <f t="shared" si="124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284.96600000000001</v>
      </c>
      <c r="P1970" s="5">
        <f t="shared" si="122"/>
        <v>3.5793743815051618E-3</v>
      </c>
      <c r="Q1970" t="s">
        <v>8319</v>
      </c>
      <c r="R1970" t="s">
        <v>8349</v>
      </c>
      <c r="S1970" s="10">
        <f t="shared" si="124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579.08000000000004</v>
      </c>
      <c r="P1971" s="5">
        <f t="shared" si="122"/>
        <v>1.6293085584029841E-2</v>
      </c>
      <c r="Q1971" t="s">
        <v>8319</v>
      </c>
      <c r="R1971" t="s">
        <v>8349</v>
      </c>
      <c r="S1971" s="10">
        <f t="shared" si="124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1131.8</v>
      </c>
      <c r="P1972" s="5">
        <f t="shared" si="122"/>
        <v>1.2387347587913058E-2</v>
      </c>
      <c r="Q1972" t="s">
        <v>8319</v>
      </c>
      <c r="R1972" t="s">
        <v>8349</v>
      </c>
      <c r="S1972" s="10">
        <f t="shared" si="124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263.02771750000005</v>
      </c>
      <c r="P1973" s="5">
        <f t="shared" si="122"/>
        <v>3.6716662760075841E-3</v>
      </c>
      <c r="Q1973" t="s">
        <v>8319</v>
      </c>
      <c r="R1973" t="s">
        <v>8349</v>
      </c>
      <c r="S1973" s="10">
        <f t="shared" si="124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674.48</v>
      </c>
      <c r="P1974" s="5">
        <f t="shared" si="122"/>
        <v>1.4114577155734788E-2</v>
      </c>
      <c r="Q1974" t="s">
        <v>8319</v>
      </c>
      <c r="R1974" t="s">
        <v>8349</v>
      </c>
      <c r="S1974" s="10">
        <f t="shared" si="124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256.83081313131316</v>
      </c>
      <c r="P1975" s="5">
        <f t="shared" si="122"/>
        <v>4.0332332917116503E-3</v>
      </c>
      <c r="Q1975" t="s">
        <v>8319</v>
      </c>
      <c r="R1975" t="s">
        <v>8349</v>
      </c>
      <c r="S1975" s="10">
        <f t="shared" si="124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375.49599999999998</v>
      </c>
      <c r="P1976" s="5">
        <f t="shared" si="122"/>
        <v>5.3529198713168713E-3</v>
      </c>
      <c r="Q1976" t="s">
        <v>8319</v>
      </c>
      <c r="R1976" t="s">
        <v>8349</v>
      </c>
      <c r="S1976" s="10">
        <f t="shared" si="124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208.70837499999996</v>
      </c>
      <c r="P1977" s="5">
        <f t="shared" si="122"/>
        <v>7.5763610348650364E-3</v>
      </c>
      <c r="Q1977" t="s">
        <v>8319</v>
      </c>
      <c r="R1977" t="s">
        <v>8349</v>
      </c>
      <c r="S1977" s="10">
        <f t="shared" si="124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346.6</v>
      </c>
      <c r="P1978" s="5">
        <f t="shared" si="122"/>
        <v>3.4117137911136755E-2</v>
      </c>
      <c r="Q1978" t="s">
        <v>8319</v>
      </c>
      <c r="R1978" t="s">
        <v>8349</v>
      </c>
      <c r="S1978" s="10">
        <f t="shared" si="124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402.33</v>
      </c>
      <c r="P1979" s="5">
        <f t="shared" si="122"/>
        <v>4.0812268535779083E-3</v>
      </c>
      <c r="Q1979" t="s">
        <v>8319</v>
      </c>
      <c r="R1979" t="s">
        <v>8349</v>
      </c>
      <c r="S1979" s="10">
        <f t="shared" si="124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1026.8451399999999</v>
      </c>
      <c r="P1980" s="5">
        <f t="shared" si="122"/>
        <v>7.5571278450029965E-4</v>
      </c>
      <c r="Q1980" t="s">
        <v>8319</v>
      </c>
      <c r="R1980" t="s">
        <v>8349</v>
      </c>
      <c r="S1980" s="10">
        <f t="shared" si="124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114.901155</v>
      </c>
      <c r="P1981" s="5">
        <f t="shared" si="122"/>
        <v>3.5378234448557111E-3</v>
      </c>
      <c r="Q1981" t="s">
        <v>8319</v>
      </c>
      <c r="R1981" t="s">
        <v>8349</v>
      </c>
      <c r="S1981" s="10">
        <f t="shared" si="124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354.82402000000002</v>
      </c>
      <c r="P1982" s="5">
        <f t="shared" si="122"/>
        <v>1.0963181128492936E-2</v>
      </c>
      <c r="Q1982" t="s">
        <v>8319</v>
      </c>
      <c r="R1982" t="s">
        <v>8349</v>
      </c>
      <c r="S1982" s="10">
        <f t="shared" si="124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5.08</v>
      </c>
      <c r="P1983" s="5">
        <f t="shared" si="122"/>
        <v>3.1496062992125984E-2</v>
      </c>
      <c r="Q1983" t="s">
        <v>8338</v>
      </c>
      <c r="R1983" t="s">
        <v>8350</v>
      </c>
      <c r="S1983" s="10">
        <f t="shared" si="124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s="5" t="e">
        <f t="shared" si="122"/>
        <v>#DIV/0!</v>
      </c>
      <c r="Q1984" t="s">
        <v>8338</v>
      </c>
      <c r="R1984" t="s">
        <v>8350</v>
      </c>
      <c r="S1984" s="10">
        <f t="shared" si="124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4.3</v>
      </c>
      <c r="P1985" s="5">
        <f t="shared" si="122"/>
        <v>1.127554615926709E-2</v>
      </c>
      <c r="Q1985" t="s">
        <v>8338</v>
      </c>
      <c r="R1985" t="s">
        <v>8350</v>
      </c>
      <c r="S1985" s="10">
        <f t="shared" si="124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21.146666666666665</v>
      </c>
      <c r="P1986" s="5">
        <f t="shared" si="122"/>
        <v>2.2068095838587644E-3</v>
      </c>
      <c r="Q1986" t="s">
        <v>8338</v>
      </c>
      <c r="R1986" t="s">
        <v>8350</v>
      </c>
      <c r="S1986" s="10">
        <f t="shared" si="124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(E1987/D1987)*100</f>
        <v>3.1875</v>
      </c>
      <c r="P1987" s="5">
        <f t="shared" ref="P1987:P2050" si="126">L1987/E1987</f>
        <v>7.8431372549019607E-2</v>
      </c>
      <c r="Q1987" t="s">
        <v>8338</v>
      </c>
      <c r="R1987" t="s">
        <v>8350</v>
      </c>
      <c r="S1987" s="10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0.05</v>
      </c>
      <c r="P1988" s="5">
        <f t="shared" si="126"/>
        <v>1</v>
      </c>
      <c r="Q1988" t="s">
        <v>8338</v>
      </c>
      <c r="R1988" t="s">
        <v>8350</v>
      </c>
      <c r="S1988" s="10">
        <f t="shared" si="124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42.472727272727276</v>
      </c>
      <c r="P1989" s="5">
        <f t="shared" si="126"/>
        <v>1.1986301369863013E-2</v>
      </c>
      <c r="Q1989" t="s">
        <v>8338</v>
      </c>
      <c r="R1989" t="s">
        <v>8350</v>
      </c>
      <c r="S1989" s="10">
        <f t="shared" si="124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0.41666666666666669</v>
      </c>
      <c r="P1990" s="5">
        <f t="shared" si="126"/>
        <v>0.04</v>
      </c>
      <c r="Q1990" t="s">
        <v>8338</v>
      </c>
      <c r="R1990" t="s">
        <v>8350</v>
      </c>
      <c r="S1990" s="10">
        <f t="shared" si="124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1</v>
      </c>
      <c r="P1991" s="5">
        <f t="shared" si="126"/>
        <v>0.02</v>
      </c>
      <c r="Q1991" t="s">
        <v>8338</v>
      </c>
      <c r="R1991" t="s">
        <v>8350</v>
      </c>
      <c r="S1991" s="10">
        <f t="shared" si="124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16.966666666666665</v>
      </c>
      <c r="P1992" s="5">
        <f t="shared" si="126"/>
        <v>9.823182711198428E-3</v>
      </c>
      <c r="Q1992" t="s">
        <v>8338</v>
      </c>
      <c r="R1992" t="s">
        <v>8350</v>
      </c>
      <c r="S1992" s="10">
        <f t="shared" ref="S1992:S2055" si="128">(((J1992/60)/60)/24)+DATE(1970,1,1)</f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7.0000000000000009</v>
      </c>
      <c r="P1993" s="5">
        <f t="shared" si="126"/>
        <v>2.1428571428571429E-2</v>
      </c>
      <c r="Q1993" t="s">
        <v>8338</v>
      </c>
      <c r="R1993" t="s">
        <v>8350</v>
      </c>
      <c r="S1993" s="10">
        <f t="shared" si="128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0.13333333333333333</v>
      </c>
      <c r="P1994" s="5">
        <f t="shared" si="126"/>
        <v>1</v>
      </c>
      <c r="Q1994" t="s">
        <v>8338</v>
      </c>
      <c r="R1994" t="s">
        <v>8350</v>
      </c>
      <c r="S1994" s="10">
        <f t="shared" si="128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s="5" t="e">
        <f t="shared" si="126"/>
        <v>#DIV/0!</v>
      </c>
      <c r="Q1995" t="s">
        <v>8338</v>
      </c>
      <c r="R1995" t="s">
        <v>8350</v>
      </c>
      <c r="S1995" s="10">
        <f t="shared" si="128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s="5" t="e">
        <f t="shared" si="126"/>
        <v>#DIV/0!</v>
      </c>
      <c r="Q1996" t="s">
        <v>8338</v>
      </c>
      <c r="R1996" t="s">
        <v>8350</v>
      </c>
      <c r="S1996" s="10">
        <f t="shared" si="128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</v>
      </c>
      <c r="P1997" s="5">
        <f t="shared" si="126"/>
        <v>3.8461538461538464E-2</v>
      </c>
      <c r="Q1997" t="s">
        <v>8338</v>
      </c>
      <c r="R1997" t="s">
        <v>8350</v>
      </c>
      <c r="S1997" s="10">
        <f t="shared" si="128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s="5" t="e">
        <f t="shared" si="126"/>
        <v>#DIV/0!</v>
      </c>
      <c r="Q1998" t="s">
        <v>8338</v>
      </c>
      <c r="R1998" t="s">
        <v>8350</v>
      </c>
      <c r="S1998" s="10">
        <f t="shared" si="128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s="5" t="e">
        <f t="shared" si="126"/>
        <v>#DIV/0!</v>
      </c>
      <c r="Q1999" t="s">
        <v>8338</v>
      </c>
      <c r="R1999" t="s">
        <v>8350</v>
      </c>
      <c r="S1999" s="10">
        <f t="shared" si="128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26.200000000000003</v>
      </c>
      <c r="P2000" s="5">
        <f t="shared" si="126"/>
        <v>4.5801526717557254E-3</v>
      </c>
      <c r="Q2000" t="s">
        <v>8338</v>
      </c>
      <c r="R2000" t="s">
        <v>8350</v>
      </c>
      <c r="S2000" s="10">
        <f t="shared" si="128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0.76129032258064511</v>
      </c>
      <c r="P2001" s="5">
        <f t="shared" si="126"/>
        <v>2.9661016949152543E-2</v>
      </c>
      <c r="Q2001" t="s">
        <v>8338</v>
      </c>
      <c r="R2001" t="s">
        <v>8350</v>
      </c>
      <c r="S2001" s="10">
        <f t="shared" si="128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12.5</v>
      </c>
      <c r="P2002" s="5">
        <f t="shared" si="126"/>
        <v>0.04</v>
      </c>
      <c r="Q2002" t="s">
        <v>8338</v>
      </c>
      <c r="R2002" t="s">
        <v>8350</v>
      </c>
      <c r="S2002" s="10">
        <f t="shared" si="128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382.12909090909091</v>
      </c>
      <c r="P2003" s="5">
        <f t="shared" si="126"/>
        <v>7.7888957087324127E-3</v>
      </c>
      <c r="Q2003" t="s">
        <v>8319</v>
      </c>
      <c r="R2003" t="s">
        <v>8349</v>
      </c>
      <c r="S2003" s="10">
        <f t="shared" si="128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216.79422000000002</v>
      </c>
      <c r="P2004" s="5">
        <f t="shared" si="126"/>
        <v>1.2684840029406688E-2</v>
      </c>
      <c r="Q2004" t="s">
        <v>8319</v>
      </c>
      <c r="R2004" t="s">
        <v>8349</v>
      </c>
      <c r="S2004" s="10">
        <f t="shared" si="128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312</v>
      </c>
      <c r="P2005" s="5">
        <f t="shared" si="126"/>
        <v>1.0897435897435897E-2</v>
      </c>
      <c r="Q2005" t="s">
        <v>8319</v>
      </c>
      <c r="R2005" t="s">
        <v>8349</v>
      </c>
      <c r="S2005" s="10">
        <f t="shared" si="128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234.42048</v>
      </c>
      <c r="P2006" s="5">
        <f t="shared" si="126"/>
        <v>3.020213933526627E-3</v>
      </c>
      <c r="Q2006" t="s">
        <v>8319</v>
      </c>
      <c r="R2006" t="s">
        <v>8349</v>
      </c>
      <c r="S2006" s="10">
        <f t="shared" si="128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123.68010000000001</v>
      </c>
      <c r="P2007" s="5">
        <f t="shared" si="126"/>
        <v>5.1476888090053827E-3</v>
      </c>
      <c r="Q2007" t="s">
        <v>8319</v>
      </c>
      <c r="R2007" t="s">
        <v>8349</v>
      </c>
      <c r="S2007" s="10">
        <f t="shared" si="128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247.84</v>
      </c>
      <c r="P2008" s="5">
        <f t="shared" si="126"/>
        <v>2.4451258876694642E-3</v>
      </c>
      <c r="Q2008" t="s">
        <v>8319</v>
      </c>
      <c r="R2008" t="s">
        <v>8349</v>
      </c>
      <c r="S2008" s="10">
        <f t="shared" si="128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115.7092</v>
      </c>
      <c r="P2009" s="5">
        <f t="shared" si="126"/>
        <v>1.1840026549315007E-2</v>
      </c>
      <c r="Q2009" t="s">
        <v>8319</v>
      </c>
      <c r="R2009" t="s">
        <v>8349</v>
      </c>
      <c r="S2009" s="10">
        <f t="shared" si="128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117.07484768810599</v>
      </c>
      <c r="P2010" s="5">
        <f t="shared" si="126"/>
        <v>2.2294725394235999E-2</v>
      </c>
      <c r="Q2010" t="s">
        <v>8319</v>
      </c>
      <c r="R2010" t="s">
        <v>8349</v>
      </c>
      <c r="S2010" s="10">
        <f t="shared" si="128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305.15800000000002</v>
      </c>
      <c r="P2011" s="5">
        <f t="shared" si="126"/>
        <v>2.6084847849310849E-3</v>
      </c>
      <c r="Q2011" t="s">
        <v>8319</v>
      </c>
      <c r="R2011" t="s">
        <v>8349</v>
      </c>
      <c r="S2011" s="10">
        <f t="shared" si="128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320.05299999999994</v>
      </c>
      <c r="P2012" s="5">
        <f t="shared" si="126"/>
        <v>1.8090753718915307E-2</v>
      </c>
      <c r="Q2012" t="s">
        <v>8319</v>
      </c>
      <c r="R2012" t="s">
        <v>8349</v>
      </c>
      <c r="S2012" s="10">
        <f t="shared" si="128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819.56399999999996</v>
      </c>
      <c r="P2013" s="5">
        <f t="shared" si="126"/>
        <v>2.3695525913778547E-3</v>
      </c>
      <c r="Q2013" t="s">
        <v>8319</v>
      </c>
      <c r="R2013" t="s">
        <v>8349</v>
      </c>
      <c r="S2013" s="10">
        <f t="shared" si="128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234.90000000000003</v>
      </c>
      <c r="P2014" s="5">
        <f t="shared" si="126"/>
        <v>1.5581098339719029E-2</v>
      </c>
      <c r="Q2014" t="s">
        <v>8319</v>
      </c>
      <c r="R2014" t="s">
        <v>8349</v>
      </c>
      <c r="S2014" s="10">
        <f t="shared" si="128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494.91374999999999</v>
      </c>
      <c r="P2015" s="5">
        <f t="shared" si="126"/>
        <v>5.7611048389744676E-3</v>
      </c>
      <c r="Q2015" t="s">
        <v>8319</v>
      </c>
      <c r="R2015" t="s">
        <v>8349</v>
      </c>
      <c r="S2015" s="10">
        <f t="shared" si="128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7813.7822333333334</v>
      </c>
      <c r="P2016" s="5">
        <f t="shared" si="126"/>
        <v>1.1286467598723754E-2</v>
      </c>
      <c r="Q2016" t="s">
        <v>8319</v>
      </c>
      <c r="R2016" t="s">
        <v>8349</v>
      </c>
      <c r="S2016" s="10">
        <f t="shared" si="128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113.00013888888888</v>
      </c>
      <c r="P2017" s="5">
        <f t="shared" si="126"/>
        <v>1.9911479951474985E-2</v>
      </c>
      <c r="Q2017" t="s">
        <v>8319</v>
      </c>
      <c r="R2017" t="s">
        <v>8349</v>
      </c>
      <c r="S2017" s="10">
        <f t="shared" si="128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921.54219999999998</v>
      </c>
      <c r="P2018" s="5">
        <f t="shared" si="126"/>
        <v>5.1978086299249238E-3</v>
      </c>
      <c r="Q2018" t="s">
        <v>8319</v>
      </c>
      <c r="R2018" t="s">
        <v>8349</v>
      </c>
      <c r="S2018" s="10">
        <f t="shared" si="128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125.10239999999999</v>
      </c>
      <c r="P2019" s="5">
        <f t="shared" si="126"/>
        <v>1.3620841806392205E-2</v>
      </c>
      <c r="Q2019" t="s">
        <v>8319</v>
      </c>
      <c r="R2019" t="s">
        <v>8349</v>
      </c>
      <c r="S2019" s="10">
        <f t="shared" si="128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102.24343076923077</v>
      </c>
      <c r="P2020" s="5">
        <f t="shared" si="126"/>
        <v>6.7711704028229468E-3</v>
      </c>
      <c r="Q2020" t="s">
        <v>8319</v>
      </c>
      <c r="R2020" t="s">
        <v>8349</v>
      </c>
      <c r="S2020" s="10">
        <f t="shared" si="128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484.90975000000003</v>
      </c>
      <c r="P2021" s="5">
        <f t="shared" si="126"/>
        <v>9.1769654043871059E-3</v>
      </c>
      <c r="Q2021" t="s">
        <v>8319</v>
      </c>
      <c r="R2021" t="s">
        <v>8349</v>
      </c>
      <c r="S2021" s="10">
        <f t="shared" si="128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192.33333333333334</v>
      </c>
      <c r="P2022" s="5">
        <f t="shared" si="126"/>
        <v>4.2287694974003469E-2</v>
      </c>
      <c r="Q2022" t="s">
        <v>8319</v>
      </c>
      <c r="R2022" t="s">
        <v>8349</v>
      </c>
      <c r="S2022" s="10">
        <f t="shared" si="128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281.10000000000002</v>
      </c>
      <c r="P2023" s="5">
        <f t="shared" si="126"/>
        <v>6.7591604411241547E-3</v>
      </c>
      <c r="Q2023" t="s">
        <v>8319</v>
      </c>
      <c r="R2023" t="s">
        <v>8349</v>
      </c>
      <c r="S2023" s="10">
        <f t="shared" si="128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125.13700000000001</v>
      </c>
      <c r="P2024" s="5">
        <f t="shared" si="126"/>
        <v>2.5971535197423625E-3</v>
      </c>
      <c r="Q2024" t="s">
        <v>8319</v>
      </c>
      <c r="R2024" t="s">
        <v>8349</v>
      </c>
      <c r="S2024" s="10">
        <f t="shared" si="128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161.459</v>
      </c>
      <c r="P2025" s="5">
        <f t="shared" si="126"/>
        <v>2.1863135532859735E-3</v>
      </c>
      <c r="Q2025" t="s">
        <v>8319</v>
      </c>
      <c r="R2025" t="s">
        <v>8349</v>
      </c>
      <c r="S2025" s="10">
        <f t="shared" si="128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585.35</v>
      </c>
      <c r="P2026" s="5">
        <f t="shared" si="126"/>
        <v>4.4844964551123256E-3</v>
      </c>
      <c r="Q2026" t="s">
        <v>8319</v>
      </c>
      <c r="R2026" t="s">
        <v>8349</v>
      </c>
      <c r="S2026" s="10">
        <f t="shared" si="128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201.14999999999998</v>
      </c>
      <c r="P2027" s="5">
        <f t="shared" si="126"/>
        <v>4.5302013422818792E-3</v>
      </c>
      <c r="Q2027" t="s">
        <v>8319</v>
      </c>
      <c r="R2027" t="s">
        <v>8349</v>
      </c>
      <c r="S2027" s="10">
        <f t="shared" si="128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133.48307999999997</v>
      </c>
      <c r="P2028" s="5">
        <f t="shared" si="126"/>
        <v>1.3604720538363365E-2</v>
      </c>
      <c r="Q2028" t="s">
        <v>8319</v>
      </c>
      <c r="R2028" t="s">
        <v>8349</v>
      </c>
      <c r="S2028" s="10">
        <f t="shared" si="128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120.24900000000001</v>
      </c>
      <c r="P2029" s="5">
        <f t="shared" si="126"/>
        <v>4.4823657577193988E-3</v>
      </c>
      <c r="Q2029" t="s">
        <v>8319</v>
      </c>
      <c r="R2029" t="s">
        <v>8349</v>
      </c>
      <c r="S2029" s="10">
        <f t="shared" si="128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126.16666666666667</v>
      </c>
      <c r="P2030" s="5">
        <f t="shared" si="126"/>
        <v>2.0871862615587846E-2</v>
      </c>
      <c r="Q2030" t="s">
        <v>8319</v>
      </c>
      <c r="R2030" t="s">
        <v>8349</v>
      </c>
      <c r="S2030" s="10">
        <f t="shared" si="128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361.2</v>
      </c>
      <c r="P2031" s="5">
        <f t="shared" si="126"/>
        <v>1.0409745293466223E-2</v>
      </c>
      <c r="Q2031" t="s">
        <v>8319</v>
      </c>
      <c r="R2031" t="s">
        <v>8349</v>
      </c>
      <c r="S2031" s="10">
        <f t="shared" si="128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226.239013671875</v>
      </c>
      <c r="P2032" s="5">
        <f t="shared" si="126"/>
        <v>8.4306795802196015E-3</v>
      </c>
      <c r="Q2032" t="s">
        <v>8319</v>
      </c>
      <c r="R2032" t="s">
        <v>8349</v>
      </c>
      <c r="S2032" s="10">
        <f t="shared" si="128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120.35</v>
      </c>
      <c r="P2033" s="5">
        <f t="shared" si="126"/>
        <v>8.4420440382218537E-3</v>
      </c>
      <c r="Q2033" t="s">
        <v>8319</v>
      </c>
      <c r="R2033" t="s">
        <v>8349</v>
      </c>
      <c r="S2033" s="10">
        <f t="shared" si="128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304.18799999999999</v>
      </c>
      <c r="P2034" s="5">
        <f t="shared" si="126"/>
        <v>6.982523965442424E-3</v>
      </c>
      <c r="Q2034" t="s">
        <v>8319</v>
      </c>
      <c r="R2034" t="s">
        <v>8349</v>
      </c>
      <c r="S2034" s="10">
        <f t="shared" si="128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178.67599999999999</v>
      </c>
      <c r="P2035" s="5">
        <f t="shared" si="126"/>
        <v>3.5371286574581925E-3</v>
      </c>
      <c r="Q2035" t="s">
        <v>8319</v>
      </c>
      <c r="R2035" t="s">
        <v>8349</v>
      </c>
      <c r="S2035" s="10">
        <f t="shared" si="128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386.81998717948721</v>
      </c>
      <c r="P2036" s="5">
        <f t="shared" si="126"/>
        <v>1.6836825212443115E-3</v>
      </c>
      <c r="Q2036" t="s">
        <v>8319</v>
      </c>
      <c r="R2036" t="s">
        <v>8349</v>
      </c>
      <c r="S2036" s="10">
        <f t="shared" si="128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211.03642500000004</v>
      </c>
      <c r="P2037" s="5">
        <f t="shared" si="126"/>
        <v>3.8145073771032652E-3</v>
      </c>
      <c r="Q2037" t="s">
        <v>8319</v>
      </c>
      <c r="R2037" t="s">
        <v>8349</v>
      </c>
      <c r="S2037" s="10">
        <f t="shared" si="128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131.66833333333335</v>
      </c>
      <c r="P2038" s="5">
        <f t="shared" si="126"/>
        <v>2.146808268249769E-2</v>
      </c>
      <c r="Q2038" t="s">
        <v>8319</v>
      </c>
      <c r="R2038" t="s">
        <v>8349</v>
      </c>
      <c r="S2038" s="10">
        <f t="shared" si="128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300.47639999999996</v>
      </c>
      <c r="P2039" s="5">
        <f t="shared" si="126"/>
        <v>1.4277327603765221E-2</v>
      </c>
      <c r="Q2039" t="s">
        <v>8319</v>
      </c>
      <c r="R2039" t="s">
        <v>8349</v>
      </c>
      <c r="S2039" s="10">
        <f t="shared" si="128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420.51249999999999</v>
      </c>
      <c r="P2040" s="5">
        <f t="shared" si="126"/>
        <v>6.0640290122172353E-3</v>
      </c>
      <c r="Q2040" t="s">
        <v>8319</v>
      </c>
      <c r="R2040" t="s">
        <v>8349</v>
      </c>
      <c r="S2040" s="10">
        <f t="shared" si="128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136.21680000000001</v>
      </c>
      <c r="P2041" s="5">
        <f t="shared" si="126"/>
        <v>2.2258634764581167E-3</v>
      </c>
      <c r="Q2041" t="s">
        <v>8319</v>
      </c>
      <c r="R2041" t="s">
        <v>8349</v>
      </c>
      <c r="S2041" s="10">
        <f t="shared" si="128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248.17133333333334</v>
      </c>
      <c r="P2042" s="5">
        <f t="shared" si="126"/>
        <v>3.6399584158256254E-2</v>
      </c>
      <c r="Q2042" t="s">
        <v>8319</v>
      </c>
      <c r="R2042" t="s">
        <v>8349</v>
      </c>
      <c r="S2042" s="10">
        <f t="shared" si="128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181.86315789473684</v>
      </c>
      <c r="P2043" s="5">
        <f t="shared" si="126"/>
        <v>6.9456502865080745E-3</v>
      </c>
      <c r="Q2043" t="s">
        <v>8319</v>
      </c>
      <c r="R2043" t="s">
        <v>8349</v>
      </c>
      <c r="S2043" s="10">
        <f t="shared" si="128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123.53</v>
      </c>
      <c r="P2044" s="5">
        <f t="shared" si="126"/>
        <v>1.1333279365336355E-2</v>
      </c>
      <c r="Q2044" t="s">
        <v>8319</v>
      </c>
      <c r="R2044" t="s">
        <v>8349</v>
      </c>
      <c r="S2044" s="10">
        <f t="shared" si="128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506.20938628158842</v>
      </c>
      <c r="P2045" s="5">
        <f t="shared" si="126"/>
        <v>2.752817001854229E-2</v>
      </c>
      <c r="Q2045" t="s">
        <v>8319</v>
      </c>
      <c r="R2045" t="s">
        <v>8349</v>
      </c>
      <c r="S2045" s="10">
        <f t="shared" si="128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108.21333333333334</v>
      </c>
      <c r="P2046" s="5">
        <f t="shared" si="126"/>
        <v>1.1089206505667817E-2</v>
      </c>
      <c r="Q2046" t="s">
        <v>8319</v>
      </c>
      <c r="R2046" t="s">
        <v>8349</v>
      </c>
      <c r="S2046" s="10">
        <f t="shared" si="128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819.18387755102037</v>
      </c>
      <c r="P2047" s="5">
        <f t="shared" si="126"/>
        <v>6.5520661305266239E-3</v>
      </c>
      <c r="Q2047" t="s">
        <v>8319</v>
      </c>
      <c r="R2047" t="s">
        <v>8349</v>
      </c>
      <c r="S2047" s="10">
        <f t="shared" si="128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121.10000000000001</v>
      </c>
      <c r="P2048" s="5">
        <f t="shared" si="126"/>
        <v>1.7919075144508672E-2</v>
      </c>
      <c r="Q2048" t="s">
        <v>8319</v>
      </c>
      <c r="R2048" t="s">
        <v>8349</v>
      </c>
      <c r="S2048" s="10">
        <f t="shared" si="128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102.99897959183673</v>
      </c>
      <c r="P2049" s="5">
        <f t="shared" si="126"/>
        <v>4.388789268766285E-3</v>
      </c>
      <c r="Q2049" t="s">
        <v>8319</v>
      </c>
      <c r="R2049" t="s">
        <v>8349</v>
      </c>
      <c r="S2049" s="10">
        <f t="shared" si="128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148.33229411764705</v>
      </c>
      <c r="P2050" s="5">
        <f t="shared" si="126"/>
        <v>1.0889699557710054E-2</v>
      </c>
      <c r="Q2050" t="s">
        <v>8319</v>
      </c>
      <c r="R2050" t="s">
        <v>8349</v>
      </c>
      <c r="S2050" s="10">
        <f t="shared" si="128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(E2051/D2051)*100</f>
        <v>120.19070000000001</v>
      </c>
      <c r="P2051" s="5">
        <f t="shared" ref="P2051:P2114" si="130">L2051/E2051</f>
        <v>1.2347045154075982E-2</v>
      </c>
      <c r="Q2051" t="s">
        <v>8319</v>
      </c>
      <c r="R2051" t="s">
        <v>8349</v>
      </c>
      <c r="S2051" s="10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473.27000000000004</v>
      </c>
      <c r="P2052" s="5">
        <f t="shared" si="130"/>
        <v>3.5920299194962704E-3</v>
      </c>
      <c r="Q2052" t="s">
        <v>8319</v>
      </c>
      <c r="R2052" t="s">
        <v>8349</v>
      </c>
      <c r="S2052" s="10">
        <f t="shared" si="128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130.36250000000001</v>
      </c>
      <c r="P2053" s="5">
        <f t="shared" si="130"/>
        <v>2.3204525841403777E-2</v>
      </c>
      <c r="Q2053" t="s">
        <v>8319</v>
      </c>
      <c r="R2053" t="s">
        <v>8349</v>
      </c>
      <c r="S2053" s="10">
        <f t="shared" si="128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353.048</v>
      </c>
      <c r="P2054" s="5">
        <f t="shared" si="130"/>
        <v>3.0647390723074481E-3</v>
      </c>
      <c r="Q2054" t="s">
        <v>8319</v>
      </c>
      <c r="R2054" t="s">
        <v>8349</v>
      </c>
      <c r="S2054" s="10">
        <f t="shared" si="128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101.02</v>
      </c>
      <c r="P2055" s="5">
        <f t="shared" si="130"/>
        <v>2.3955652346070087E-2</v>
      </c>
      <c r="Q2055" t="s">
        <v>8319</v>
      </c>
      <c r="R2055" t="s">
        <v>8349</v>
      </c>
      <c r="S2055" s="10">
        <f t="shared" si="128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113.59142857142857</v>
      </c>
      <c r="P2056" s="5">
        <f t="shared" si="130"/>
        <v>1.5619890836833765E-2</v>
      </c>
      <c r="Q2056" t="s">
        <v>8319</v>
      </c>
      <c r="R2056" t="s">
        <v>8349</v>
      </c>
      <c r="S2056" s="10">
        <f t="shared" ref="S2056:S2119" si="132">(((J2056/60)/60)/24)+DATE(1970,1,1)</f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167.41666666666666</v>
      </c>
      <c r="P2057" s="5">
        <f t="shared" si="130"/>
        <v>1.0054753608760578E-2</v>
      </c>
      <c r="Q2057" t="s">
        <v>8319</v>
      </c>
      <c r="R2057" t="s">
        <v>8349</v>
      </c>
      <c r="S2057" s="10">
        <f t="shared" si="132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153.452</v>
      </c>
      <c r="P2058" s="5">
        <f t="shared" si="130"/>
        <v>7.2204989182285016E-3</v>
      </c>
      <c r="Q2058" t="s">
        <v>8319</v>
      </c>
      <c r="R2058" t="s">
        <v>8349</v>
      </c>
      <c r="S2058" s="10">
        <f t="shared" si="132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202.23220000000001</v>
      </c>
      <c r="P2059" s="5">
        <f t="shared" si="130"/>
        <v>2.1954960683808016E-2</v>
      </c>
      <c r="Q2059" t="s">
        <v>8319</v>
      </c>
      <c r="R2059" t="s">
        <v>8349</v>
      </c>
      <c r="S2059" s="10">
        <f t="shared" si="132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168.28125</v>
      </c>
      <c r="P2060" s="5">
        <f t="shared" si="130"/>
        <v>9.5171773444753943E-2</v>
      </c>
      <c r="Q2060" t="s">
        <v>8319</v>
      </c>
      <c r="R2060" t="s">
        <v>8349</v>
      </c>
      <c r="S2060" s="10">
        <f t="shared" si="132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143.45666666666668</v>
      </c>
      <c r="P2061" s="5">
        <f t="shared" si="130"/>
        <v>8.7134326277389217E-3</v>
      </c>
      <c r="Q2061" t="s">
        <v>8319</v>
      </c>
      <c r="R2061" t="s">
        <v>8349</v>
      </c>
      <c r="S2061" s="10">
        <f t="shared" si="132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196.4</v>
      </c>
      <c r="P2062" s="5">
        <f t="shared" si="130"/>
        <v>2.7780040733197557E-2</v>
      </c>
      <c r="Q2062" t="s">
        <v>8319</v>
      </c>
      <c r="R2062" t="s">
        <v>8349</v>
      </c>
      <c r="S2062" s="10">
        <f t="shared" si="132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107.91999999999999</v>
      </c>
      <c r="P2063" s="5">
        <f t="shared" si="130"/>
        <v>6.4862861378799114E-3</v>
      </c>
      <c r="Q2063" t="s">
        <v>8319</v>
      </c>
      <c r="R2063" t="s">
        <v>8349</v>
      </c>
      <c r="S2063" s="10">
        <f t="shared" si="132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114.97699999999999</v>
      </c>
      <c r="P2064" s="5">
        <f t="shared" si="130"/>
        <v>1.7655705054054288E-3</v>
      </c>
      <c r="Q2064" t="s">
        <v>8319</v>
      </c>
      <c r="R2064" t="s">
        <v>8349</v>
      </c>
      <c r="S2064" s="10">
        <f t="shared" si="132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148.04999999999998</v>
      </c>
      <c r="P2065" s="5">
        <f t="shared" si="130"/>
        <v>8.2742316784869974E-3</v>
      </c>
      <c r="Q2065" t="s">
        <v>8319</v>
      </c>
      <c r="R2065" t="s">
        <v>8349</v>
      </c>
      <c r="S2065" s="10">
        <f t="shared" si="132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191.16676082790633</v>
      </c>
      <c r="P2066" s="5">
        <f t="shared" si="130"/>
        <v>1.1605795844985306E-2</v>
      </c>
      <c r="Q2066" t="s">
        <v>8319</v>
      </c>
      <c r="R2066" t="s">
        <v>8349</v>
      </c>
      <c r="S2066" s="10">
        <f t="shared" si="132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199.215125</v>
      </c>
      <c r="P2067" s="5">
        <f t="shared" si="130"/>
        <v>1.9526629817891588E-2</v>
      </c>
      <c r="Q2067" t="s">
        <v>8319</v>
      </c>
      <c r="R2067" t="s">
        <v>8349</v>
      </c>
      <c r="S2067" s="10">
        <f t="shared" si="132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218.6</v>
      </c>
      <c r="P2068" s="5">
        <f t="shared" si="130"/>
        <v>1.4867337602927721E-2</v>
      </c>
      <c r="Q2068" t="s">
        <v>8319</v>
      </c>
      <c r="R2068" t="s">
        <v>8349</v>
      </c>
      <c r="S2068" s="10">
        <f t="shared" si="132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126.86868686868686</v>
      </c>
      <c r="P2069" s="5">
        <f t="shared" si="130"/>
        <v>1.5923566878980892E-2</v>
      </c>
      <c r="Q2069" t="s">
        <v>8319</v>
      </c>
      <c r="R2069" t="s">
        <v>8349</v>
      </c>
      <c r="S2069" s="10">
        <f t="shared" si="132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105.22388000000001</v>
      </c>
      <c r="P2070" s="5">
        <f t="shared" si="130"/>
        <v>2.889078030576329E-3</v>
      </c>
      <c r="Q2070" t="s">
        <v>8319</v>
      </c>
      <c r="R2070" t="s">
        <v>8349</v>
      </c>
      <c r="S2070" s="10">
        <f t="shared" si="132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128.40666000000002</v>
      </c>
      <c r="P2071" s="5">
        <f t="shared" si="130"/>
        <v>4.0963607339370087E-3</v>
      </c>
      <c r="Q2071" t="s">
        <v>8319</v>
      </c>
      <c r="R2071" t="s">
        <v>8349</v>
      </c>
      <c r="S2071" s="10">
        <f t="shared" si="132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317.3272</v>
      </c>
      <c r="P2072" s="5">
        <f t="shared" si="130"/>
        <v>3.857217408403692E-3</v>
      </c>
      <c r="Q2072" t="s">
        <v>8319</v>
      </c>
      <c r="R2072" t="s">
        <v>8349</v>
      </c>
      <c r="S2072" s="10">
        <f t="shared" si="132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280.73</v>
      </c>
      <c r="P2073" s="5">
        <f t="shared" si="130"/>
        <v>4.9513767677127488E-3</v>
      </c>
      <c r="Q2073" t="s">
        <v>8319</v>
      </c>
      <c r="R2073" t="s">
        <v>8349</v>
      </c>
      <c r="S2073" s="10">
        <f t="shared" si="132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110.73146853146854</v>
      </c>
      <c r="P2074" s="5">
        <f t="shared" si="130"/>
        <v>4.4206989756608948E-3</v>
      </c>
      <c r="Q2074" t="s">
        <v>8319</v>
      </c>
      <c r="R2074" t="s">
        <v>8349</v>
      </c>
      <c r="S2074" s="10">
        <f t="shared" si="132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152.60429999999999</v>
      </c>
      <c r="P2075" s="5">
        <f t="shared" si="130"/>
        <v>3.0798607902922789E-3</v>
      </c>
      <c r="Q2075" t="s">
        <v>8319</v>
      </c>
      <c r="R2075" t="s">
        <v>8349</v>
      </c>
      <c r="S2075" s="10">
        <f t="shared" si="132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102.49999999999999</v>
      </c>
      <c r="P2076" s="5">
        <f t="shared" si="130"/>
        <v>4.8780487804878049E-3</v>
      </c>
      <c r="Q2076" t="s">
        <v>8319</v>
      </c>
      <c r="R2076" t="s">
        <v>8349</v>
      </c>
      <c r="S2076" s="10">
        <f t="shared" si="132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1678.3738373837384</v>
      </c>
      <c r="P2077" s="5">
        <f t="shared" si="130"/>
        <v>4.886170112608345E-2</v>
      </c>
      <c r="Q2077" t="s">
        <v>8319</v>
      </c>
      <c r="R2077" t="s">
        <v>8349</v>
      </c>
      <c r="S2077" s="10">
        <f t="shared" si="132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543.349156424581</v>
      </c>
      <c r="P2078" s="5">
        <f t="shared" si="130"/>
        <v>8.5945332702155909E-3</v>
      </c>
      <c r="Q2078" t="s">
        <v>8319</v>
      </c>
      <c r="R2078" t="s">
        <v>8349</v>
      </c>
      <c r="S2078" s="10">
        <f t="shared" si="132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115.50800000000001</v>
      </c>
      <c r="P2079" s="5">
        <f t="shared" si="130"/>
        <v>3.2551857879973682E-3</v>
      </c>
      <c r="Q2079" t="s">
        <v>8319</v>
      </c>
      <c r="R2079" t="s">
        <v>8349</v>
      </c>
      <c r="S2079" s="10">
        <f t="shared" si="132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131.20499999999998</v>
      </c>
      <c r="P2080" s="5">
        <f t="shared" si="130"/>
        <v>1.8291985823710986E-3</v>
      </c>
      <c r="Q2080" t="s">
        <v>8319</v>
      </c>
      <c r="R2080" t="s">
        <v>8349</v>
      </c>
      <c r="S2080" s="10">
        <f t="shared" si="132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288.17</v>
      </c>
      <c r="P2081" s="5">
        <f t="shared" si="130"/>
        <v>2.1063955304160737E-2</v>
      </c>
      <c r="Q2081" t="s">
        <v>8319</v>
      </c>
      <c r="R2081" t="s">
        <v>8349</v>
      </c>
      <c r="S2081" s="10">
        <f t="shared" si="132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507.8</v>
      </c>
      <c r="P2082" s="5">
        <f t="shared" si="130"/>
        <v>9.8463962189838522E-3</v>
      </c>
      <c r="Q2082" t="s">
        <v>8319</v>
      </c>
      <c r="R2082" t="s">
        <v>8349</v>
      </c>
      <c r="S2082" s="10">
        <f t="shared" si="132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114.57142857142857</v>
      </c>
      <c r="P2083" s="5">
        <f t="shared" si="130"/>
        <v>1.3715710723192019E-2</v>
      </c>
      <c r="Q2083" t="s">
        <v>8325</v>
      </c>
      <c r="R2083" t="s">
        <v>8329</v>
      </c>
      <c r="S2083" s="10">
        <f t="shared" si="132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110.73333333333333</v>
      </c>
      <c r="P2084" s="5">
        <f t="shared" si="130"/>
        <v>2.2877784467188442E-2</v>
      </c>
      <c r="Q2084" t="s">
        <v>8325</v>
      </c>
      <c r="R2084" t="s">
        <v>8329</v>
      </c>
      <c r="S2084" s="10">
        <f t="shared" si="132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113.33333333333333</v>
      </c>
      <c r="P2085" s="5">
        <f t="shared" si="130"/>
        <v>2.9411764705882353E-2</v>
      </c>
      <c r="Q2085" t="s">
        <v>8325</v>
      </c>
      <c r="R2085" t="s">
        <v>8329</v>
      </c>
      <c r="S2085" s="10">
        <f t="shared" si="132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108.33333333333333</v>
      </c>
      <c r="P2086" s="5">
        <f t="shared" si="130"/>
        <v>1.4153846153846154E-2</v>
      </c>
      <c r="Q2086" t="s">
        <v>8325</v>
      </c>
      <c r="R2086" t="s">
        <v>8329</v>
      </c>
      <c r="S2086" s="10">
        <f t="shared" si="132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123.53333333333335</v>
      </c>
      <c r="P2087" s="5">
        <f t="shared" si="130"/>
        <v>1.119805720453319E-2</v>
      </c>
      <c r="Q2087" t="s">
        <v>8325</v>
      </c>
      <c r="R2087" t="s">
        <v>8329</v>
      </c>
      <c r="S2087" s="10">
        <f t="shared" si="132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100.69999999999999</v>
      </c>
      <c r="P2088" s="5">
        <f t="shared" si="130"/>
        <v>8.6891757696127107E-3</v>
      </c>
      <c r="Q2088" t="s">
        <v>8325</v>
      </c>
      <c r="R2088" t="s">
        <v>8329</v>
      </c>
      <c r="S2088" s="10">
        <f t="shared" si="132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103.53333333333335</v>
      </c>
      <c r="P2089" s="5">
        <f t="shared" si="130"/>
        <v>1.6097875080489377E-2</v>
      </c>
      <c r="Q2089" t="s">
        <v>8325</v>
      </c>
      <c r="R2089" t="s">
        <v>8329</v>
      </c>
      <c r="S2089" s="10">
        <f t="shared" si="132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115.51066666666668</v>
      </c>
      <c r="P2090" s="5">
        <f t="shared" si="130"/>
        <v>2.1643022866575091E-2</v>
      </c>
      <c r="Q2090" t="s">
        <v>8325</v>
      </c>
      <c r="R2090" t="s">
        <v>8329</v>
      </c>
      <c r="S2090" s="10">
        <f t="shared" si="132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120.4004</v>
      </c>
      <c r="P2091" s="5">
        <f t="shared" si="130"/>
        <v>2.0597938212829858E-2</v>
      </c>
      <c r="Q2091" t="s">
        <v>8325</v>
      </c>
      <c r="R2091" t="s">
        <v>8329</v>
      </c>
      <c r="S2091" s="10">
        <f t="shared" si="132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115.040375</v>
      </c>
      <c r="P2092" s="5">
        <f t="shared" si="130"/>
        <v>1.7385200630648155E-2</v>
      </c>
      <c r="Q2092" t="s">
        <v>8325</v>
      </c>
      <c r="R2092" t="s">
        <v>8329</v>
      </c>
      <c r="S2092" s="10">
        <f t="shared" si="132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120.46777777777777</v>
      </c>
      <c r="P2093" s="5">
        <f t="shared" si="130"/>
        <v>1.134466570129403E-2</v>
      </c>
      <c r="Q2093" t="s">
        <v>8325</v>
      </c>
      <c r="R2093" t="s">
        <v>8329</v>
      </c>
      <c r="S2093" s="10">
        <f t="shared" si="132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101.28333333333333</v>
      </c>
      <c r="P2094" s="5">
        <f t="shared" si="130"/>
        <v>9.0505183478690136E-3</v>
      </c>
      <c r="Q2094" t="s">
        <v>8325</v>
      </c>
      <c r="R2094" t="s">
        <v>8329</v>
      </c>
      <c r="S2094" s="10">
        <f t="shared" si="132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102.46666666666667</v>
      </c>
      <c r="P2095" s="5">
        <f t="shared" si="130"/>
        <v>1.4964216005204945E-2</v>
      </c>
      <c r="Q2095" t="s">
        <v>8325</v>
      </c>
      <c r="R2095" t="s">
        <v>8329</v>
      </c>
      <c r="S2095" s="10">
        <f t="shared" si="132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120.54285714285714</v>
      </c>
      <c r="P2096" s="5">
        <f t="shared" si="130"/>
        <v>1.7065655368570753E-2</v>
      </c>
      <c r="Q2096" t="s">
        <v>8325</v>
      </c>
      <c r="R2096" t="s">
        <v>8329</v>
      </c>
      <c r="S2096" s="10">
        <f t="shared" si="132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100</v>
      </c>
      <c r="P2097" s="5">
        <f t="shared" si="130"/>
        <v>8.8000000000000005E-3</v>
      </c>
      <c r="Q2097" t="s">
        <v>8325</v>
      </c>
      <c r="R2097" t="s">
        <v>8329</v>
      </c>
      <c r="S2097" s="10">
        <f t="shared" si="132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101.66666666666666</v>
      </c>
      <c r="P2098" s="5">
        <f t="shared" si="130"/>
        <v>2.2950819672131147E-2</v>
      </c>
      <c r="Q2098" t="s">
        <v>8325</v>
      </c>
      <c r="R2098" t="s">
        <v>8329</v>
      </c>
      <c r="S2098" s="10">
        <f t="shared" si="132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100</v>
      </c>
      <c r="P2099" s="5">
        <f t="shared" si="130"/>
        <v>1.2666666666666666E-2</v>
      </c>
      <c r="Q2099" t="s">
        <v>8325</v>
      </c>
      <c r="R2099" t="s">
        <v>8329</v>
      </c>
      <c r="S2099" s="10">
        <f t="shared" si="132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100.33333333333334</v>
      </c>
      <c r="P2100" s="5">
        <f t="shared" si="130"/>
        <v>5.3156146179401996E-3</v>
      </c>
      <c r="Q2100" t="s">
        <v>8325</v>
      </c>
      <c r="R2100" t="s">
        <v>8329</v>
      </c>
      <c r="S2100" s="10">
        <f t="shared" si="132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132.36666666666667</v>
      </c>
      <c r="P2101" s="5">
        <f t="shared" si="130"/>
        <v>1.5865021405187609E-2</v>
      </c>
      <c r="Q2101" t="s">
        <v>8325</v>
      </c>
      <c r="R2101" t="s">
        <v>8329</v>
      </c>
      <c r="S2101" s="10">
        <f t="shared" si="132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136.66666666666666</v>
      </c>
      <c r="P2102" s="5">
        <f t="shared" si="130"/>
        <v>3.2926829268292684E-2</v>
      </c>
      <c r="Q2102" t="s">
        <v>8325</v>
      </c>
      <c r="R2102" t="s">
        <v>8329</v>
      </c>
      <c r="S2102" s="10">
        <f t="shared" si="132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113.25</v>
      </c>
      <c r="P2103" s="5">
        <f t="shared" si="130"/>
        <v>1.9426048565121413E-2</v>
      </c>
      <c r="Q2103" t="s">
        <v>8325</v>
      </c>
      <c r="R2103" t="s">
        <v>8329</v>
      </c>
      <c r="S2103" s="10">
        <f t="shared" si="132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136</v>
      </c>
      <c r="P2104" s="5">
        <f t="shared" si="130"/>
        <v>2.7941176470588237E-2</v>
      </c>
      <c r="Q2104" t="s">
        <v>8325</v>
      </c>
      <c r="R2104" t="s">
        <v>8329</v>
      </c>
      <c r="S2104" s="10">
        <f t="shared" si="132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146.12318374694613</v>
      </c>
      <c r="P2105" s="5">
        <f t="shared" si="130"/>
        <v>1.0119676170362548E-2</v>
      </c>
      <c r="Q2105" t="s">
        <v>8325</v>
      </c>
      <c r="R2105" t="s">
        <v>8329</v>
      </c>
      <c r="S2105" s="10">
        <f t="shared" si="132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129.5</v>
      </c>
      <c r="P2106" s="5">
        <f t="shared" si="130"/>
        <v>3.5714285714285712E-2</v>
      </c>
      <c r="Q2106" t="s">
        <v>8325</v>
      </c>
      <c r="R2106" t="s">
        <v>8329</v>
      </c>
      <c r="S2106" s="10">
        <f t="shared" si="132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254</v>
      </c>
      <c r="P2107" s="5">
        <f t="shared" si="130"/>
        <v>1.9488188976377954E-2</v>
      </c>
      <c r="Q2107" t="s">
        <v>8325</v>
      </c>
      <c r="R2107" t="s">
        <v>8329</v>
      </c>
      <c r="S2107" s="10">
        <f t="shared" si="132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107.04545454545456</v>
      </c>
      <c r="P2108" s="5">
        <f t="shared" si="130"/>
        <v>1.8683651804670912E-2</v>
      </c>
      <c r="Q2108" t="s">
        <v>8325</v>
      </c>
      <c r="R2108" t="s">
        <v>8329</v>
      </c>
      <c r="S2108" s="10">
        <f t="shared" si="132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107.73299999999999</v>
      </c>
      <c r="P2109" s="5">
        <f t="shared" si="130"/>
        <v>2.691840011881225E-2</v>
      </c>
      <c r="Q2109" t="s">
        <v>8325</v>
      </c>
      <c r="R2109" t="s">
        <v>8329</v>
      </c>
      <c r="S2109" s="10">
        <f t="shared" si="132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107.31250000000001</v>
      </c>
      <c r="P2110" s="5">
        <f t="shared" si="130"/>
        <v>1.1124053581828771E-2</v>
      </c>
      <c r="Q2110" t="s">
        <v>8325</v>
      </c>
      <c r="R2110" t="s">
        <v>8329</v>
      </c>
      <c r="S2110" s="10">
        <f t="shared" si="132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106.52500000000001</v>
      </c>
      <c r="P2111" s="5">
        <f t="shared" si="130"/>
        <v>9.3874677305796767E-3</v>
      </c>
      <c r="Q2111" t="s">
        <v>8325</v>
      </c>
      <c r="R2111" t="s">
        <v>8329</v>
      </c>
      <c r="S2111" s="10">
        <f t="shared" si="132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100.35000000000001</v>
      </c>
      <c r="P2112" s="5">
        <f t="shared" si="130"/>
        <v>1.8933731938216243E-2</v>
      </c>
      <c r="Q2112" t="s">
        <v>8325</v>
      </c>
      <c r="R2112" t="s">
        <v>8329</v>
      </c>
      <c r="S2112" s="10">
        <f t="shared" si="132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106.5</v>
      </c>
      <c r="P2113" s="5">
        <f t="shared" si="130"/>
        <v>1.8309859154929577E-2</v>
      </c>
      <c r="Q2113" t="s">
        <v>8325</v>
      </c>
      <c r="R2113" t="s">
        <v>8329</v>
      </c>
      <c r="S2113" s="10">
        <f t="shared" si="132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100</v>
      </c>
      <c r="P2114" s="5">
        <f t="shared" si="130"/>
        <v>3.6666666666666667E-2</v>
      </c>
      <c r="Q2114" t="s">
        <v>8325</v>
      </c>
      <c r="R2114" t="s">
        <v>8329</v>
      </c>
      <c r="S2114" s="10">
        <f t="shared" si="132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(E2115/D2115)*100</f>
        <v>104.85714285714285</v>
      </c>
      <c r="P2115" s="5">
        <f t="shared" ref="P2115:P2178" si="134">L2115/E2115</f>
        <v>1.4577656675749319E-2</v>
      </c>
      <c r="Q2115" t="s">
        <v>8325</v>
      </c>
      <c r="R2115" t="s">
        <v>8329</v>
      </c>
      <c r="S2115" s="10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104.69999999999999</v>
      </c>
      <c r="P2116" s="5">
        <f t="shared" si="134"/>
        <v>2.8080229226361032E-2</v>
      </c>
      <c r="Q2116" t="s">
        <v>8325</v>
      </c>
      <c r="R2116" t="s">
        <v>8329</v>
      </c>
      <c r="S2116" s="10">
        <f t="shared" si="132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225.66666666666669</v>
      </c>
      <c r="P2117" s="5">
        <f t="shared" si="134"/>
        <v>1.0635155096011817E-2</v>
      </c>
      <c r="Q2117" t="s">
        <v>8325</v>
      </c>
      <c r="R2117" t="s">
        <v>8329</v>
      </c>
      <c r="S2117" s="10">
        <f t="shared" si="132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100.90416666666667</v>
      </c>
      <c r="P2118" s="5">
        <f t="shared" si="134"/>
        <v>1.899492092331833E-3</v>
      </c>
      <c r="Q2118" t="s">
        <v>8325</v>
      </c>
      <c r="R2118" t="s">
        <v>8329</v>
      </c>
      <c r="S2118" s="10">
        <f t="shared" si="132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147.75</v>
      </c>
      <c r="P2119" s="5">
        <f t="shared" si="134"/>
        <v>1.9740552735476594E-2</v>
      </c>
      <c r="Q2119" t="s">
        <v>8325</v>
      </c>
      <c r="R2119" t="s">
        <v>8329</v>
      </c>
      <c r="S2119" s="10">
        <f t="shared" si="132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134.61099999999999</v>
      </c>
      <c r="P2120" s="5">
        <f t="shared" si="134"/>
        <v>1.2628982772581737E-2</v>
      </c>
      <c r="Q2120" t="s">
        <v>8325</v>
      </c>
      <c r="R2120" t="s">
        <v>8329</v>
      </c>
      <c r="S2120" s="10">
        <f t="shared" ref="S2120:S2183" si="136">(((J2120/60)/60)/24)+DATE(1970,1,1)</f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100.75</v>
      </c>
      <c r="P2121" s="5">
        <f t="shared" si="134"/>
        <v>1.0918114143920596E-2</v>
      </c>
      <c r="Q2121" t="s">
        <v>8325</v>
      </c>
      <c r="R2121" t="s">
        <v>8329</v>
      </c>
      <c r="S2121" s="10">
        <f t="shared" si="136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100.880375</v>
      </c>
      <c r="P2122" s="5">
        <f t="shared" si="134"/>
        <v>8.549730311767775E-3</v>
      </c>
      <c r="Q2122" t="s">
        <v>8325</v>
      </c>
      <c r="R2122" t="s">
        <v>8329</v>
      </c>
      <c r="S2122" s="10">
        <f t="shared" si="136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0.56800000000000006</v>
      </c>
      <c r="P2123" s="5">
        <f t="shared" si="134"/>
        <v>3.5211267605633804E-2</v>
      </c>
      <c r="Q2123" t="s">
        <v>8333</v>
      </c>
      <c r="R2123" t="s">
        <v>8334</v>
      </c>
      <c r="S2123" s="10">
        <f t="shared" si="136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0.38750000000000001</v>
      </c>
      <c r="P2124" s="5">
        <f t="shared" si="134"/>
        <v>9.6774193548387101E-3</v>
      </c>
      <c r="Q2124" t="s">
        <v>8333</v>
      </c>
      <c r="R2124" t="s">
        <v>8334</v>
      </c>
      <c r="S2124" s="10">
        <f t="shared" si="136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10</v>
      </c>
      <c r="P2125" s="5">
        <f t="shared" si="134"/>
        <v>0.1</v>
      </c>
      <c r="Q2125" t="s">
        <v>8333</v>
      </c>
      <c r="R2125" t="s">
        <v>8334</v>
      </c>
      <c r="S2125" s="10">
        <f t="shared" si="136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10.454545454545453</v>
      </c>
      <c r="P2126" s="5">
        <f t="shared" si="134"/>
        <v>4.3478260869565216E-2</v>
      </c>
      <c r="Q2126" t="s">
        <v>8333</v>
      </c>
      <c r="R2126" t="s">
        <v>8334</v>
      </c>
      <c r="S2126" s="10">
        <f t="shared" si="136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1.4200000000000002</v>
      </c>
      <c r="P2127" s="5">
        <f t="shared" si="134"/>
        <v>3.1690140845070422E-2</v>
      </c>
      <c r="Q2127" t="s">
        <v>8333</v>
      </c>
      <c r="R2127" t="s">
        <v>8334</v>
      </c>
      <c r="S2127" s="10">
        <f t="shared" si="136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0.05</v>
      </c>
      <c r="P2128" s="5">
        <f t="shared" si="134"/>
        <v>0.2</v>
      </c>
      <c r="Q2128" t="s">
        <v>8333</v>
      </c>
      <c r="R2128" t="s">
        <v>8334</v>
      </c>
      <c r="S2128" s="10">
        <f t="shared" si="136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28.842857142857142</v>
      </c>
      <c r="P2129" s="5">
        <f t="shared" si="134"/>
        <v>2.9222387320455671E-2</v>
      </c>
      <c r="Q2129" t="s">
        <v>8333</v>
      </c>
      <c r="R2129" t="s">
        <v>8334</v>
      </c>
      <c r="S2129" s="10">
        <f t="shared" si="136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0.16666666666666669</v>
      </c>
      <c r="P2130" s="5">
        <f t="shared" si="134"/>
        <v>0.04</v>
      </c>
      <c r="Q2130" t="s">
        <v>8333</v>
      </c>
      <c r="R2130" t="s">
        <v>8334</v>
      </c>
      <c r="S2130" s="10">
        <f t="shared" si="136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11.799999999999999</v>
      </c>
      <c r="P2131" s="5">
        <f t="shared" si="134"/>
        <v>5.0847457627118647E-2</v>
      </c>
      <c r="Q2131" t="s">
        <v>8333</v>
      </c>
      <c r="R2131" t="s">
        <v>8334</v>
      </c>
      <c r="S2131" s="10">
        <f t="shared" si="136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0.20238095238095236</v>
      </c>
      <c r="P2132" s="5">
        <f t="shared" si="134"/>
        <v>4.7058823529411764E-2</v>
      </c>
      <c r="Q2132" t="s">
        <v>8333</v>
      </c>
      <c r="R2132" t="s">
        <v>8334</v>
      </c>
      <c r="S2132" s="10">
        <f t="shared" si="136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5</v>
      </c>
      <c r="P2133" s="5">
        <f t="shared" si="134"/>
        <v>0.12</v>
      </c>
      <c r="Q2133" t="s">
        <v>8333</v>
      </c>
      <c r="R2133" t="s">
        <v>8334</v>
      </c>
      <c r="S2133" s="10">
        <f t="shared" si="136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2.1129899999999995</v>
      </c>
      <c r="P2134" s="5">
        <f t="shared" si="134"/>
        <v>4.6853037638606911E-2</v>
      </c>
      <c r="Q2134" t="s">
        <v>8333</v>
      </c>
      <c r="R2134" t="s">
        <v>8334</v>
      </c>
      <c r="S2134" s="10">
        <f t="shared" si="136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</v>
      </c>
      <c r="P2135" s="5">
        <f t="shared" si="134"/>
        <v>0.1875</v>
      </c>
      <c r="Q2135" t="s">
        <v>8333</v>
      </c>
      <c r="R2135" t="s">
        <v>8334</v>
      </c>
      <c r="S2135" s="10">
        <f t="shared" si="136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1.7333333333333332</v>
      </c>
      <c r="P2136" s="5">
        <f t="shared" si="134"/>
        <v>2.8846153846153848E-2</v>
      </c>
      <c r="Q2136" t="s">
        <v>8333</v>
      </c>
      <c r="R2136" t="s">
        <v>8334</v>
      </c>
      <c r="S2136" s="10">
        <f t="shared" si="136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</v>
      </c>
      <c r="P2137" s="5">
        <f t="shared" si="134"/>
        <v>4.6025104602510462E-2</v>
      </c>
      <c r="Q2137" t="s">
        <v>8333</v>
      </c>
      <c r="R2137" t="s">
        <v>8334</v>
      </c>
      <c r="S2137" s="10">
        <f t="shared" si="136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5.9612499999999999E-2</v>
      </c>
      <c r="P2138" s="5">
        <f t="shared" si="134"/>
        <v>8.3875026210945697E-2</v>
      </c>
      <c r="Q2138" t="s">
        <v>8333</v>
      </c>
      <c r="R2138" t="s">
        <v>8334</v>
      </c>
      <c r="S2138" s="10">
        <f t="shared" si="136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28.405999999999999</v>
      </c>
      <c r="P2139" s="5">
        <f t="shared" si="134"/>
        <v>3.759769062874041E-2</v>
      </c>
      <c r="Q2139" t="s">
        <v>8333</v>
      </c>
      <c r="R2139" t="s">
        <v>8334</v>
      </c>
      <c r="S2139" s="10">
        <f t="shared" si="136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12.8</v>
      </c>
      <c r="P2140" s="5">
        <f t="shared" si="134"/>
        <v>9.375E-2</v>
      </c>
      <c r="Q2140" t="s">
        <v>8333</v>
      </c>
      <c r="R2140" t="s">
        <v>8334</v>
      </c>
      <c r="S2140" s="10">
        <f t="shared" si="136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5.42</v>
      </c>
      <c r="P2141" s="5">
        <f t="shared" si="134"/>
        <v>3.4440344403444033E-2</v>
      </c>
      <c r="Q2141" t="s">
        <v>8333</v>
      </c>
      <c r="R2141" t="s">
        <v>8334</v>
      </c>
      <c r="S2141" s="10">
        <f t="shared" si="136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0.11199999999999999</v>
      </c>
      <c r="P2142" s="5">
        <f t="shared" si="134"/>
        <v>1.9642857142857142E-2</v>
      </c>
      <c r="Q2142" t="s">
        <v>8333</v>
      </c>
      <c r="R2142" t="s">
        <v>8334</v>
      </c>
      <c r="S2142" s="10">
        <f t="shared" si="136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s="5" t="e">
        <f t="shared" si="134"/>
        <v>#DIV/0!</v>
      </c>
      <c r="Q2143" t="s">
        <v>8333</v>
      </c>
      <c r="R2143" t="s">
        <v>8334</v>
      </c>
      <c r="S2143" s="10">
        <f t="shared" si="136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5.7238095238095239</v>
      </c>
      <c r="P2144" s="5">
        <f t="shared" si="134"/>
        <v>1.9966722129783693E-2</v>
      </c>
      <c r="Q2144" t="s">
        <v>8333</v>
      </c>
      <c r="R2144" t="s">
        <v>8334</v>
      </c>
      <c r="S2144" s="10">
        <f t="shared" si="136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11.25</v>
      </c>
      <c r="P2145" s="5">
        <f t="shared" si="134"/>
        <v>2.2222222222222223E-2</v>
      </c>
      <c r="Q2145" t="s">
        <v>8333</v>
      </c>
      <c r="R2145" t="s">
        <v>8334</v>
      </c>
      <c r="S2145" s="10">
        <f t="shared" si="136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1.7098591549295776</v>
      </c>
      <c r="P2146" s="5">
        <f t="shared" si="134"/>
        <v>3.9538714991762765E-2</v>
      </c>
      <c r="Q2146" t="s">
        <v>8333</v>
      </c>
      <c r="R2146" t="s">
        <v>8334</v>
      </c>
      <c r="S2146" s="10">
        <f t="shared" si="136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30.433333333333334</v>
      </c>
      <c r="P2147" s="5">
        <f t="shared" si="134"/>
        <v>1.9496166484118293E-2</v>
      </c>
      <c r="Q2147" t="s">
        <v>8333</v>
      </c>
      <c r="R2147" t="s">
        <v>8334</v>
      </c>
      <c r="S2147" s="10">
        <f t="shared" si="136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0.02</v>
      </c>
      <c r="P2148" s="5">
        <f t="shared" si="134"/>
        <v>1</v>
      </c>
      <c r="Q2148" t="s">
        <v>8333</v>
      </c>
      <c r="R2148" t="s">
        <v>8334</v>
      </c>
      <c r="S2148" s="10">
        <f t="shared" si="136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0.69641025641025645</v>
      </c>
      <c r="P2149" s="5">
        <f t="shared" si="134"/>
        <v>2.0250368188512519E-2</v>
      </c>
      <c r="Q2149" t="s">
        <v>8333</v>
      </c>
      <c r="R2149" t="s">
        <v>8334</v>
      </c>
      <c r="S2149" s="10">
        <f t="shared" si="136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2</v>
      </c>
      <c r="P2150" s="5">
        <f t="shared" si="134"/>
        <v>1</v>
      </c>
      <c r="Q2150" t="s">
        <v>8333</v>
      </c>
      <c r="R2150" t="s">
        <v>8334</v>
      </c>
      <c r="S2150" s="10">
        <f t="shared" si="136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s="5" t="e">
        <f t="shared" si="134"/>
        <v>#DIV/0!</v>
      </c>
      <c r="Q2151" t="s">
        <v>8333</v>
      </c>
      <c r="R2151" t="s">
        <v>8334</v>
      </c>
      <c r="S2151" s="10">
        <f t="shared" si="136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0.80999999999999994</v>
      </c>
      <c r="P2152" s="5">
        <f t="shared" si="134"/>
        <v>9.876543209876543E-3</v>
      </c>
      <c r="Q2152" t="s">
        <v>8333</v>
      </c>
      <c r="R2152" t="s">
        <v>8334</v>
      </c>
      <c r="S2152" s="10">
        <f t="shared" si="136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0.26222222222222225</v>
      </c>
      <c r="P2153" s="5">
        <f t="shared" si="134"/>
        <v>5.0847457627118647E-2</v>
      </c>
      <c r="Q2153" t="s">
        <v>8333</v>
      </c>
      <c r="R2153" t="s">
        <v>8334</v>
      </c>
      <c r="S2153" s="10">
        <f t="shared" si="136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0.16666666666666669</v>
      </c>
      <c r="P2154" s="5">
        <f t="shared" si="134"/>
        <v>0.08</v>
      </c>
      <c r="Q2154" t="s">
        <v>8333</v>
      </c>
      <c r="R2154" t="s">
        <v>8334</v>
      </c>
      <c r="S2154" s="10">
        <f t="shared" si="136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9.124454880912446E-3</v>
      </c>
      <c r="P2155" s="5">
        <f t="shared" si="134"/>
        <v>0.11764705882352941</v>
      </c>
      <c r="Q2155" t="s">
        <v>8333</v>
      </c>
      <c r="R2155" t="s">
        <v>8334</v>
      </c>
      <c r="S2155" s="10">
        <f t="shared" si="136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0.8</v>
      </c>
      <c r="P2156" s="5">
        <f t="shared" si="134"/>
        <v>1</v>
      </c>
      <c r="Q2156" t="s">
        <v>8333</v>
      </c>
      <c r="R2156" t="s">
        <v>8334</v>
      </c>
      <c r="S2156" s="10">
        <f t="shared" si="136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2.2999999999999998</v>
      </c>
      <c r="P2157" s="5">
        <f t="shared" si="134"/>
        <v>4.3478260869565216E-2</v>
      </c>
      <c r="Q2157" t="s">
        <v>8333</v>
      </c>
      <c r="R2157" t="s">
        <v>8334</v>
      </c>
      <c r="S2157" s="10">
        <f t="shared" si="136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2.6660714285714282</v>
      </c>
      <c r="P2158" s="5">
        <f t="shared" si="134"/>
        <v>5.5592766242464835E-2</v>
      </c>
      <c r="Q2158" t="s">
        <v>8333</v>
      </c>
      <c r="R2158" t="s">
        <v>8334</v>
      </c>
      <c r="S2158" s="10">
        <f t="shared" si="136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28.192</v>
      </c>
      <c r="P2159" s="5">
        <f t="shared" si="134"/>
        <v>2.6958002270147559E-3</v>
      </c>
      <c r="Q2159" t="s">
        <v>8333</v>
      </c>
      <c r="R2159" t="s">
        <v>8334</v>
      </c>
      <c r="S2159" s="10">
        <f t="shared" si="136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6.5900366666666672</v>
      </c>
      <c r="P2160" s="5">
        <f t="shared" si="134"/>
        <v>1.5730817886192842E-2</v>
      </c>
      <c r="Q2160" t="s">
        <v>8333</v>
      </c>
      <c r="R2160" t="s">
        <v>8334</v>
      </c>
      <c r="S2160" s="10">
        <f t="shared" si="136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0.72222222222222221</v>
      </c>
      <c r="P2161" s="5">
        <f t="shared" si="134"/>
        <v>7.6923076923076927E-2</v>
      </c>
      <c r="Q2161" t="s">
        <v>8333</v>
      </c>
      <c r="R2161" t="s">
        <v>8334</v>
      </c>
      <c r="S2161" s="10">
        <f t="shared" si="136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0.85000000000000009</v>
      </c>
      <c r="P2162" s="5">
        <f t="shared" si="134"/>
        <v>0.18823529411764706</v>
      </c>
      <c r="Q2162" t="s">
        <v>8333</v>
      </c>
      <c r="R2162" t="s">
        <v>8334</v>
      </c>
      <c r="S2162" s="10">
        <f t="shared" si="136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115.75</v>
      </c>
      <c r="P2163" s="5">
        <f t="shared" si="134"/>
        <v>2.8077753779697623E-2</v>
      </c>
      <c r="Q2163" t="s">
        <v>8325</v>
      </c>
      <c r="R2163" t="s">
        <v>8326</v>
      </c>
      <c r="S2163" s="10">
        <f t="shared" si="136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112.26666666666667</v>
      </c>
      <c r="P2164" s="5">
        <f t="shared" si="134"/>
        <v>1.1480601741884403E-2</v>
      </c>
      <c r="Q2164" t="s">
        <v>8325</v>
      </c>
      <c r="R2164" t="s">
        <v>8326</v>
      </c>
      <c r="S2164" s="10">
        <f t="shared" si="136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132.20000000000002</v>
      </c>
      <c r="P2165" s="5">
        <f t="shared" si="134"/>
        <v>1.3313161875945537E-2</v>
      </c>
      <c r="Q2165" t="s">
        <v>8325</v>
      </c>
      <c r="R2165" t="s">
        <v>8326</v>
      </c>
      <c r="S2165" s="10">
        <f t="shared" si="136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102.63636363636364</v>
      </c>
      <c r="P2166" s="5">
        <f t="shared" si="134"/>
        <v>1.470327723649247E-2</v>
      </c>
      <c r="Q2166" t="s">
        <v>8325</v>
      </c>
      <c r="R2166" t="s">
        <v>8326</v>
      </c>
      <c r="S2166" s="10">
        <f t="shared" si="136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138.64000000000001</v>
      </c>
      <c r="P2167" s="5">
        <f t="shared" si="134"/>
        <v>3.3756491633006348E-2</v>
      </c>
      <c r="Q2167" t="s">
        <v>8325</v>
      </c>
      <c r="R2167" t="s">
        <v>8326</v>
      </c>
      <c r="S2167" s="10">
        <f t="shared" si="136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146.6</v>
      </c>
      <c r="P2168" s="5">
        <f t="shared" si="134"/>
        <v>1.0914051841746248E-2</v>
      </c>
      <c r="Q2168" t="s">
        <v>8325</v>
      </c>
      <c r="R2168" t="s">
        <v>8326</v>
      </c>
      <c r="S2168" s="10">
        <f t="shared" si="136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120</v>
      </c>
      <c r="P2169" s="5">
        <f t="shared" si="134"/>
        <v>4.4444444444444446E-2</v>
      </c>
      <c r="Q2169" t="s">
        <v>8325</v>
      </c>
      <c r="R2169" t="s">
        <v>8326</v>
      </c>
      <c r="S2169" s="10">
        <f t="shared" si="136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121.5816111111111</v>
      </c>
      <c r="P2170" s="5">
        <f t="shared" si="134"/>
        <v>1.5535975149750808E-2</v>
      </c>
      <c r="Q2170" t="s">
        <v>8325</v>
      </c>
      <c r="R2170" t="s">
        <v>8326</v>
      </c>
      <c r="S2170" s="10">
        <f t="shared" si="136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100</v>
      </c>
      <c r="P2171" s="5">
        <f t="shared" si="134"/>
        <v>4.5751633986928102E-2</v>
      </c>
      <c r="Q2171" t="s">
        <v>8325</v>
      </c>
      <c r="R2171" t="s">
        <v>8326</v>
      </c>
      <c r="S2171" s="10">
        <f t="shared" si="136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180.85714285714286</v>
      </c>
      <c r="P2172" s="5">
        <f t="shared" si="134"/>
        <v>3.0015797788309637E-2</v>
      </c>
      <c r="Q2172" t="s">
        <v>8325</v>
      </c>
      <c r="R2172" t="s">
        <v>8326</v>
      </c>
      <c r="S2172" s="10">
        <f t="shared" si="136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106.075</v>
      </c>
      <c r="P2173" s="5">
        <f t="shared" si="134"/>
        <v>1.1077068112184774E-2</v>
      </c>
      <c r="Q2173" t="s">
        <v>8325</v>
      </c>
      <c r="R2173" t="s">
        <v>8326</v>
      </c>
      <c r="S2173" s="10">
        <f t="shared" si="136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100</v>
      </c>
      <c r="P2174" s="5">
        <f t="shared" si="134"/>
        <v>1.2999999999999999E-2</v>
      </c>
      <c r="Q2174" t="s">
        <v>8325</v>
      </c>
      <c r="R2174" t="s">
        <v>8326</v>
      </c>
      <c r="S2174" s="10">
        <f t="shared" si="136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126.92857142857143</v>
      </c>
      <c r="P2175" s="5">
        <f t="shared" si="134"/>
        <v>1.6882386043894203E-2</v>
      </c>
      <c r="Q2175" t="s">
        <v>8325</v>
      </c>
      <c r="R2175" t="s">
        <v>8326</v>
      </c>
      <c r="S2175" s="10">
        <f t="shared" si="136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102.97499999999999</v>
      </c>
      <c r="P2176" s="5">
        <f t="shared" si="134"/>
        <v>1.529497450837582E-2</v>
      </c>
      <c r="Q2176" t="s">
        <v>8325</v>
      </c>
      <c r="R2176" t="s">
        <v>8326</v>
      </c>
      <c r="S2176" s="10">
        <f t="shared" si="136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250</v>
      </c>
      <c r="P2177" s="5">
        <f t="shared" si="134"/>
        <v>1.4857142857142857E-2</v>
      </c>
      <c r="Q2177" t="s">
        <v>8325</v>
      </c>
      <c r="R2177" t="s">
        <v>8326</v>
      </c>
      <c r="S2177" s="10">
        <f t="shared" si="136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126.02</v>
      </c>
      <c r="P2178" s="5">
        <f t="shared" si="134"/>
        <v>1.1268052690049199E-2</v>
      </c>
      <c r="Q2178" t="s">
        <v>8325</v>
      </c>
      <c r="R2178" t="s">
        <v>8326</v>
      </c>
      <c r="S2178" s="10">
        <f t="shared" si="136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(E2179/D2179)*100</f>
        <v>100.12</v>
      </c>
      <c r="P2179" s="5">
        <f t="shared" ref="P2179:P2242" si="138">L2179/E2179</f>
        <v>1.5181781861765881E-2</v>
      </c>
      <c r="Q2179" t="s">
        <v>8325</v>
      </c>
      <c r="R2179" t="s">
        <v>8326</v>
      </c>
      <c r="S2179" s="10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138.64000000000001</v>
      </c>
      <c r="P2180" s="5">
        <f t="shared" si="138"/>
        <v>2.4783612233121755E-2</v>
      </c>
      <c r="Q2180" t="s">
        <v>8325</v>
      </c>
      <c r="R2180" t="s">
        <v>8326</v>
      </c>
      <c r="S2180" s="10">
        <f t="shared" si="136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161.4</v>
      </c>
      <c r="P2181" s="5">
        <f t="shared" si="138"/>
        <v>1.3011152416356878E-2</v>
      </c>
      <c r="Q2181" t="s">
        <v>8325</v>
      </c>
      <c r="R2181" t="s">
        <v>8326</v>
      </c>
      <c r="S2181" s="10">
        <f t="shared" si="136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107.18419999999999</v>
      </c>
      <c r="P2182" s="5">
        <f t="shared" si="138"/>
        <v>1.4554383948380451E-2</v>
      </c>
      <c r="Q2182" t="s">
        <v>8325</v>
      </c>
      <c r="R2182" t="s">
        <v>8326</v>
      </c>
      <c r="S2182" s="10">
        <f t="shared" si="136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153.1</v>
      </c>
      <c r="P2183" s="5">
        <f t="shared" si="138"/>
        <v>1.7308948399738733E-2</v>
      </c>
      <c r="Q2183" t="s">
        <v>8333</v>
      </c>
      <c r="R2183" t="s">
        <v>8351</v>
      </c>
      <c r="S2183" s="10">
        <f t="shared" si="136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524.16666666666663</v>
      </c>
      <c r="P2184" s="5">
        <f t="shared" si="138"/>
        <v>2.2639109697933226E-2</v>
      </c>
      <c r="Q2184" t="s">
        <v>8333</v>
      </c>
      <c r="R2184" t="s">
        <v>8351</v>
      </c>
      <c r="S2184" s="10">
        <f t="shared" ref="S2184:S2247" si="140">(((J2184/60)/60)/24)+DATE(1970,1,1)</f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489.27777777777777</v>
      </c>
      <c r="P2185" s="5">
        <f t="shared" si="138"/>
        <v>3.1679345974792779E-2</v>
      </c>
      <c r="Q2185" t="s">
        <v>8333</v>
      </c>
      <c r="R2185" t="s">
        <v>8351</v>
      </c>
      <c r="S2185" s="10">
        <f t="shared" si="140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284.74</v>
      </c>
      <c r="P2186" s="5">
        <f t="shared" si="138"/>
        <v>9.3418557280325904E-3</v>
      </c>
      <c r="Q2186" t="s">
        <v>8333</v>
      </c>
      <c r="R2186" t="s">
        <v>8351</v>
      </c>
      <c r="S2186" s="10">
        <f t="shared" si="140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1856.97</v>
      </c>
      <c r="P2187" s="5">
        <f t="shared" si="138"/>
        <v>6.7098553019165627E-3</v>
      </c>
      <c r="Q2187" t="s">
        <v>8333</v>
      </c>
      <c r="R2187" t="s">
        <v>8351</v>
      </c>
      <c r="S2187" s="10">
        <f t="shared" si="140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109.67499999999998</v>
      </c>
      <c r="P2188" s="5">
        <f t="shared" si="138"/>
        <v>1.7870982448142239E-2</v>
      </c>
      <c r="Q2188" t="s">
        <v>8333</v>
      </c>
      <c r="R2188" t="s">
        <v>8351</v>
      </c>
      <c r="S2188" s="10">
        <f t="shared" si="140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1014.6425</v>
      </c>
      <c r="P2189" s="5">
        <f t="shared" si="138"/>
        <v>1.7552980483273667E-2</v>
      </c>
      <c r="Q2189" t="s">
        <v>8333</v>
      </c>
      <c r="R2189" t="s">
        <v>8351</v>
      </c>
      <c r="S2189" s="10">
        <f t="shared" si="140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412.17692027666544</v>
      </c>
      <c r="P2190" s="5">
        <f t="shared" si="138"/>
        <v>2.2698167365864431E-2</v>
      </c>
      <c r="Q2190" t="s">
        <v>8333</v>
      </c>
      <c r="R2190" t="s">
        <v>8351</v>
      </c>
      <c r="S2190" s="10">
        <f t="shared" si="140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503.25</v>
      </c>
      <c r="P2191" s="5">
        <f t="shared" si="138"/>
        <v>1.4571948998178506E-2</v>
      </c>
      <c r="Q2191" t="s">
        <v>8333</v>
      </c>
      <c r="R2191" t="s">
        <v>8351</v>
      </c>
      <c r="S2191" s="10">
        <f t="shared" si="140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184.61052631578946</v>
      </c>
      <c r="P2192" s="5">
        <f t="shared" si="138"/>
        <v>1.5309613410879233E-2</v>
      </c>
      <c r="Q2192" t="s">
        <v>8333</v>
      </c>
      <c r="R2192" t="s">
        <v>8351</v>
      </c>
      <c r="S2192" s="10">
        <f t="shared" si="140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119.73333333333333</v>
      </c>
      <c r="P2193" s="5">
        <f t="shared" si="138"/>
        <v>2.7839643652561249E-2</v>
      </c>
      <c r="Q2193" t="s">
        <v>8333</v>
      </c>
      <c r="R2193" t="s">
        <v>8351</v>
      </c>
      <c r="S2193" s="10">
        <f t="shared" si="140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1081.2401666666667</v>
      </c>
      <c r="P2194" s="5">
        <f t="shared" si="138"/>
        <v>2.4955910967051569E-2</v>
      </c>
      <c r="Q2194" t="s">
        <v>8333</v>
      </c>
      <c r="R2194" t="s">
        <v>8351</v>
      </c>
      <c r="S2194" s="10">
        <f t="shared" si="140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452.37333333333333</v>
      </c>
      <c r="P2195" s="5">
        <f t="shared" si="138"/>
        <v>1.3219170007073804E-2</v>
      </c>
      <c r="Q2195" t="s">
        <v>8333</v>
      </c>
      <c r="R2195" t="s">
        <v>8351</v>
      </c>
      <c r="S2195" s="10">
        <f t="shared" si="140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537.37</v>
      </c>
      <c r="P2196" s="5">
        <f t="shared" si="138"/>
        <v>1.6338835439269034E-2</v>
      </c>
      <c r="Q2196" t="s">
        <v>8333</v>
      </c>
      <c r="R2196" t="s">
        <v>8351</v>
      </c>
      <c r="S2196" s="10">
        <f t="shared" si="140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120.32608695652173</v>
      </c>
      <c r="P2197" s="5">
        <f t="shared" si="138"/>
        <v>2.077687443541102E-2</v>
      </c>
      <c r="Q2197" t="s">
        <v>8333</v>
      </c>
      <c r="R2197" t="s">
        <v>8351</v>
      </c>
      <c r="S2197" s="10">
        <f t="shared" si="140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113.83571428571429</v>
      </c>
      <c r="P2198" s="5">
        <f t="shared" si="138"/>
        <v>1.4682813578465207E-2</v>
      </c>
      <c r="Q2198" t="s">
        <v>8333</v>
      </c>
      <c r="R2198" t="s">
        <v>8351</v>
      </c>
      <c r="S2198" s="10">
        <f t="shared" si="140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951.03109999999992</v>
      </c>
      <c r="P2199" s="5">
        <f t="shared" si="138"/>
        <v>1.5176510351063528E-2</v>
      </c>
      <c r="Q2199" t="s">
        <v>8333</v>
      </c>
      <c r="R2199" t="s">
        <v>8351</v>
      </c>
      <c r="S2199" s="10">
        <f t="shared" si="140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132.89249999999998</v>
      </c>
      <c r="P2200" s="5">
        <f t="shared" si="138"/>
        <v>1.2246740786726114E-2</v>
      </c>
      <c r="Q2200" t="s">
        <v>8333</v>
      </c>
      <c r="R2200" t="s">
        <v>8351</v>
      </c>
      <c r="S2200" s="10">
        <f t="shared" si="140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146.97777777777779</v>
      </c>
      <c r="P2201" s="5">
        <f t="shared" si="138"/>
        <v>1.8974901723616572E-2</v>
      </c>
      <c r="Q2201" t="s">
        <v>8333</v>
      </c>
      <c r="R2201" t="s">
        <v>8351</v>
      </c>
      <c r="S2201" s="10">
        <f t="shared" si="140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542.15</v>
      </c>
      <c r="P2202" s="5">
        <f t="shared" si="138"/>
        <v>2.4255279904085585E-2</v>
      </c>
      <c r="Q2202" t="s">
        <v>8333</v>
      </c>
      <c r="R2202" t="s">
        <v>8351</v>
      </c>
      <c r="S2202" s="10">
        <f t="shared" si="140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382.71818181818185</v>
      </c>
      <c r="P2203" s="5">
        <f t="shared" si="138"/>
        <v>6.6509893346635304E-2</v>
      </c>
      <c r="Q2203" t="s">
        <v>8325</v>
      </c>
      <c r="R2203" t="s">
        <v>8330</v>
      </c>
      <c r="S2203" s="10">
        <f t="shared" si="140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704.18124999999998</v>
      </c>
      <c r="P2204" s="5">
        <f t="shared" si="138"/>
        <v>2.5597103018576539E-2</v>
      </c>
      <c r="Q2204" t="s">
        <v>8325</v>
      </c>
      <c r="R2204" t="s">
        <v>8330</v>
      </c>
      <c r="S2204" s="10">
        <f t="shared" si="140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109.55</v>
      </c>
      <c r="P2205" s="5">
        <f t="shared" si="138"/>
        <v>2.2820629849383843E-2</v>
      </c>
      <c r="Q2205" t="s">
        <v>8325</v>
      </c>
      <c r="R2205" t="s">
        <v>8330</v>
      </c>
      <c r="S2205" s="10">
        <f t="shared" si="140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132.86666666666667</v>
      </c>
      <c r="P2206" s="5">
        <f t="shared" si="138"/>
        <v>3.6628198695434017E-2</v>
      </c>
      <c r="Q2206" t="s">
        <v>8325</v>
      </c>
      <c r="R2206" t="s">
        <v>8330</v>
      </c>
      <c r="S2206" s="10">
        <f t="shared" si="140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152</v>
      </c>
      <c r="P2207" s="5">
        <f t="shared" si="138"/>
        <v>2.368421052631579E-2</v>
      </c>
      <c r="Q2207" t="s">
        <v>8325</v>
      </c>
      <c r="R2207" t="s">
        <v>8330</v>
      </c>
      <c r="S2207" s="10">
        <f t="shared" si="140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102.72727272727273</v>
      </c>
      <c r="P2208" s="5">
        <f t="shared" si="138"/>
        <v>3.0088495575221239E-2</v>
      </c>
      <c r="Q2208" t="s">
        <v>8325</v>
      </c>
      <c r="R2208" t="s">
        <v>8330</v>
      </c>
      <c r="S2208" s="10">
        <f t="shared" si="140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100</v>
      </c>
      <c r="P2209" s="5">
        <f t="shared" si="138"/>
        <v>3.5000000000000001E-3</v>
      </c>
      <c r="Q2209" t="s">
        <v>8325</v>
      </c>
      <c r="R2209" t="s">
        <v>8330</v>
      </c>
      <c r="S2209" s="10">
        <f t="shared" si="140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101.6</v>
      </c>
      <c r="P2210" s="5">
        <f t="shared" si="138"/>
        <v>2.3622047244094488E-2</v>
      </c>
      <c r="Q2210" t="s">
        <v>8325</v>
      </c>
      <c r="R2210" t="s">
        <v>8330</v>
      </c>
      <c r="S2210" s="10">
        <f t="shared" si="140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150.80000000000001</v>
      </c>
      <c r="P2211" s="5">
        <f t="shared" si="138"/>
        <v>1.9893899204244031E-2</v>
      </c>
      <c r="Q2211" t="s">
        <v>8325</v>
      </c>
      <c r="R2211" t="s">
        <v>8330</v>
      </c>
      <c r="S2211" s="10">
        <f t="shared" si="140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111.425</v>
      </c>
      <c r="P2212" s="5">
        <f t="shared" si="138"/>
        <v>1.6154363921920576E-2</v>
      </c>
      <c r="Q2212" t="s">
        <v>8325</v>
      </c>
      <c r="R2212" t="s">
        <v>8330</v>
      </c>
      <c r="S2212" s="10">
        <f t="shared" si="140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195.6</v>
      </c>
      <c r="P2213" s="5">
        <f t="shared" si="138"/>
        <v>2.4539877300613498E-2</v>
      </c>
      <c r="Q2213" t="s">
        <v>8325</v>
      </c>
      <c r="R2213" t="s">
        <v>8330</v>
      </c>
      <c r="S2213" s="10">
        <f t="shared" si="140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114.38333333333333</v>
      </c>
      <c r="P2214" s="5">
        <f t="shared" si="138"/>
        <v>1.7922191461460003E-2</v>
      </c>
      <c r="Q2214" t="s">
        <v>8325</v>
      </c>
      <c r="R2214" t="s">
        <v>8330</v>
      </c>
      <c r="S2214" s="10">
        <f t="shared" si="140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200</v>
      </c>
      <c r="P2215" s="5">
        <f t="shared" si="138"/>
        <v>0.1</v>
      </c>
      <c r="Q2215" t="s">
        <v>8325</v>
      </c>
      <c r="R2215" t="s">
        <v>8330</v>
      </c>
      <c r="S2215" s="10">
        <f t="shared" si="140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292.50166666666667</v>
      </c>
      <c r="P2216" s="5">
        <f t="shared" si="138"/>
        <v>1.3675135754212227E-2</v>
      </c>
      <c r="Q2216" t="s">
        <v>8325</v>
      </c>
      <c r="R2216" t="s">
        <v>8330</v>
      </c>
      <c r="S2216" s="10">
        <f t="shared" si="140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156.36363636363637</v>
      </c>
      <c r="P2217" s="5">
        <f t="shared" si="138"/>
        <v>3.8372093023255817E-2</v>
      </c>
      <c r="Q2217" t="s">
        <v>8325</v>
      </c>
      <c r="R2217" t="s">
        <v>8330</v>
      </c>
      <c r="S2217" s="10">
        <f t="shared" si="140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105.66666666666666</v>
      </c>
      <c r="P2218" s="5">
        <f t="shared" si="138"/>
        <v>4.4164037854889593E-2</v>
      </c>
      <c r="Q2218" t="s">
        <v>8325</v>
      </c>
      <c r="R2218" t="s">
        <v>8330</v>
      </c>
      <c r="S2218" s="10">
        <f t="shared" si="140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101.19047619047619</v>
      </c>
      <c r="P2219" s="5">
        <f t="shared" si="138"/>
        <v>2.1176470588235293E-2</v>
      </c>
      <c r="Q2219" t="s">
        <v>8325</v>
      </c>
      <c r="R2219" t="s">
        <v>8330</v>
      </c>
      <c r="S2219" s="10">
        <f t="shared" si="140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122.833</v>
      </c>
      <c r="P2220" s="5">
        <f t="shared" si="138"/>
        <v>3.0936311903153064E-2</v>
      </c>
      <c r="Q2220" t="s">
        <v>8325</v>
      </c>
      <c r="R2220" t="s">
        <v>8330</v>
      </c>
      <c r="S2220" s="10">
        <f t="shared" si="140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101.49999999999999</v>
      </c>
      <c r="P2221" s="5">
        <f t="shared" si="138"/>
        <v>1.8719211822660099E-2</v>
      </c>
      <c r="Q2221" t="s">
        <v>8325</v>
      </c>
      <c r="R2221" t="s">
        <v>8330</v>
      </c>
      <c r="S2221" s="10">
        <f t="shared" si="140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101.14285714285714</v>
      </c>
      <c r="P2222" s="5">
        <f t="shared" si="138"/>
        <v>1.9491525423728815E-2</v>
      </c>
      <c r="Q2222" t="s">
        <v>8325</v>
      </c>
      <c r="R2222" t="s">
        <v>8330</v>
      </c>
      <c r="S2222" s="10">
        <f t="shared" si="140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108.11999999999999</v>
      </c>
      <c r="P2223" s="5">
        <f t="shared" si="138"/>
        <v>2.6883709458626219E-2</v>
      </c>
      <c r="Q2223" t="s">
        <v>8333</v>
      </c>
      <c r="R2223" t="s">
        <v>8351</v>
      </c>
      <c r="S2223" s="10">
        <f t="shared" si="140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162.6</v>
      </c>
      <c r="P2224" s="5">
        <f t="shared" si="138"/>
        <v>3.6900369003690037E-2</v>
      </c>
      <c r="Q2224" t="s">
        <v>8333</v>
      </c>
      <c r="R2224" t="s">
        <v>8351</v>
      </c>
      <c r="S2224" s="10">
        <f t="shared" si="140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105.80000000000001</v>
      </c>
      <c r="P2225" s="5">
        <f t="shared" si="138"/>
        <v>4.8470747903640154E-3</v>
      </c>
      <c r="Q2225" t="s">
        <v>8333</v>
      </c>
      <c r="R2225" t="s">
        <v>8351</v>
      </c>
      <c r="S2225" s="10">
        <f t="shared" si="140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243.15000000000003</v>
      </c>
      <c r="P2226" s="5">
        <f t="shared" si="138"/>
        <v>1.2173555418465968E-2</v>
      </c>
      <c r="Q2226" t="s">
        <v>8333</v>
      </c>
      <c r="R2226" t="s">
        <v>8351</v>
      </c>
      <c r="S2226" s="10">
        <f t="shared" si="140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944.83338095238094</v>
      </c>
      <c r="P2227" s="5">
        <f t="shared" si="138"/>
        <v>6.0680893043323688E-3</v>
      </c>
      <c r="Q2227" t="s">
        <v>8333</v>
      </c>
      <c r="R2227" t="s">
        <v>8351</v>
      </c>
      <c r="S2227" s="10">
        <f t="shared" si="140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108.46283333333334</v>
      </c>
      <c r="P2228" s="5">
        <f t="shared" si="138"/>
        <v>1.6441884086253817E-2</v>
      </c>
      <c r="Q2228" t="s">
        <v>8333</v>
      </c>
      <c r="R2228" t="s">
        <v>8351</v>
      </c>
      <c r="S2228" s="10">
        <f t="shared" si="140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157.37692307692308</v>
      </c>
      <c r="P2229" s="5">
        <f t="shared" si="138"/>
        <v>1.4712351532332959E-2</v>
      </c>
      <c r="Q2229" t="s">
        <v>8333</v>
      </c>
      <c r="R2229" t="s">
        <v>8351</v>
      </c>
      <c r="S2229" s="10">
        <f t="shared" si="140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1174.49</v>
      </c>
      <c r="P2230" s="5">
        <f t="shared" si="138"/>
        <v>1.2260640788767891E-2</v>
      </c>
      <c r="Q2230" t="s">
        <v>8333</v>
      </c>
      <c r="R2230" t="s">
        <v>8351</v>
      </c>
      <c r="S2230" s="10">
        <f t="shared" si="140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171.04755366949576</v>
      </c>
      <c r="P2231" s="5">
        <f t="shared" si="138"/>
        <v>3.9330634916117754E-2</v>
      </c>
      <c r="Q2231" t="s">
        <v>8333</v>
      </c>
      <c r="R2231" t="s">
        <v>8351</v>
      </c>
      <c r="S2231" s="10">
        <f t="shared" si="140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125.95294117647057</v>
      </c>
      <c r="P2232" s="5">
        <f t="shared" si="138"/>
        <v>4.6515972351952178E-2</v>
      </c>
      <c r="Q2232" t="s">
        <v>8333</v>
      </c>
      <c r="R2232" t="s">
        <v>8351</v>
      </c>
      <c r="S2232" s="10">
        <f t="shared" si="140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1212.1296000000002</v>
      </c>
      <c r="P2233" s="5">
        <f t="shared" si="138"/>
        <v>3.6728745837078802E-2</v>
      </c>
      <c r="Q2233" t="s">
        <v>8333</v>
      </c>
      <c r="R2233" t="s">
        <v>8351</v>
      </c>
      <c r="S2233" s="10">
        <f t="shared" si="140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495.8</v>
      </c>
      <c r="P2234" s="5">
        <f t="shared" si="138"/>
        <v>3.9854780153287618E-2</v>
      </c>
      <c r="Q2234" t="s">
        <v>8333</v>
      </c>
      <c r="R2234" t="s">
        <v>8351</v>
      </c>
      <c r="S2234" s="10">
        <f t="shared" si="140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332.03999999999996</v>
      </c>
      <c r="P2235" s="5">
        <f t="shared" si="138"/>
        <v>4.7102758703770627E-2</v>
      </c>
      <c r="Q2235" t="s">
        <v>8333</v>
      </c>
      <c r="R2235" t="s">
        <v>8351</v>
      </c>
      <c r="S2235" s="10">
        <f t="shared" si="140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1165</v>
      </c>
      <c r="P2236" s="5">
        <f t="shared" si="138"/>
        <v>2.4034334763948499E-2</v>
      </c>
      <c r="Q2236" t="s">
        <v>8333</v>
      </c>
      <c r="R2236" t="s">
        <v>8351</v>
      </c>
      <c r="S2236" s="10">
        <f t="shared" si="140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153.3153846153846</v>
      </c>
      <c r="P2237" s="5">
        <f t="shared" si="138"/>
        <v>7.3754452862375194E-3</v>
      </c>
      <c r="Q2237" t="s">
        <v>8333</v>
      </c>
      <c r="R2237" t="s">
        <v>8351</v>
      </c>
      <c r="S2237" s="10">
        <f t="shared" si="140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537.10714285714289</v>
      </c>
      <c r="P2238" s="5">
        <f t="shared" si="138"/>
        <v>4.5215772325287583E-2</v>
      </c>
      <c r="Q2238" t="s">
        <v>8333</v>
      </c>
      <c r="R2238" t="s">
        <v>8351</v>
      </c>
      <c r="S2238" s="10">
        <f t="shared" si="140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352.92777777777775</v>
      </c>
      <c r="P2239" s="5">
        <f t="shared" si="138"/>
        <v>1.5473735576998757E-2</v>
      </c>
      <c r="Q2239" t="s">
        <v>8333</v>
      </c>
      <c r="R2239" t="s">
        <v>8351</v>
      </c>
      <c r="S2239" s="10">
        <f t="shared" si="140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137.4</v>
      </c>
      <c r="P2240" s="5">
        <f t="shared" si="138"/>
        <v>1.4374090247452693E-2</v>
      </c>
      <c r="Q2240" t="s">
        <v>8333</v>
      </c>
      <c r="R2240" t="s">
        <v>8351</v>
      </c>
      <c r="S2240" s="10">
        <f t="shared" si="140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128.02668</v>
      </c>
      <c r="P2241" s="5">
        <f t="shared" si="138"/>
        <v>1.3309725754038144E-2</v>
      </c>
      <c r="Q2241" t="s">
        <v>8333</v>
      </c>
      <c r="R2241" t="s">
        <v>8351</v>
      </c>
      <c r="S2241" s="10">
        <f t="shared" si="140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270.68</v>
      </c>
      <c r="P2242" s="5">
        <f t="shared" si="138"/>
        <v>7.0932466380966451E-3</v>
      </c>
      <c r="Q2242" t="s">
        <v>8333</v>
      </c>
      <c r="R2242" t="s">
        <v>8351</v>
      </c>
      <c r="S2242" s="10">
        <f t="shared" si="140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(E2243/D2243)*100</f>
        <v>806.4</v>
      </c>
      <c r="P2243" s="5">
        <f t="shared" ref="P2243:P2306" si="142">L2243/E2243</f>
        <v>2.0213293650793652E-2</v>
      </c>
      <c r="Q2243" t="s">
        <v>8333</v>
      </c>
      <c r="R2243" t="s">
        <v>8351</v>
      </c>
      <c r="S2243" s="10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1360.0976000000001</v>
      </c>
      <c r="P2244" s="5">
        <f t="shared" si="142"/>
        <v>1.856484417000662E-2</v>
      </c>
      <c r="Q2244" t="s">
        <v>8333</v>
      </c>
      <c r="R2244" t="s">
        <v>8351</v>
      </c>
      <c r="S2244" s="10">
        <f t="shared" si="140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930250</v>
      </c>
      <c r="P2245" s="5">
        <f t="shared" si="142"/>
        <v>0.21875839828003224</v>
      </c>
      <c r="Q2245" t="s">
        <v>8333</v>
      </c>
      <c r="R2245" t="s">
        <v>8351</v>
      </c>
      <c r="S2245" s="10">
        <f t="shared" si="140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377.02</v>
      </c>
      <c r="P2246" s="5">
        <f t="shared" si="142"/>
        <v>1.5383799267943345E-2</v>
      </c>
      <c r="Q2246" t="s">
        <v>8333</v>
      </c>
      <c r="R2246" t="s">
        <v>8351</v>
      </c>
      <c r="S2246" s="10">
        <f t="shared" si="140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2647.0250000000001</v>
      </c>
      <c r="P2247" s="5">
        <f t="shared" si="142"/>
        <v>1.8700238947497661E-2</v>
      </c>
      <c r="Q2247" t="s">
        <v>8333</v>
      </c>
      <c r="R2247" t="s">
        <v>8351</v>
      </c>
      <c r="S2247" s="10">
        <f t="shared" si="140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100.12</v>
      </c>
      <c r="P2248" s="5">
        <f t="shared" si="142"/>
        <v>2.2772672792648822E-2</v>
      </c>
      <c r="Q2248" t="s">
        <v>8333</v>
      </c>
      <c r="R2248" t="s">
        <v>8351</v>
      </c>
      <c r="S2248" s="10">
        <f t="shared" ref="S2248:S2311" si="144">(((J2248/60)/60)/24)+DATE(1970,1,1)</f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104.45405405405405</v>
      </c>
      <c r="P2249" s="5">
        <f t="shared" si="142"/>
        <v>1.9664665700683089E-2</v>
      </c>
      <c r="Q2249" t="s">
        <v>8333</v>
      </c>
      <c r="R2249" t="s">
        <v>8351</v>
      </c>
      <c r="S2249" s="10">
        <f t="shared" si="144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107.21428571428571</v>
      </c>
      <c r="P2250" s="5">
        <f t="shared" si="142"/>
        <v>1.7055296469020653E-2</v>
      </c>
      <c r="Q2250" t="s">
        <v>8333</v>
      </c>
      <c r="R2250" t="s">
        <v>8351</v>
      </c>
      <c r="S2250" s="10">
        <f t="shared" si="144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168.77142857142857</v>
      </c>
      <c r="P2251" s="5">
        <f t="shared" si="142"/>
        <v>3.0472320975114271E-2</v>
      </c>
      <c r="Q2251" t="s">
        <v>8333</v>
      </c>
      <c r="R2251" t="s">
        <v>8351</v>
      </c>
      <c r="S2251" s="10">
        <f t="shared" si="144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975.11200000000008</v>
      </c>
      <c r="P2252" s="5">
        <f t="shared" si="142"/>
        <v>2.3422950389288613E-3</v>
      </c>
      <c r="Q2252" t="s">
        <v>8333</v>
      </c>
      <c r="R2252" t="s">
        <v>8351</v>
      </c>
      <c r="S2252" s="10">
        <f t="shared" si="144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134.44929411764704</v>
      </c>
      <c r="P2253" s="5">
        <f t="shared" si="142"/>
        <v>4.2001401796784965E-2</v>
      </c>
      <c r="Q2253" t="s">
        <v>8333</v>
      </c>
      <c r="R2253" t="s">
        <v>8351</v>
      </c>
      <c r="S2253" s="10">
        <f t="shared" si="144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272.27777777777777</v>
      </c>
      <c r="P2254" s="5">
        <f t="shared" si="142"/>
        <v>1.0161191593552336E-2</v>
      </c>
      <c r="Q2254" t="s">
        <v>8333</v>
      </c>
      <c r="R2254" t="s">
        <v>8351</v>
      </c>
      <c r="S2254" s="10">
        <f t="shared" si="144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112.6875</v>
      </c>
      <c r="P2255" s="5">
        <f t="shared" si="142"/>
        <v>9.3178036605657232E-3</v>
      </c>
      <c r="Q2255" t="s">
        <v>8333</v>
      </c>
      <c r="R2255" t="s">
        <v>8351</v>
      </c>
      <c r="S2255" s="10">
        <f t="shared" si="144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459.8</v>
      </c>
      <c r="P2256" s="5">
        <f t="shared" si="142"/>
        <v>8.5689430187037841E-2</v>
      </c>
      <c r="Q2256" t="s">
        <v>8333</v>
      </c>
      <c r="R2256" t="s">
        <v>8351</v>
      </c>
      <c r="S2256" s="10">
        <f t="shared" si="144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286.65822784810126</v>
      </c>
      <c r="P2257" s="5">
        <f t="shared" si="142"/>
        <v>2.3933586505343107E-2</v>
      </c>
      <c r="Q2257" t="s">
        <v>8333</v>
      </c>
      <c r="R2257" t="s">
        <v>8351</v>
      </c>
      <c r="S2257" s="10">
        <f t="shared" si="144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222.70833333333334</v>
      </c>
      <c r="P2258" s="5">
        <f t="shared" si="142"/>
        <v>4.6772684752104769E-2</v>
      </c>
      <c r="Q2258" t="s">
        <v>8333</v>
      </c>
      <c r="R2258" t="s">
        <v>8351</v>
      </c>
      <c r="S2258" s="10">
        <f t="shared" si="144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636.14</v>
      </c>
      <c r="P2259" s="5">
        <f t="shared" si="142"/>
        <v>1.06265916307731E-2</v>
      </c>
      <c r="Q2259" t="s">
        <v>8333</v>
      </c>
      <c r="R2259" t="s">
        <v>8351</v>
      </c>
      <c r="S2259" s="10">
        <f t="shared" si="144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146.5</v>
      </c>
      <c r="P2260" s="5">
        <f t="shared" si="142"/>
        <v>6.3605336642879304E-2</v>
      </c>
      <c r="Q2260" t="s">
        <v>8333</v>
      </c>
      <c r="R2260" t="s">
        <v>8351</v>
      </c>
      <c r="S2260" s="10">
        <f t="shared" si="144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1867.1</v>
      </c>
      <c r="P2261" s="5">
        <f t="shared" si="142"/>
        <v>1.1033153018049382E-2</v>
      </c>
      <c r="Q2261" t="s">
        <v>8333</v>
      </c>
      <c r="R2261" t="s">
        <v>8351</v>
      </c>
      <c r="S2261" s="10">
        <f t="shared" si="144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326.92</v>
      </c>
      <c r="P2262" s="5">
        <f t="shared" si="142"/>
        <v>1.0277743790529793E-2</v>
      </c>
      <c r="Q2262" t="s">
        <v>8333</v>
      </c>
      <c r="R2262" t="s">
        <v>8351</v>
      </c>
      <c r="S2262" s="10">
        <f t="shared" si="144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779.5</v>
      </c>
      <c r="P2263" s="5">
        <f t="shared" si="142"/>
        <v>2.6940346375881975E-2</v>
      </c>
      <c r="Q2263" t="s">
        <v>8333</v>
      </c>
      <c r="R2263" t="s">
        <v>8351</v>
      </c>
      <c r="S2263" s="10">
        <f t="shared" si="144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154.15151515151516</v>
      </c>
      <c r="P2264" s="5">
        <f t="shared" si="142"/>
        <v>3.5580892471004523E-2</v>
      </c>
      <c r="Q2264" t="s">
        <v>8333</v>
      </c>
      <c r="R2264" t="s">
        <v>8351</v>
      </c>
      <c r="S2264" s="10">
        <f t="shared" si="144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115.54666666666667</v>
      </c>
      <c r="P2265" s="5">
        <f t="shared" si="142"/>
        <v>6.9236095084237248E-3</v>
      </c>
      <c r="Q2265" t="s">
        <v>8333</v>
      </c>
      <c r="R2265" t="s">
        <v>8351</v>
      </c>
      <c r="S2265" s="10">
        <f t="shared" si="144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180.03333333333333</v>
      </c>
      <c r="P2266" s="5">
        <f t="shared" si="142"/>
        <v>4.1196074800962781E-2</v>
      </c>
      <c r="Q2266" t="s">
        <v>8333</v>
      </c>
      <c r="R2266" t="s">
        <v>8351</v>
      </c>
      <c r="S2266" s="10">
        <f t="shared" si="144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298.5</v>
      </c>
      <c r="P2267" s="5">
        <f t="shared" si="142"/>
        <v>2.8475711892797319E-2</v>
      </c>
      <c r="Q2267" t="s">
        <v>8333</v>
      </c>
      <c r="R2267" t="s">
        <v>8351</v>
      </c>
      <c r="S2267" s="10">
        <f t="shared" si="144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320.26666666666665</v>
      </c>
      <c r="P2268" s="5">
        <f t="shared" si="142"/>
        <v>4.0383014154870944E-2</v>
      </c>
      <c r="Q2268" t="s">
        <v>8333</v>
      </c>
      <c r="R2268" t="s">
        <v>8351</v>
      </c>
      <c r="S2268" s="10">
        <f t="shared" si="144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380.52499999999998</v>
      </c>
      <c r="P2269" s="5">
        <f t="shared" si="142"/>
        <v>5.3084554234281581E-3</v>
      </c>
      <c r="Q2269" t="s">
        <v>8333</v>
      </c>
      <c r="R2269" t="s">
        <v>8351</v>
      </c>
      <c r="S2269" s="10">
        <f t="shared" si="144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102.60000000000001</v>
      </c>
      <c r="P2270" s="5">
        <f t="shared" si="142"/>
        <v>6.7529935950988579E-3</v>
      </c>
      <c r="Q2270" t="s">
        <v>8333</v>
      </c>
      <c r="R2270" t="s">
        <v>8351</v>
      </c>
      <c r="S2270" s="10">
        <f t="shared" si="144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1801.64</v>
      </c>
      <c r="P2271" s="5">
        <f t="shared" si="142"/>
        <v>2.0026198352612063E-2</v>
      </c>
      <c r="Q2271" t="s">
        <v>8333</v>
      </c>
      <c r="R2271" t="s">
        <v>8351</v>
      </c>
      <c r="S2271" s="10">
        <f t="shared" si="144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720.24800000000005</v>
      </c>
      <c r="P2272" s="5">
        <f t="shared" si="142"/>
        <v>9.274583199120303E-3</v>
      </c>
      <c r="Q2272" t="s">
        <v>8333</v>
      </c>
      <c r="R2272" t="s">
        <v>8351</v>
      </c>
      <c r="S2272" s="10">
        <f t="shared" si="144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283.09000000000003</v>
      </c>
      <c r="P2273" s="5">
        <f t="shared" si="142"/>
        <v>2.3455438199865768E-2</v>
      </c>
      <c r="Q2273" t="s">
        <v>8333</v>
      </c>
      <c r="R2273" t="s">
        <v>8351</v>
      </c>
      <c r="S2273" s="10">
        <f t="shared" si="144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1356.6000000000001</v>
      </c>
      <c r="P2274" s="5">
        <f t="shared" si="142"/>
        <v>6.9585729028453489E-2</v>
      </c>
      <c r="Q2274" t="s">
        <v>8333</v>
      </c>
      <c r="R2274" t="s">
        <v>8351</v>
      </c>
      <c r="S2274" s="10">
        <f t="shared" si="144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220.35999999999999</v>
      </c>
      <c r="P2275" s="5">
        <f t="shared" si="142"/>
        <v>2.6683608640406607E-2</v>
      </c>
      <c r="Q2275" t="s">
        <v>8333</v>
      </c>
      <c r="R2275" t="s">
        <v>8351</v>
      </c>
      <c r="S2275" s="10">
        <f t="shared" si="144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119.6</v>
      </c>
      <c r="P2276" s="5">
        <f t="shared" si="142"/>
        <v>3.311036789297659E-2</v>
      </c>
      <c r="Q2276" t="s">
        <v>8333</v>
      </c>
      <c r="R2276" t="s">
        <v>8351</v>
      </c>
      <c r="S2276" s="10">
        <f t="shared" si="144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407.76923076923077</v>
      </c>
      <c r="P2277" s="5">
        <f t="shared" si="142"/>
        <v>2.9805697038294662E-2</v>
      </c>
      <c r="Q2277" t="s">
        <v>8333</v>
      </c>
      <c r="R2277" t="s">
        <v>8351</v>
      </c>
      <c r="S2277" s="10">
        <f t="shared" si="144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105.81826105905425</v>
      </c>
      <c r="P2278" s="5">
        <f t="shared" si="142"/>
        <v>1.5444810543657331E-2</v>
      </c>
      <c r="Q2278" t="s">
        <v>8333</v>
      </c>
      <c r="R2278" t="s">
        <v>8351</v>
      </c>
      <c r="S2278" s="10">
        <f t="shared" si="144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141.08235294117648</v>
      </c>
      <c r="P2279" s="5">
        <f t="shared" si="142"/>
        <v>1.7261507671781189E-2</v>
      </c>
      <c r="Q2279" t="s">
        <v>8333</v>
      </c>
      <c r="R2279" t="s">
        <v>8351</v>
      </c>
      <c r="S2279" s="10">
        <f t="shared" si="144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270.7</v>
      </c>
      <c r="P2280" s="5">
        <f t="shared" si="142"/>
        <v>1.8840044329516071E-2</v>
      </c>
      <c r="Q2280" t="s">
        <v>8333</v>
      </c>
      <c r="R2280" t="s">
        <v>8351</v>
      </c>
      <c r="S2280" s="10">
        <f t="shared" si="144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153.80000000000001</v>
      </c>
      <c r="P2281" s="5">
        <f t="shared" si="142"/>
        <v>2.0806241872561769E-2</v>
      </c>
      <c r="Q2281" t="s">
        <v>8333</v>
      </c>
      <c r="R2281" t="s">
        <v>8351</v>
      </c>
      <c r="S2281" s="10">
        <f t="shared" si="144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403.57653061224488</v>
      </c>
      <c r="P2282" s="5">
        <f t="shared" si="142"/>
        <v>1.2136382599461449E-2</v>
      </c>
      <c r="Q2282" t="s">
        <v>8333</v>
      </c>
      <c r="R2282" t="s">
        <v>8351</v>
      </c>
      <c r="S2282" s="10">
        <f t="shared" si="144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185</v>
      </c>
      <c r="P2283" s="5">
        <f t="shared" si="142"/>
        <v>1.9819819819819819E-2</v>
      </c>
      <c r="Q2283" t="s">
        <v>8325</v>
      </c>
      <c r="R2283" t="s">
        <v>8326</v>
      </c>
      <c r="S2283" s="10">
        <f t="shared" si="144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185.33333333333331</v>
      </c>
      <c r="P2284" s="5">
        <f t="shared" si="142"/>
        <v>8.6330935251798559E-3</v>
      </c>
      <c r="Q2284" t="s">
        <v>8325</v>
      </c>
      <c r="R2284" t="s">
        <v>8326</v>
      </c>
      <c r="S2284" s="10">
        <f t="shared" si="144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100.85533333333332</v>
      </c>
      <c r="P2285" s="5">
        <f t="shared" si="142"/>
        <v>1.586430729163224E-2</v>
      </c>
      <c r="Q2285" t="s">
        <v>8325</v>
      </c>
      <c r="R2285" t="s">
        <v>8326</v>
      </c>
      <c r="S2285" s="10">
        <f t="shared" si="144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106.22116666666668</v>
      </c>
      <c r="P2286" s="5">
        <f t="shared" si="142"/>
        <v>9.2574141688646482E-3</v>
      </c>
      <c r="Q2286" t="s">
        <v>8325</v>
      </c>
      <c r="R2286" t="s">
        <v>8326</v>
      </c>
      <c r="S2286" s="10">
        <f t="shared" si="144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121.36666666666667</v>
      </c>
      <c r="P2287" s="5">
        <f t="shared" si="142"/>
        <v>2.1697335896731666E-2</v>
      </c>
      <c r="Q2287" t="s">
        <v>8325</v>
      </c>
      <c r="R2287" t="s">
        <v>8326</v>
      </c>
      <c r="S2287" s="10">
        <f t="shared" si="144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100.06666666666666</v>
      </c>
      <c r="P2288" s="5">
        <f t="shared" si="142"/>
        <v>9.3271152564956689E-3</v>
      </c>
      <c r="Q2288" t="s">
        <v>8325</v>
      </c>
      <c r="R2288" t="s">
        <v>8326</v>
      </c>
      <c r="S2288" s="10">
        <f t="shared" si="144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119.97755555555555</v>
      </c>
      <c r="P2289" s="5">
        <f t="shared" si="142"/>
        <v>1.9633301784222606E-2</v>
      </c>
      <c r="Q2289" t="s">
        <v>8325</v>
      </c>
      <c r="R2289" t="s">
        <v>8326</v>
      </c>
      <c r="S2289" s="10">
        <f t="shared" si="144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100.1</v>
      </c>
      <c r="P2290" s="5">
        <f t="shared" si="142"/>
        <v>2.4975024975024976E-2</v>
      </c>
      <c r="Q2290" t="s">
        <v>8325</v>
      </c>
      <c r="R2290" t="s">
        <v>8326</v>
      </c>
      <c r="S2290" s="10">
        <f t="shared" si="144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107.4</v>
      </c>
      <c r="P2291" s="5">
        <f t="shared" si="142"/>
        <v>1.5518311607697082E-2</v>
      </c>
      <c r="Q2291" t="s">
        <v>8325</v>
      </c>
      <c r="R2291" t="s">
        <v>8326</v>
      </c>
      <c r="S2291" s="10">
        <f t="shared" si="144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104.06666666666666</v>
      </c>
      <c r="P2292" s="5">
        <f t="shared" si="142"/>
        <v>1.8577834721332478E-2</v>
      </c>
      <c r="Q2292" t="s">
        <v>8325</v>
      </c>
      <c r="R2292" t="s">
        <v>8326</v>
      </c>
      <c r="S2292" s="10">
        <f t="shared" si="144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172.8</v>
      </c>
      <c r="P2293" s="5">
        <f t="shared" si="142"/>
        <v>9.9537037037037042E-3</v>
      </c>
      <c r="Q2293" t="s">
        <v>8325</v>
      </c>
      <c r="R2293" t="s">
        <v>8326</v>
      </c>
      <c r="S2293" s="10">
        <f t="shared" si="144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107.2505</v>
      </c>
      <c r="P2294" s="5">
        <f t="shared" si="142"/>
        <v>2.1445121467965182E-2</v>
      </c>
      <c r="Q2294" t="s">
        <v>8325</v>
      </c>
      <c r="R2294" t="s">
        <v>8326</v>
      </c>
      <c r="S2294" s="10">
        <f t="shared" si="144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108.23529411764706</v>
      </c>
      <c r="P2295" s="5">
        <f t="shared" si="142"/>
        <v>2.9347826086956522E-2</v>
      </c>
      <c r="Q2295" t="s">
        <v>8325</v>
      </c>
      <c r="R2295" t="s">
        <v>8326</v>
      </c>
      <c r="S2295" s="10">
        <f t="shared" si="144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146.08079999999998</v>
      </c>
      <c r="P2296" s="5">
        <f t="shared" si="142"/>
        <v>1.5333979551042985E-2</v>
      </c>
      <c r="Q2296" t="s">
        <v>8325</v>
      </c>
      <c r="R2296" t="s">
        <v>8326</v>
      </c>
      <c r="S2296" s="10">
        <f t="shared" si="144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125.25</v>
      </c>
      <c r="P2297" s="5">
        <f t="shared" si="142"/>
        <v>2.262142381902861E-2</v>
      </c>
      <c r="Q2297" t="s">
        <v>8325</v>
      </c>
      <c r="R2297" t="s">
        <v>8326</v>
      </c>
      <c r="S2297" s="10">
        <f t="shared" si="144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149.07142857142856</v>
      </c>
      <c r="P2298" s="5">
        <f t="shared" si="142"/>
        <v>1.3895543842836608E-2</v>
      </c>
      <c r="Q2298" t="s">
        <v>8325</v>
      </c>
      <c r="R2298" t="s">
        <v>8326</v>
      </c>
      <c r="S2298" s="10">
        <f t="shared" si="144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100.6</v>
      </c>
      <c r="P2299" s="5">
        <f t="shared" si="142"/>
        <v>1.8886679920477135E-2</v>
      </c>
      <c r="Q2299" t="s">
        <v>8325</v>
      </c>
      <c r="R2299" t="s">
        <v>8326</v>
      </c>
      <c r="S2299" s="10">
        <f t="shared" si="144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105.07333333333332</v>
      </c>
      <c r="P2300" s="5">
        <f t="shared" si="142"/>
        <v>9.1364761119218322E-3</v>
      </c>
      <c r="Q2300" t="s">
        <v>8325</v>
      </c>
      <c r="R2300" t="s">
        <v>8326</v>
      </c>
      <c r="S2300" s="10">
        <f t="shared" si="144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350.16666666666663</v>
      </c>
      <c r="P2301" s="5">
        <f t="shared" si="142"/>
        <v>1.3326987148976678E-2</v>
      </c>
      <c r="Q2301" t="s">
        <v>8325</v>
      </c>
      <c r="R2301" t="s">
        <v>8326</v>
      </c>
      <c r="S2301" s="10">
        <f t="shared" si="144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101.25</v>
      </c>
      <c r="P2302" s="5">
        <f t="shared" si="142"/>
        <v>8.6419753086419745E-3</v>
      </c>
      <c r="Q2302" t="s">
        <v>8325</v>
      </c>
      <c r="R2302" t="s">
        <v>8326</v>
      </c>
      <c r="S2302" s="10">
        <f t="shared" si="144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133.6044</v>
      </c>
      <c r="P2303" s="5">
        <f t="shared" si="142"/>
        <v>3.1585786096865069E-2</v>
      </c>
      <c r="Q2303" t="s">
        <v>8325</v>
      </c>
      <c r="R2303" t="s">
        <v>8329</v>
      </c>
      <c r="S2303" s="10">
        <f t="shared" si="144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170.65217391304347</v>
      </c>
      <c r="P2304" s="5">
        <f t="shared" si="142"/>
        <v>2.1656050955414011E-2</v>
      </c>
      <c r="Q2304" t="s">
        <v>8325</v>
      </c>
      <c r="R2304" t="s">
        <v>8329</v>
      </c>
      <c r="S2304" s="10">
        <f t="shared" si="144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109.35829457364341</v>
      </c>
      <c r="P2305" s="5">
        <f t="shared" si="142"/>
        <v>1.4602451794187657E-2</v>
      </c>
      <c r="Q2305" t="s">
        <v>8325</v>
      </c>
      <c r="R2305" t="s">
        <v>8329</v>
      </c>
      <c r="S2305" s="10">
        <f t="shared" si="144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100.70033333333335</v>
      </c>
      <c r="P2306" s="5">
        <f t="shared" si="142"/>
        <v>1.8702354510577588E-2</v>
      </c>
      <c r="Q2306" t="s">
        <v>8325</v>
      </c>
      <c r="R2306" t="s">
        <v>8329</v>
      </c>
      <c r="S2306" s="10">
        <f t="shared" si="144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(E2307/D2307)*100</f>
        <v>101.22777777777779</v>
      </c>
      <c r="P2307" s="5">
        <f t="shared" ref="P2307:P2370" si="146">L2307/E2307</f>
        <v>9.1652488886449709E-3</v>
      </c>
      <c r="Q2307" t="s">
        <v>8325</v>
      </c>
      <c r="R2307" t="s">
        <v>8329</v>
      </c>
      <c r="S2307" s="10">
        <f t="shared" si="144"/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106.75857142857143</v>
      </c>
      <c r="P2308" s="5">
        <f t="shared" si="146"/>
        <v>1.9536738435187537E-2</v>
      </c>
      <c r="Q2308" t="s">
        <v>8325</v>
      </c>
      <c r="R2308" t="s">
        <v>8329</v>
      </c>
      <c r="S2308" s="10">
        <f t="shared" si="144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106.65777537961894</v>
      </c>
      <c r="P2309" s="5">
        <f t="shared" si="146"/>
        <v>3.579508032416024E-2</v>
      </c>
      <c r="Q2309" t="s">
        <v>8325</v>
      </c>
      <c r="R2309" t="s">
        <v>8329</v>
      </c>
      <c r="S2309" s="10">
        <f t="shared" si="144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101.30622</v>
      </c>
      <c r="P2310" s="5">
        <f t="shared" si="146"/>
        <v>1.2121664395335251E-2</v>
      </c>
      <c r="Q2310" t="s">
        <v>8325</v>
      </c>
      <c r="R2310" t="s">
        <v>8329</v>
      </c>
      <c r="S2310" s="10">
        <f t="shared" si="144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106.67450000000001</v>
      </c>
      <c r="P2311" s="5">
        <f t="shared" si="146"/>
        <v>1.6717522306955581E-2</v>
      </c>
      <c r="Q2311" t="s">
        <v>8325</v>
      </c>
      <c r="R2311" t="s">
        <v>8329</v>
      </c>
      <c r="S2311" s="10">
        <f t="shared" si="144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428.83978378378379</v>
      </c>
      <c r="P2312" s="5">
        <f t="shared" si="146"/>
        <v>1.5428177296983337E-2</v>
      </c>
      <c r="Q2312" t="s">
        <v>8325</v>
      </c>
      <c r="R2312" t="s">
        <v>8329</v>
      </c>
      <c r="S2312" s="10">
        <f t="shared" ref="S2312:S2375" si="148">(((J2312/60)/60)/24)+DATE(1970,1,1)</f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104.11111111111111</v>
      </c>
      <c r="P2313" s="5">
        <f t="shared" si="146"/>
        <v>1.1099252934898612E-2</v>
      </c>
      <c r="Q2313" t="s">
        <v>8325</v>
      </c>
      <c r="R2313" t="s">
        <v>8329</v>
      </c>
      <c r="S2313" s="10">
        <f t="shared" si="148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107.86666666666666</v>
      </c>
      <c r="P2314" s="5">
        <f t="shared" si="146"/>
        <v>2.4412855377008654E-2</v>
      </c>
      <c r="Q2314" t="s">
        <v>8325</v>
      </c>
      <c r="R2314" t="s">
        <v>8329</v>
      </c>
      <c r="S2314" s="10">
        <f t="shared" si="148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175.84040000000002</v>
      </c>
      <c r="P2315" s="5">
        <f t="shared" si="146"/>
        <v>1.7857102235891181E-2</v>
      </c>
      <c r="Q2315" t="s">
        <v>8325</v>
      </c>
      <c r="R2315" t="s">
        <v>8329</v>
      </c>
      <c r="S2315" s="10">
        <f t="shared" si="148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156.97</v>
      </c>
      <c r="P2316" s="5">
        <f t="shared" si="146"/>
        <v>2.6544350300482043E-2</v>
      </c>
      <c r="Q2316" t="s">
        <v>8325</v>
      </c>
      <c r="R2316" t="s">
        <v>8329</v>
      </c>
      <c r="S2316" s="10">
        <f t="shared" si="148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102.60000000000001</v>
      </c>
      <c r="P2317" s="5">
        <f t="shared" si="146"/>
        <v>2.4951267056530214E-2</v>
      </c>
      <c r="Q2317" t="s">
        <v>8325</v>
      </c>
      <c r="R2317" t="s">
        <v>8329</v>
      </c>
      <c r="S2317" s="10">
        <f t="shared" si="148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104.04266666666666</v>
      </c>
      <c r="P2318" s="5">
        <f t="shared" si="146"/>
        <v>1.2815255279885175E-2</v>
      </c>
      <c r="Q2318" t="s">
        <v>8325</v>
      </c>
      <c r="R2318" t="s">
        <v>8329</v>
      </c>
      <c r="S2318" s="10">
        <f t="shared" si="148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104</v>
      </c>
      <c r="P2319" s="5">
        <f t="shared" si="146"/>
        <v>5.2884615384615384E-2</v>
      </c>
      <c r="Q2319" t="s">
        <v>8325</v>
      </c>
      <c r="R2319" t="s">
        <v>8329</v>
      </c>
      <c r="S2319" s="10">
        <f t="shared" si="148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121.05999999999999</v>
      </c>
      <c r="P2320" s="5">
        <f t="shared" si="146"/>
        <v>2.6928795638526352E-2</v>
      </c>
      <c r="Q2320" t="s">
        <v>8325</v>
      </c>
      <c r="R2320" t="s">
        <v>8329</v>
      </c>
      <c r="S2320" s="10">
        <f t="shared" si="148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107.69999999999999</v>
      </c>
      <c r="P2321" s="5">
        <f t="shared" si="146"/>
        <v>2.3831631073970908E-2</v>
      </c>
      <c r="Q2321" t="s">
        <v>8325</v>
      </c>
      <c r="R2321" t="s">
        <v>8329</v>
      </c>
      <c r="S2321" s="10">
        <f t="shared" si="148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108.66</v>
      </c>
      <c r="P2322" s="5">
        <f t="shared" si="146"/>
        <v>1.6381373090373644E-2</v>
      </c>
      <c r="Q2322" t="s">
        <v>8325</v>
      </c>
      <c r="R2322" t="s">
        <v>8329</v>
      </c>
      <c r="S2322" s="10">
        <f t="shared" si="148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39.120962394619681</v>
      </c>
      <c r="P2323" s="5">
        <f t="shared" si="146"/>
        <v>1.549636803874092E-2</v>
      </c>
      <c r="Q2323" t="s">
        <v>8336</v>
      </c>
      <c r="R2323" t="s">
        <v>8352</v>
      </c>
      <c r="S2323" s="10">
        <f t="shared" si="148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3.1481481481481479</v>
      </c>
      <c r="P2324" s="5">
        <f t="shared" si="146"/>
        <v>4.7058823529411764E-2</v>
      </c>
      <c r="Q2324" t="s">
        <v>8336</v>
      </c>
      <c r="R2324" t="s">
        <v>8352</v>
      </c>
      <c r="S2324" s="10">
        <f t="shared" si="148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48</v>
      </c>
      <c r="P2325" s="5">
        <f t="shared" si="146"/>
        <v>3.3333333333333333E-2</v>
      </c>
      <c r="Q2325" t="s">
        <v>8336</v>
      </c>
      <c r="R2325" t="s">
        <v>8352</v>
      </c>
      <c r="S2325" s="10">
        <f t="shared" si="148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20.733333333333334</v>
      </c>
      <c r="P2326" s="5">
        <f t="shared" si="146"/>
        <v>3.9228295819935692E-2</v>
      </c>
      <c r="Q2326" t="s">
        <v>8336</v>
      </c>
      <c r="R2326" t="s">
        <v>8352</v>
      </c>
      <c r="S2326" s="10">
        <f t="shared" si="148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8</v>
      </c>
      <c r="P2327" s="5">
        <f t="shared" si="146"/>
        <v>8.7499999999999994E-2</v>
      </c>
      <c r="Q2327" t="s">
        <v>8336</v>
      </c>
      <c r="R2327" t="s">
        <v>8352</v>
      </c>
      <c r="S2327" s="10">
        <f t="shared" si="148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0.72</v>
      </c>
      <c r="P2328" s="5">
        <f t="shared" si="146"/>
        <v>9.2592592592592587E-3</v>
      </c>
      <c r="Q2328" t="s">
        <v>8336</v>
      </c>
      <c r="R2328" t="s">
        <v>8352</v>
      </c>
      <c r="S2328" s="10">
        <f t="shared" si="148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526.09431428571429</v>
      </c>
      <c r="P2329" s="5">
        <f t="shared" si="146"/>
        <v>1.822052439157976E-2</v>
      </c>
      <c r="Q2329" t="s">
        <v>8336</v>
      </c>
      <c r="R2329" t="s">
        <v>8352</v>
      </c>
      <c r="S2329" s="10">
        <f t="shared" si="148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254.45000000000002</v>
      </c>
      <c r="P2330" s="5">
        <f t="shared" si="146"/>
        <v>2.1104342699941048E-2</v>
      </c>
      <c r="Q2330" t="s">
        <v>8336</v>
      </c>
      <c r="R2330" t="s">
        <v>8352</v>
      </c>
      <c r="S2330" s="10">
        <f t="shared" si="148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105.91999999999999</v>
      </c>
      <c r="P2331" s="5">
        <f t="shared" si="146"/>
        <v>4.7205438066465254E-3</v>
      </c>
      <c r="Q2331" t="s">
        <v>8336</v>
      </c>
      <c r="R2331" t="s">
        <v>8352</v>
      </c>
      <c r="S2331" s="10">
        <f t="shared" si="148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102.42285714285715</v>
      </c>
      <c r="P2332" s="5">
        <f t="shared" si="146"/>
        <v>4.5469761214014725E-3</v>
      </c>
      <c r="Q2332" t="s">
        <v>8336</v>
      </c>
      <c r="R2332" t="s">
        <v>8352</v>
      </c>
      <c r="S2332" s="10">
        <f t="shared" si="148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144.31375</v>
      </c>
      <c r="P2333" s="5">
        <f t="shared" si="146"/>
        <v>2.4512563771643379E-2</v>
      </c>
      <c r="Q2333" t="s">
        <v>8336</v>
      </c>
      <c r="R2333" t="s">
        <v>8352</v>
      </c>
      <c r="S2333" s="10">
        <f t="shared" si="148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106.30800000000001</v>
      </c>
      <c r="P2334" s="5">
        <f t="shared" si="146"/>
        <v>1.3244534748090455E-2</v>
      </c>
      <c r="Q2334" t="s">
        <v>8336</v>
      </c>
      <c r="R2334" t="s">
        <v>8352</v>
      </c>
      <c r="S2334" s="10">
        <f t="shared" si="148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212.16666666666666</v>
      </c>
      <c r="P2335" s="5">
        <f t="shared" si="146"/>
        <v>7.3841319717203452E-2</v>
      </c>
      <c r="Q2335" t="s">
        <v>8336</v>
      </c>
      <c r="R2335" t="s">
        <v>8352</v>
      </c>
      <c r="S2335" s="10">
        <f t="shared" si="148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101.95</v>
      </c>
      <c r="P2336" s="5">
        <f t="shared" si="146"/>
        <v>1.6429622363903874E-2</v>
      </c>
      <c r="Q2336" t="s">
        <v>8336</v>
      </c>
      <c r="R2336" t="s">
        <v>8352</v>
      </c>
      <c r="S2336" s="10">
        <f t="shared" si="148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102.27200000000001</v>
      </c>
      <c r="P2337" s="5">
        <f t="shared" si="146"/>
        <v>8.6436170212765961E-3</v>
      </c>
      <c r="Q2337" t="s">
        <v>8336</v>
      </c>
      <c r="R2337" t="s">
        <v>8352</v>
      </c>
      <c r="S2337" s="10">
        <f t="shared" si="148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520.73254999999995</v>
      </c>
      <c r="P2338" s="5">
        <f t="shared" si="146"/>
        <v>2.0788022565518521E-2</v>
      </c>
      <c r="Q2338" t="s">
        <v>8336</v>
      </c>
      <c r="R2338" t="s">
        <v>8352</v>
      </c>
      <c r="S2338" s="10">
        <f t="shared" si="148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110.65833333333333</v>
      </c>
      <c r="P2339" s="5">
        <f t="shared" si="146"/>
        <v>1.3479930717674523E-2</v>
      </c>
      <c r="Q2339" t="s">
        <v>8336</v>
      </c>
      <c r="R2339" t="s">
        <v>8352</v>
      </c>
      <c r="S2339" s="10">
        <f t="shared" si="148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101.14333333333335</v>
      </c>
      <c r="P2340" s="5">
        <f t="shared" si="146"/>
        <v>8.107306462775599E-3</v>
      </c>
      <c r="Q2340" t="s">
        <v>8336</v>
      </c>
      <c r="R2340" t="s">
        <v>8352</v>
      </c>
      <c r="S2340" s="10">
        <f t="shared" si="148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294.20799999999997</v>
      </c>
      <c r="P2341" s="5">
        <f t="shared" si="146"/>
        <v>1.5009788992821405E-2</v>
      </c>
      <c r="Q2341" t="s">
        <v>8336</v>
      </c>
      <c r="R2341" t="s">
        <v>8352</v>
      </c>
      <c r="S2341" s="10">
        <f t="shared" si="148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105.77749999999999</v>
      </c>
      <c r="P2342" s="5">
        <f t="shared" si="146"/>
        <v>9.5247098863179783E-3</v>
      </c>
      <c r="Q2342" t="s">
        <v>8336</v>
      </c>
      <c r="R2342" t="s">
        <v>8352</v>
      </c>
      <c r="S2342" s="10">
        <f t="shared" si="148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s="5" t="e">
        <f t="shared" si="146"/>
        <v>#DIV/0!</v>
      </c>
      <c r="Q2343" t="s">
        <v>8319</v>
      </c>
      <c r="R2343" t="s">
        <v>8320</v>
      </c>
      <c r="S2343" s="10">
        <f t="shared" si="148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s="5" t="e">
        <f t="shared" si="146"/>
        <v>#DIV/0!</v>
      </c>
      <c r="Q2344" t="s">
        <v>8319</v>
      </c>
      <c r="R2344" t="s">
        <v>8320</v>
      </c>
      <c r="S2344" s="10">
        <f t="shared" si="148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3</v>
      </c>
      <c r="P2345" s="5">
        <f t="shared" si="146"/>
        <v>3.3333333333333335E-3</v>
      </c>
      <c r="Q2345" t="s">
        <v>8319</v>
      </c>
      <c r="R2345" t="s">
        <v>8320</v>
      </c>
      <c r="S2345" s="10">
        <f t="shared" si="148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0.1</v>
      </c>
      <c r="P2346" s="5">
        <f t="shared" si="146"/>
        <v>1</v>
      </c>
      <c r="Q2346" t="s">
        <v>8319</v>
      </c>
      <c r="R2346" t="s">
        <v>8320</v>
      </c>
      <c r="S2346" s="10">
        <f t="shared" si="148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s="5" t="e">
        <f t="shared" si="146"/>
        <v>#DIV/0!</v>
      </c>
      <c r="Q2347" t="s">
        <v>8319</v>
      </c>
      <c r="R2347" t="s">
        <v>8320</v>
      </c>
      <c r="S2347" s="10">
        <f t="shared" si="148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6.5000000000000002E-2</v>
      </c>
      <c r="P2348" s="5">
        <f t="shared" si="146"/>
        <v>7.6923076923076927E-2</v>
      </c>
      <c r="Q2348" t="s">
        <v>8319</v>
      </c>
      <c r="R2348" t="s">
        <v>8320</v>
      </c>
      <c r="S2348" s="10">
        <f t="shared" si="148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1.5</v>
      </c>
      <c r="P2349" s="5">
        <f t="shared" si="146"/>
        <v>6.6666666666666666E-2</v>
      </c>
      <c r="Q2349" t="s">
        <v>8319</v>
      </c>
      <c r="R2349" t="s">
        <v>8320</v>
      </c>
      <c r="S2349" s="10">
        <f t="shared" si="148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0.38571428571428573</v>
      </c>
      <c r="P2350" s="5">
        <f t="shared" si="146"/>
        <v>1.8518518518518517E-2</v>
      </c>
      <c r="Q2350" t="s">
        <v>8319</v>
      </c>
      <c r="R2350" t="s">
        <v>8320</v>
      </c>
      <c r="S2350" s="10">
        <f t="shared" si="148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s="5" t="e">
        <f t="shared" si="146"/>
        <v>#DIV/0!</v>
      </c>
      <c r="Q2351" t="s">
        <v>8319</v>
      </c>
      <c r="R2351" t="s">
        <v>8320</v>
      </c>
      <c r="S2351" s="10">
        <f t="shared" si="148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s="5" t="e">
        <f t="shared" si="146"/>
        <v>#DIV/0!</v>
      </c>
      <c r="Q2352" t="s">
        <v>8319</v>
      </c>
      <c r="R2352" t="s">
        <v>8320</v>
      </c>
      <c r="S2352" s="10">
        <f t="shared" si="148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0.5714285714285714</v>
      </c>
      <c r="P2353" s="5">
        <f t="shared" si="146"/>
        <v>6.4814814814814811E-2</v>
      </c>
      <c r="Q2353" t="s">
        <v>8319</v>
      </c>
      <c r="R2353" t="s">
        <v>8320</v>
      </c>
      <c r="S2353" s="10">
        <f t="shared" si="148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s="5" t="e">
        <f t="shared" si="146"/>
        <v>#DIV/0!</v>
      </c>
      <c r="Q2354" t="s">
        <v>8319</v>
      </c>
      <c r="R2354" t="s">
        <v>8320</v>
      </c>
      <c r="S2354" s="10">
        <f t="shared" si="148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s="5" t="e">
        <f t="shared" si="146"/>
        <v>#DIV/0!</v>
      </c>
      <c r="Q2355" t="s">
        <v>8319</v>
      </c>
      <c r="R2355" t="s">
        <v>8320</v>
      </c>
      <c r="S2355" s="10">
        <f t="shared" si="148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7.1428571428571425E-2</v>
      </c>
      <c r="P2356" s="5">
        <f t="shared" si="146"/>
        <v>0.04</v>
      </c>
      <c r="Q2356" t="s">
        <v>8319</v>
      </c>
      <c r="R2356" t="s">
        <v>8320</v>
      </c>
      <c r="S2356" s="10">
        <f t="shared" si="148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0.6875</v>
      </c>
      <c r="P2357" s="5">
        <f t="shared" si="146"/>
        <v>3.6363636363636362E-2</v>
      </c>
      <c r="Q2357" t="s">
        <v>8319</v>
      </c>
      <c r="R2357" t="s">
        <v>8320</v>
      </c>
      <c r="S2357" s="10">
        <f t="shared" si="148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s="5" t="e">
        <f t="shared" si="146"/>
        <v>#DIV/0!</v>
      </c>
      <c r="Q2358" t="s">
        <v>8319</v>
      </c>
      <c r="R2358" t="s">
        <v>8320</v>
      </c>
      <c r="S2358" s="10">
        <f t="shared" si="148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s="5" t="e">
        <f t="shared" si="146"/>
        <v>#DIV/0!</v>
      </c>
      <c r="Q2359" t="s">
        <v>8319</v>
      </c>
      <c r="R2359" t="s">
        <v>8320</v>
      </c>
      <c r="S2359" s="10">
        <f t="shared" si="148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s="5" t="e">
        <f t="shared" si="146"/>
        <v>#DIV/0!</v>
      </c>
      <c r="Q2360" t="s">
        <v>8319</v>
      </c>
      <c r="R2360" t="s">
        <v>8320</v>
      </c>
      <c r="S2360" s="10">
        <f t="shared" si="148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14.680000000000001</v>
      </c>
      <c r="P2361" s="5">
        <f t="shared" si="146"/>
        <v>2.7247956403269754E-3</v>
      </c>
      <c r="Q2361" t="s">
        <v>8319</v>
      </c>
      <c r="R2361" t="s">
        <v>8320</v>
      </c>
      <c r="S2361" s="10">
        <f t="shared" si="148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0.04</v>
      </c>
      <c r="P2362" s="5">
        <f t="shared" si="146"/>
        <v>0.5</v>
      </c>
      <c r="Q2362" t="s">
        <v>8319</v>
      </c>
      <c r="R2362" t="s">
        <v>8320</v>
      </c>
      <c r="S2362" s="10">
        <f t="shared" si="148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s="5" t="e">
        <f t="shared" si="146"/>
        <v>#DIV/0!</v>
      </c>
      <c r="Q2363" t="s">
        <v>8319</v>
      </c>
      <c r="R2363" t="s">
        <v>8320</v>
      </c>
      <c r="S2363" s="10">
        <f t="shared" si="148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28.571428571428569</v>
      </c>
      <c r="P2364" s="5">
        <f t="shared" si="146"/>
        <v>1.6666666666666666E-2</v>
      </c>
      <c r="Q2364" t="s">
        <v>8319</v>
      </c>
      <c r="R2364" t="s">
        <v>8320</v>
      </c>
      <c r="S2364" s="10">
        <f t="shared" si="148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s="5" t="e">
        <f t="shared" si="146"/>
        <v>#DIV/0!</v>
      </c>
      <c r="Q2365" t="s">
        <v>8319</v>
      </c>
      <c r="R2365" t="s">
        <v>8320</v>
      </c>
      <c r="S2365" s="10">
        <f t="shared" si="148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s="5" t="e">
        <f t="shared" si="146"/>
        <v>#DIV/0!</v>
      </c>
      <c r="Q2366" t="s">
        <v>8319</v>
      </c>
      <c r="R2366" t="s">
        <v>8320</v>
      </c>
      <c r="S2366" s="10">
        <f t="shared" si="148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s="5" t="e">
        <f t="shared" si="146"/>
        <v>#DIV/0!</v>
      </c>
      <c r="Q2367" t="s">
        <v>8319</v>
      </c>
      <c r="R2367" t="s">
        <v>8320</v>
      </c>
      <c r="S2367" s="10">
        <f t="shared" si="148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10.52</v>
      </c>
      <c r="P2368" s="5">
        <f t="shared" si="146"/>
        <v>1.0266159695817491E-2</v>
      </c>
      <c r="Q2368" t="s">
        <v>8319</v>
      </c>
      <c r="R2368" t="s">
        <v>8320</v>
      </c>
      <c r="S2368" s="10">
        <f t="shared" si="148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</v>
      </c>
      <c r="P2369" s="5">
        <f t="shared" si="146"/>
        <v>2.0895522388059702E-2</v>
      </c>
      <c r="Q2369" t="s">
        <v>8319</v>
      </c>
      <c r="R2369" t="s">
        <v>8320</v>
      </c>
      <c r="S2369" s="10">
        <f t="shared" si="148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0.25</v>
      </c>
      <c r="P2370" s="5">
        <f t="shared" si="146"/>
        <v>0.02</v>
      </c>
      <c r="Q2370" t="s">
        <v>8319</v>
      </c>
      <c r="R2370" t="s">
        <v>8320</v>
      </c>
      <c r="S2370" s="10">
        <f t="shared" si="148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(E2371/D2371)*100</f>
        <v>0</v>
      </c>
      <c r="P2371" s="5" t="e">
        <f t="shared" ref="P2371:P2434" si="150">L2371/E2371</f>
        <v>#DIV/0!</v>
      </c>
      <c r="Q2371" t="s">
        <v>8319</v>
      </c>
      <c r="R2371" t="s">
        <v>8320</v>
      </c>
      <c r="S2371" s="10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0.32800000000000001</v>
      </c>
      <c r="P2372" s="5">
        <f t="shared" si="150"/>
        <v>4.878048780487805E-2</v>
      </c>
      <c r="Q2372" t="s">
        <v>8319</v>
      </c>
      <c r="R2372" t="s">
        <v>8320</v>
      </c>
      <c r="S2372" s="10">
        <f t="shared" si="148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s="5" t="e">
        <f t="shared" si="150"/>
        <v>#DIV/0!</v>
      </c>
      <c r="Q2373" t="s">
        <v>8319</v>
      </c>
      <c r="R2373" t="s">
        <v>8320</v>
      </c>
      <c r="S2373" s="10">
        <f t="shared" si="148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3.2727272727272729</v>
      </c>
      <c r="P2374" s="5">
        <f t="shared" si="150"/>
        <v>3.3333333333333333E-2</v>
      </c>
      <c r="Q2374" t="s">
        <v>8319</v>
      </c>
      <c r="R2374" t="s">
        <v>8320</v>
      </c>
      <c r="S2374" s="10">
        <f t="shared" si="148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5.8823529411764705E-3</v>
      </c>
      <c r="P2375" s="5">
        <f t="shared" si="150"/>
        <v>0.02</v>
      </c>
      <c r="Q2375" t="s">
        <v>8319</v>
      </c>
      <c r="R2375" t="s">
        <v>8320</v>
      </c>
      <c r="S2375" s="10">
        <f t="shared" si="148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4.5454545454545456E-2</v>
      </c>
      <c r="P2376" s="5">
        <f t="shared" si="150"/>
        <v>0.1</v>
      </c>
      <c r="Q2376" t="s">
        <v>8319</v>
      </c>
      <c r="R2376" t="s">
        <v>8320</v>
      </c>
      <c r="S2376" s="10">
        <f t="shared" ref="S2376:S2439" si="152">(((J2376/60)/60)/24)+DATE(1970,1,1)</f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s="5" t="e">
        <f t="shared" si="150"/>
        <v>#DIV/0!</v>
      </c>
      <c r="Q2377" t="s">
        <v>8319</v>
      </c>
      <c r="R2377" t="s">
        <v>8320</v>
      </c>
      <c r="S2377" s="10">
        <f t="shared" si="152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10.877666666666666</v>
      </c>
      <c r="P2378" s="5">
        <f t="shared" si="150"/>
        <v>1.2257530720436369E-2</v>
      </c>
      <c r="Q2378" t="s">
        <v>8319</v>
      </c>
      <c r="R2378" t="s">
        <v>8320</v>
      </c>
      <c r="S2378" s="10">
        <f t="shared" si="152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s="5" t="e">
        <f t="shared" si="150"/>
        <v>#DIV/0!</v>
      </c>
      <c r="Q2379" t="s">
        <v>8319</v>
      </c>
      <c r="R2379" t="s">
        <v>8320</v>
      </c>
      <c r="S2379" s="10">
        <f t="shared" si="152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s="5" t="e">
        <f t="shared" si="150"/>
        <v>#DIV/0!</v>
      </c>
      <c r="Q2380" t="s">
        <v>8319</v>
      </c>
      <c r="R2380" t="s">
        <v>8320</v>
      </c>
      <c r="S2380" s="10">
        <f t="shared" si="152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s="5" t="e">
        <f t="shared" si="150"/>
        <v>#DIV/0!</v>
      </c>
      <c r="Q2381" t="s">
        <v>8319</v>
      </c>
      <c r="R2381" t="s">
        <v>8320</v>
      </c>
      <c r="S2381" s="10">
        <f t="shared" si="152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0.36666666666666664</v>
      </c>
      <c r="P2382" s="5">
        <f t="shared" si="150"/>
        <v>5.4545454545454543E-2</v>
      </c>
      <c r="Q2382" t="s">
        <v>8319</v>
      </c>
      <c r="R2382" t="s">
        <v>8320</v>
      </c>
      <c r="S2382" s="10">
        <f t="shared" si="152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</v>
      </c>
      <c r="P2383" s="5">
        <f t="shared" si="150"/>
        <v>4.4557606619987271E-3</v>
      </c>
      <c r="Q2383" t="s">
        <v>8319</v>
      </c>
      <c r="R2383" t="s">
        <v>8320</v>
      </c>
      <c r="S2383" s="10">
        <f t="shared" si="152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</v>
      </c>
      <c r="P2384" s="5">
        <f t="shared" si="150"/>
        <v>2.6666666666666668E-2</v>
      </c>
      <c r="Q2384" t="s">
        <v>8319</v>
      </c>
      <c r="R2384" t="s">
        <v>8320</v>
      </c>
      <c r="S2384" s="10">
        <f t="shared" si="152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4.3499999999999996</v>
      </c>
      <c r="P2385" s="5">
        <f t="shared" si="150"/>
        <v>6.8965517241379309E-3</v>
      </c>
      <c r="Q2385" t="s">
        <v>8319</v>
      </c>
      <c r="R2385" t="s">
        <v>8320</v>
      </c>
      <c r="S2385" s="10">
        <f t="shared" si="152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0.8</v>
      </c>
      <c r="P2386" s="5">
        <f t="shared" si="150"/>
        <v>1</v>
      </c>
      <c r="Q2386" t="s">
        <v>8319</v>
      </c>
      <c r="R2386" t="s">
        <v>8320</v>
      </c>
      <c r="S2386" s="10">
        <f t="shared" si="152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1.2123076923076923</v>
      </c>
      <c r="P2387" s="5">
        <f t="shared" si="150"/>
        <v>8.8832487309644676E-3</v>
      </c>
      <c r="Q2387" t="s">
        <v>8319</v>
      </c>
      <c r="R2387" t="s">
        <v>8320</v>
      </c>
      <c r="S2387" s="10">
        <f t="shared" si="152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s="5" t="e">
        <f t="shared" si="150"/>
        <v>#DIV/0!</v>
      </c>
      <c r="Q2388" t="s">
        <v>8319</v>
      </c>
      <c r="R2388" t="s">
        <v>8320</v>
      </c>
      <c r="S2388" s="10">
        <f t="shared" si="152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0.68399999999999994</v>
      </c>
      <c r="P2389" s="5">
        <f t="shared" si="150"/>
        <v>2.9239766081871343E-3</v>
      </c>
      <c r="Q2389" t="s">
        <v>8319</v>
      </c>
      <c r="R2389" t="s">
        <v>8320</v>
      </c>
      <c r="S2389" s="10">
        <f t="shared" si="152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1.2513513513513512</v>
      </c>
      <c r="P2390" s="5">
        <f t="shared" si="150"/>
        <v>1.7278617710583154E-2</v>
      </c>
      <c r="Q2390" t="s">
        <v>8319</v>
      </c>
      <c r="R2390" t="s">
        <v>8320</v>
      </c>
      <c r="S2390" s="10">
        <f t="shared" si="152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0.1875</v>
      </c>
      <c r="P2391" s="5">
        <f t="shared" si="150"/>
        <v>3.3333333333333333E-2</v>
      </c>
      <c r="Q2391" t="s">
        <v>8319</v>
      </c>
      <c r="R2391" t="s">
        <v>8320</v>
      </c>
      <c r="S2391" s="10">
        <f t="shared" si="152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s="5" t="e">
        <f t="shared" si="150"/>
        <v>#DIV/0!</v>
      </c>
      <c r="Q2392" t="s">
        <v>8319</v>
      </c>
      <c r="R2392" t="s">
        <v>8320</v>
      </c>
      <c r="S2392" s="10">
        <f t="shared" si="152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0.125</v>
      </c>
      <c r="P2393" s="5">
        <f t="shared" si="150"/>
        <v>0.04</v>
      </c>
      <c r="Q2393" t="s">
        <v>8319</v>
      </c>
      <c r="R2393" t="s">
        <v>8320</v>
      </c>
      <c r="S2393" s="10">
        <f t="shared" si="152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s="5" t="e">
        <f t="shared" si="150"/>
        <v>#DIV/0!</v>
      </c>
      <c r="Q2394" t="s">
        <v>8319</v>
      </c>
      <c r="R2394" t="s">
        <v>8320</v>
      </c>
      <c r="S2394" s="10">
        <f t="shared" si="152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0.05</v>
      </c>
      <c r="P2395" s="5">
        <f t="shared" si="150"/>
        <v>0.02</v>
      </c>
      <c r="Q2395" t="s">
        <v>8319</v>
      </c>
      <c r="R2395" t="s">
        <v>8320</v>
      </c>
      <c r="S2395" s="10">
        <f t="shared" si="152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0.06</v>
      </c>
      <c r="P2396" s="5">
        <f t="shared" si="150"/>
        <v>0.66666666666666663</v>
      </c>
      <c r="Q2396" t="s">
        <v>8319</v>
      </c>
      <c r="R2396" t="s">
        <v>8320</v>
      </c>
      <c r="S2396" s="10">
        <f t="shared" si="152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s="5" t="e">
        <f t="shared" si="150"/>
        <v>#DIV/0!</v>
      </c>
      <c r="Q2397" t="s">
        <v>8319</v>
      </c>
      <c r="R2397" t="s">
        <v>8320</v>
      </c>
      <c r="S2397" s="10">
        <f t="shared" si="152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0.2</v>
      </c>
      <c r="P2398" s="5">
        <f t="shared" si="150"/>
        <v>0.1</v>
      </c>
      <c r="Q2398" t="s">
        <v>8319</v>
      </c>
      <c r="R2398" t="s">
        <v>8320</v>
      </c>
      <c r="S2398" s="10">
        <f t="shared" si="152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s="5" t="e">
        <f t="shared" si="150"/>
        <v>#DIV/0!</v>
      </c>
      <c r="Q2399" t="s">
        <v>8319</v>
      </c>
      <c r="R2399" t="s">
        <v>8320</v>
      </c>
      <c r="S2399" s="10">
        <f t="shared" si="152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s="5" t="e">
        <f t="shared" si="150"/>
        <v>#DIV/0!</v>
      </c>
      <c r="Q2400" t="s">
        <v>8319</v>
      </c>
      <c r="R2400" t="s">
        <v>8320</v>
      </c>
      <c r="S2400" s="10">
        <f t="shared" si="152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s="5" t="e">
        <f t="shared" si="150"/>
        <v>#DIV/0!</v>
      </c>
      <c r="Q2401" t="s">
        <v>8319</v>
      </c>
      <c r="R2401" t="s">
        <v>8320</v>
      </c>
      <c r="S2401" s="10">
        <f t="shared" si="152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s="5" t="e">
        <f t="shared" si="150"/>
        <v>#DIV/0!</v>
      </c>
      <c r="Q2402" t="s">
        <v>8319</v>
      </c>
      <c r="R2402" t="s">
        <v>8320</v>
      </c>
      <c r="S2402" s="10">
        <f t="shared" si="152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0.71785714285714286</v>
      </c>
      <c r="P2403" s="5">
        <f t="shared" si="150"/>
        <v>4.4776119402985072E-2</v>
      </c>
      <c r="Q2403" t="s">
        <v>8336</v>
      </c>
      <c r="R2403" t="s">
        <v>8337</v>
      </c>
      <c r="S2403" s="10">
        <f t="shared" si="152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0.43333333333333329</v>
      </c>
      <c r="P2404" s="5">
        <f t="shared" si="150"/>
        <v>1.9230769230769232E-2</v>
      </c>
      <c r="Q2404" t="s">
        <v>8336</v>
      </c>
      <c r="R2404" t="s">
        <v>8337</v>
      </c>
      <c r="S2404" s="10">
        <f t="shared" si="152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16.833333333333332</v>
      </c>
      <c r="P2405" s="5">
        <f t="shared" si="150"/>
        <v>5.9405940594059403E-2</v>
      </c>
      <c r="Q2405" t="s">
        <v>8336</v>
      </c>
      <c r="R2405" t="s">
        <v>8337</v>
      </c>
      <c r="S2405" s="10">
        <f t="shared" si="152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s="5" t="e">
        <f t="shared" si="150"/>
        <v>#DIV/0!</v>
      </c>
      <c r="Q2406" t="s">
        <v>8336</v>
      </c>
      <c r="R2406" t="s">
        <v>8337</v>
      </c>
      <c r="S2406" s="10">
        <f t="shared" si="152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22.52</v>
      </c>
      <c r="P2407" s="5">
        <f t="shared" si="150"/>
        <v>1.7761989342806393E-2</v>
      </c>
      <c r="Q2407" t="s">
        <v>8336</v>
      </c>
      <c r="R2407" t="s">
        <v>8337</v>
      </c>
      <c r="S2407" s="10">
        <f t="shared" si="152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41.384615384615387</v>
      </c>
      <c r="P2408" s="5">
        <f t="shared" si="150"/>
        <v>1.1895910780669145E-2</v>
      </c>
      <c r="Q2408" t="s">
        <v>8336</v>
      </c>
      <c r="R2408" t="s">
        <v>8337</v>
      </c>
      <c r="S2408" s="10">
        <f t="shared" si="152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25.259090909090908</v>
      </c>
      <c r="P2409" s="5">
        <f t="shared" si="150"/>
        <v>5.9384560014396253E-3</v>
      </c>
      <c r="Q2409" t="s">
        <v>8336</v>
      </c>
      <c r="R2409" t="s">
        <v>8337</v>
      </c>
      <c r="S2409" s="10">
        <f t="shared" si="152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0.2</v>
      </c>
      <c r="P2410" s="5">
        <f t="shared" si="150"/>
        <v>6.6666666666666666E-2</v>
      </c>
      <c r="Q2410" t="s">
        <v>8336</v>
      </c>
      <c r="R2410" t="s">
        <v>8337</v>
      </c>
      <c r="S2410" s="10">
        <f t="shared" si="152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1.8399999999999999</v>
      </c>
      <c r="P2411" s="5">
        <f t="shared" si="150"/>
        <v>1.3043478260869565E-2</v>
      </c>
      <c r="Q2411" t="s">
        <v>8336</v>
      </c>
      <c r="R2411" t="s">
        <v>8337</v>
      </c>
      <c r="S2411" s="10">
        <f t="shared" si="152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s="5" t="e">
        <f t="shared" si="150"/>
        <v>#DIV/0!</v>
      </c>
      <c r="Q2412" t="s">
        <v>8336</v>
      </c>
      <c r="R2412" t="s">
        <v>8337</v>
      </c>
      <c r="S2412" s="10">
        <f t="shared" si="152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0.60399999999999998</v>
      </c>
      <c r="P2413" s="5">
        <f t="shared" si="150"/>
        <v>1.9867549668874173E-2</v>
      </c>
      <c r="Q2413" t="s">
        <v>8336</v>
      </c>
      <c r="R2413" t="s">
        <v>8337</v>
      </c>
      <c r="S2413" s="10">
        <f t="shared" si="152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s="5" t="e">
        <f t="shared" si="150"/>
        <v>#DIV/0!</v>
      </c>
      <c r="Q2414" t="s">
        <v>8336</v>
      </c>
      <c r="R2414" t="s">
        <v>8337</v>
      </c>
      <c r="S2414" s="10">
        <f t="shared" si="152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0.83333333333333337</v>
      </c>
      <c r="P2415" s="5">
        <f t="shared" si="150"/>
        <v>0.12</v>
      </c>
      <c r="Q2415" t="s">
        <v>8336</v>
      </c>
      <c r="R2415" t="s">
        <v>8337</v>
      </c>
      <c r="S2415" s="10">
        <f t="shared" si="152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3.0666666666666664</v>
      </c>
      <c r="P2416" s="5">
        <f t="shared" si="150"/>
        <v>2.8260869565217391E-2</v>
      </c>
      <c r="Q2416" t="s">
        <v>8336</v>
      </c>
      <c r="R2416" t="s">
        <v>8337</v>
      </c>
      <c r="S2416" s="10">
        <f t="shared" si="152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0.55833333333333335</v>
      </c>
      <c r="P2417" s="5">
        <f t="shared" si="150"/>
        <v>1.7910447761194031E-2</v>
      </c>
      <c r="Q2417" t="s">
        <v>8336</v>
      </c>
      <c r="R2417" t="s">
        <v>8337</v>
      </c>
      <c r="S2417" s="10">
        <f t="shared" si="152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2.5000000000000001E-2</v>
      </c>
      <c r="P2418" s="5">
        <f t="shared" si="150"/>
        <v>0.2</v>
      </c>
      <c r="Q2418" t="s">
        <v>8336</v>
      </c>
      <c r="R2418" t="s">
        <v>8337</v>
      </c>
      <c r="S2418" s="10">
        <f t="shared" si="152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s="5" t="e">
        <f t="shared" si="150"/>
        <v>#DIV/0!</v>
      </c>
      <c r="Q2419" t="s">
        <v>8336</v>
      </c>
      <c r="R2419" t="s">
        <v>8337</v>
      </c>
      <c r="S2419" s="10">
        <f t="shared" si="152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0.02</v>
      </c>
      <c r="P2420" s="5">
        <f t="shared" si="150"/>
        <v>1</v>
      </c>
      <c r="Q2420" t="s">
        <v>8336</v>
      </c>
      <c r="R2420" t="s">
        <v>8337</v>
      </c>
      <c r="S2420" s="10">
        <f t="shared" si="152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s="5" t="e">
        <f t="shared" si="150"/>
        <v>#DIV/0!</v>
      </c>
      <c r="Q2421" t="s">
        <v>8336</v>
      </c>
      <c r="R2421" t="s">
        <v>8337</v>
      </c>
      <c r="S2421" s="10">
        <f t="shared" si="152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14.825133372851216</v>
      </c>
      <c r="P2422" s="5">
        <f t="shared" si="150"/>
        <v>1.4394242303078768E-2</v>
      </c>
      <c r="Q2422" t="s">
        <v>8336</v>
      </c>
      <c r="R2422" t="s">
        <v>8337</v>
      </c>
      <c r="S2422" s="10">
        <f t="shared" si="152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1.6666666666666666E-2</v>
      </c>
      <c r="P2423" s="5">
        <f t="shared" si="150"/>
        <v>1</v>
      </c>
      <c r="Q2423" t="s">
        <v>8336</v>
      </c>
      <c r="R2423" t="s">
        <v>8337</v>
      </c>
      <c r="S2423" s="10">
        <f t="shared" si="152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0.2</v>
      </c>
      <c r="P2424" s="5">
        <f t="shared" si="150"/>
        <v>1</v>
      </c>
      <c r="Q2424" t="s">
        <v>8336</v>
      </c>
      <c r="R2424" t="s">
        <v>8337</v>
      </c>
      <c r="S2424" s="10">
        <f t="shared" si="152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1.3333333333333334E-2</v>
      </c>
      <c r="P2425" s="5">
        <f t="shared" si="150"/>
        <v>0.125</v>
      </c>
      <c r="Q2425" t="s">
        <v>8336</v>
      </c>
      <c r="R2425" t="s">
        <v>8337</v>
      </c>
      <c r="S2425" s="10">
        <f t="shared" si="152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</v>
      </c>
      <c r="P2426" s="5">
        <f t="shared" si="150"/>
        <v>2.903225806451613E-2</v>
      </c>
      <c r="Q2426" t="s">
        <v>8336</v>
      </c>
      <c r="R2426" t="s">
        <v>8337</v>
      </c>
      <c r="S2426" s="10">
        <f t="shared" si="152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2.8571428571428574E-2</v>
      </c>
      <c r="P2427" s="5">
        <f t="shared" si="150"/>
        <v>1</v>
      </c>
      <c r="Q2427" t="s">
        <v>8336</v>
      </c>
      <c r="R2427" t="s">
        <v>8337</v>
      </c>
      <c r="S2427" s="10">
        <f t="shared" si="152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s="5" t="e">
        <f t="shared" si="150"/>
        <v>#DIV/0!</v>
      </c>
      <c r="Q2428" t="s">
        <v>8336</v>
      </c>
      <c r="R2428" t="s">
        <v>8337</v>
      </c>
      <c r="S2428" s="10">
        <f t="shared" si="152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2E-3</v>
      </c>
      <c r="P2429" s="5">
        <f t="shared" si="150"/>
        <v>1</v>
      </c>
      <c r="Q2429" t="s">
        <v>8336</v>
      </c>
      <c r="R2429" t="s">
        <v>8337</v>
      </c>
      <c r="S2429" s="10">
        <f t="shared" si="152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2.8571428571428571E-3</v>
      </c>
      <c r="P2430" s="5">
        <f t="shared" si="150"/>
        <v>1</v>
      </c>
      <c r="Q2430" t="s">
        <v>8336</v>
      </c>
      <c r="R2430" t="s">
        <v>8337</v>
      </c>
      <c r="S2430" s="10">
        <f t="shared" si="152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</v>
      </c>
      <c r="P2431" s="5">
        <f t="shared" si="150"/>
        <v>1.99501246882793E-3</v>
      </c>
      <c r="Q2431" t="s">
        <v>8336</v>
      </c>
      <c r="R2431" t="s">
        <v>8337</v>
      </c>
      <c r="S2431" s="10">
        <f t="shared" si="152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0.70000000000000007</v>
      </c>
      <c r="P2432" s="5">
        <f t="shared" si="150"/>
        <v>9.5238095238095233E-2</v>
      </c>
      <c r="Q2432" t="s">
        <v>8336</v>
      </c>
      <c r="R2432" t="s">
        <v>8337</v>
      </c>
      <c r="S2432" s="10">
        <f t="shared" si="152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2E-3</v>
      </c>
      <c r="P2433" s="5">
        <f t="shared" si="150"/>
        <v>1</v>
      </c>
      <c r="Q2433" t="s">
        <v>8336</v>
      </c>
      <c r="R2433" t="s">
        <v>8337</v>
      </c>
      <c r="S2433" s="10">
        <f t="shared" si="152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1.4285714285714287E-2</v>
      </c>
      <c r="P2434" s="5">
        <f t="shared" si="150"/>
        <v>1</v>
      </c>
      <c r="Q2434" t="s">
        <v>8336</v>
      </c>
      <c r="R2434" t="s">
        <v>8337</v>
      </c>
      <c r="S2434" s="10">
        <f t="shared" si="152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(E2435/D2435)*100</f>
        <v>0</v>
      </c>
      <c r="P2435" s="5" t="e">
        <f t="shared" ref="P2435:P2498" si="154">L2435/E2435</f>
        <v>#DIV/0!</v>
      </c>
      <c r="Q2435" t="s">
        <v>8336</v>
      </c>
      <c r="R2435" t="s">
        <v>8337</v>
      </c>
      <c r="S2435" s="10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0.13</v>
      </c>
      <c r="P2436" s="5">
        <f t="shared" si="154"/>
        <v>7.6923076923076927E-2</v>
      </c>
      <c r="Q2436" t="s">
        <v>8336</v>
      </c>
      <c r="R2436" t="s">
        <v>8337</v>
      </c>
      <c r="S2436" s="10">
        <f t="shared" si="152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0.48960000000000004</v>
      </c>
      <c r="P2437" s="5">
        <f t="shared" si="154"/>
        <v>3.2679738562091504E-3</v>
      </c>
      <c r="Q2437" t="s">
        <v>8336</v>
      </c>
      <c r="R2437" t="s">
        <v>8337</v>
      </c>
      <c r="S2437" s="10">
        <f t="shared" si="152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3.8461538461538464E-2</v>
      </c>
      <c r="P2438" s="5">
        <f t="shared" si="154"/>
        <v>4.4444444444444446E-2</v>
      </c>
      <c r="Q2438" t="s">
        <v>8336</v>
      </c>
      <c r="R2438" t="s">
        <v>8337</v>
      </c>
      <c r="S2438" s="10">
        <f t="shared" si="152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s="5" t="e">
        <f t="shared" si="154"/>
        <v>#DIV/0!</v>
      </c>
      <c r="Q2439" t="s">
        <v>8336</v>
      </c>
      <c r="R2439" t="s">
        <v>8337</v>
      </c>
      <c r="S2439" s="10">
        <f t="shared" si="152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0.33333333333333337</v>
      </c>
      <c r="P2440" s="5">
        <f t="shared" si="154"/>
        <v>0.02</v>
      </c>
      <c r="Q2440" t="s">
        <v>8336</v>
      </c>
      <c r="R2440" t="s">
        <v>8337</v>
      </c>
      <c r="S2440" s="10">
        <f t="shared" ref="S2440:S2503" si="156">(((J2440/60)/60)/24)+DATE(1970,1,1)</f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s="5" t="e">
        <f t="shared" si="154"/>
        <v>#DIV/0!</v>
      </c>
      <c r="Q2441" t="s">
        <v>8336</v>
      </c>
      <c r="R2441" t="s">
        <v>8337</v>
      </c>
      <c r="S2441" s="10">
        <f t="shared" si="156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0.2</v>
      </c>
      <c r="P2442" s="5">
        <f t="shared" si="154"/>
        <v>0.2</v>
      </c>
      <c r="Q2442" t="s">
        <v>8336</v>
      </c>
      <c r="R2442" t="s">
        <v>8337</v>
      </c>
      <c r="S2442" s="10">
        <f t="shared" si="156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107.88</v>
      </c>
      <c r="P2443" s="5">
        <f t="shared" si="154"/>
        <v>1.3471758744283772E-2</v>
      </c>
      <c r="Q2443" t="s">
        <v>8336</v>
      </c>
      <c r="R2443" t="s">
        <v>8352</v>
      </c>
      <c r="S2443" s="10">
        <f t="shared" si="156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125.94166666666666</v>
      </c>
      <c r="P2444" s="5">
        <f t="shared" si="154"/>
        <v>1.2307285118771919E-2</v>
      </c>
      <c r="Q2444" t="s">
        <v>8336</v>
      </c>
      <c r="R2444" t="s">
        <v>8352</v>
      </c>
      <c r="S2444" s="10">
        <f t="shared" si="156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202.51495</v>
      </c>
      <c r="P2445" s="5">
        <f t="shared" si="154"/>
        <v>7.6784454678531146E-3</v>
      </c>
      <c r="Q2445" t="s">
        <v>8336</v>
      </c>
      <c r="R2445" t="s">
        <v>8352</v>
      </c>
      <c r="S2445" s="10">
        <f t="shared" si="156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108.60000000000001</v>
      </c>
      <c r="P2446" s="5">
        <f t="shared" si="154"/>
        <v>1.8723143032535298E-2</v>
      </c>
      <c r="Q2446" t="s">
        <v>8336</v>
      </c>
      <c r="R2446" t="s">
        <v>8352</v>
      </c>
      <c r="S2446" s="10">
        <f t="shared" si="156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172.8</v>
      </c>
      <c r="P2447" s="5">
        <f t="shared" si="154"/>
        <v>1.3310185185185185E-2</v>
      </c>
      <c r="Q2447" t="s">
        <v>8336</v>
      </c>
      <c r="R2447" t="s">
        <v>8352</v>
      </c>
      <c r="S2447" s="10">
        <f t="shared" si="156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167.98</v>
      </c>
      <c r="P2448" s="5">
        <f t="shared" si="154"/>
        <v>1.3215859030837005E-2</v>
      </c>
      <c r="Q2448" t="s">
        <v>8336</v>
      </c>
      <c r="R2448" t="s">
        <v>8352</v>
      </c>
      <c r="S2448" s="10">
        <f t="shared" si="156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427.20000000000005</v>
      </c>
      <c r="P2449" s="5">
        <f t="shared" si="154"/>
        <v>3.1554307116104865E-2</v>
      </c>
      <c r="Q2449" t="s">
        <v>8336</v>
      </c>
      <c r="R2449" t="s">
        <v>8352</v>
      </c>
      <c r="S2449" s="10">
        <f t="shared" si="156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107.5</v>
      </c>
      <c r="P2450" s="5">
        <f t="shared" si="154"/>
        <v>2.0930232558139535E-2</v>
      </c>
      <c r="Q2450" t="s">
        <v>8336</v>
      </c>
      <c r="R2450" t="s">
        <v>8352</v>
      </c>
      <c r="S2450" s="10">
        <f t="shared" si="156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108</v>
      </c>
      <c r="P2451" s="5">
        <f t="shared" si="154"/>
        <v>1.1111111111111112E-2</v>
      </c>
      <c r="Q2451" t="s">
        <v>8336</v>
      </c>
      <c r="R2451" t="s">
        <v>8352</v>
      </c>
      <c r="S2451" s="10">
        <f t="shared" si="156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101.53353333333335</v>
      </c>
      <c r="P2452" s="5">
        <f t="shared" si="154"/>
        <v>6.6972947525382413E-3</v>
      </c>
      <c r="Q2452" t="s">
        <v>8336</v>
      </c>
      <c r="R2452" t="s">
        <v>8352</v>
      </c>
      <c r="S2452" s="10">
        <f t="shared" si="156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115.45</v>
      </c>
      <c r="P2453" s="5">
        <f t="shared" si="154"/>
        <v>1.6110870506712862E-2</v>
      </c>
      <c r="Q2453" t="s">
        <v>8336</v>
      </c>
      <c r="R2453" t="s">
        <v>8352</v>
      </c>
      <c r="S2453" s="10">
        <f t="shared" si="156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133.5</v>
      </c>
      <c r="P2454" s="5">
        <f t="shared" si="154"/>
        <v>1.8726591760299626E-2</v>
      </c>
      <c r="Q2454" t="s">
        <v>8336</v>
      </c>
      <c r="R2454" t="s">
        <v>8352</v>
      </c>
      <c r="S2454" s="10">
        <f t="shared" si="156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154.69999999999999</v>
      </c>
      <c r="P2455" s="5">
        <f t="shared" si="154"/>
        <v>1.4436543848308555E-2</v>
      </c>
      <c r="Q2455" t="s">
        <v>8336</v>
      </c>
      <c r="R2455" t="s">
        <v>8352</v>
      </c>
      <c r="S2455" s="10">
        <f t="shared" si="156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100.84571428571429</v>
      </c>
      <c r="P2456" s="5">
        <f t="shared" si="154"/>
        <v>3.6831368993653674E-3</v>
      </c>
      <c r="Q2456" t="s">
        <v>8336</v>
      </c>
      <c r="R2456" t="s">
        <v>8352</v>
      </c>
      <c r="S2456" s="10">
        <f t="shared" si="156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182</v>
      </c>
      <c r="P2457" s="5">
        <f t="shared" si="154"/>
        <v>2.9304029304029304E-2</v>
      </c>
      <c r="Q2457" t="s">
        <v>8336</v>
      </c>
      <c r="R2457" t="s">
        <v>8352</v>
      </c>
      <c r="S2457" s="10">
        <f t="shared" si="156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180.86666666666667</v>
      </c>
      <c r="P2458" s="5">
        <f t="shared" si="154"/>
        <v>2.4695908588278657E-2</v>
      </c>
      <c r="Q2458" t="s">
        <v>8336</v>
      </c>
      <c r="R2458" t="s">
        <v>8352</v>
      </c>
      <c r="S2458" s="10">
        <f t="shared" si="156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102.30434782608695</v>
      </c>
      <c r="P2459" s="5">
        <f t="shared" si="154"/>
        <v>5.2698682532936678E-3</v>
      </c>
      <c r="Q2459" t="s">
        <v>8336</v>
      </c>
      <c r="R2459" t="s">
        <v>8352</v>
      </c>
      <c r="S2459" s="10">
        <f t="shared" si="156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110.17999999999999</v>
      </c>
      <c r="P2460" s="5">
        <f t="shared" si="154"/>
        <v>1.4521691777092031E-2</v>
      </c>
      <c r="Q2460" t="s">
        <v>8336</v>
      </c>
      <c r="R2460" t="s">
        <v>8352</v>
      </c>
      <c r="S2460" s="10">
        <f t="shared" si="156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102.25</v>
      </c>
      <c r="P2461" s="5">
        <f t="shared" si="154"/>
        <v>9.1931540342298293E-3</v>
      </c>
      <c r="Q2461" t="s">
        <v>8336</v>
      </c>
      <c r="R2461" t="s">
        <v>8352</v>
      </c>
      <c r="S2461" s="10">
        <f t="shared" si="156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100.78823529411764</v>
      </c>
      <c r="P2462" s="5">
        <f t="shared" si="154"/>
        <v>7.937434341076223E-3</v>
      </c>
      <c r="Q2462" t="s">
        <v>8336</v>
      </c>
      <c r="R2462" t="s">
        <v>8352</v>
      </c>
      <c r="S2462" s="10">
        <f t="shared" si="156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103.8</v>
      </c>
      <c r="P2463" s="5">
        <f t="shared" si="154"/>
        <v>1.1046885035324342E-2</v>
      </c>
      <c r="Q2463" t="s">
        <v>8325</v>
      </c>
      <c r="R2463" t="s">
        <v>8329</v>
      </c>
      <c r="S2463" s="10">
        <f t="shared" si="156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110.70833333333334</v>
      </c>
      <c r="P2464" s="5">
        <f t="shared" si="154"/>
        <v>3.4625517500940908E-2</v>
      </c>
      <c r="Q2464" t="s">
        <v>8325</v>
      </c>
      <c r="R2464" t="s">
        <v>8329</v>
      </c>
      <c r="S2464" s="10">
        <f t="shared" si="156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116.25000000000001</v>
      </c>
      <c r="P2465" s="5">
        <f t="shared" si="154"/>
        <v>3.2258064516129031E-2</v>
      </c>
      <c r="Q2465" t="s">
        <v>8325</v>
      </c>
      <c r="R2465" t="s">
        <v>8329</v>
      </c>
      <c r="S2465" s="10">
        <f t="shared" si="156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111.1</v>
      </c>
      <c r="P2466" s="5">
        <f t="shared" si="154"/>
        <v>1.9351935193519351E-2</v>
      </c>
      <c r="Q2466" t="s">
        <v>8325</v>
      </c>
      <c r="R2466" t="s">
        <v>8329</v>
      </c>
      <c r="S2466" s="10">
        <f t="shared" si="156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180.14285714285714</v>
      </c>
      <c r="P2467" s="5">
        <f t="shared" si="154"/>
        <v>3.8065027755749402E-2</v>
      </c>
      <c r="Q2467" t="s">
        <v>8325</v>
      </c>
      <c r="R2467" t="s">
        <v>8329</v>
      </c>
      <c r="S2467" s="10">
        <f t="shared" si="156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100</v>
      </c>
      <c r="P2468" s="5">
        <f t="shared" si="154"/>
        <v>2.0799999999999999E-2</v>
      </c>
      <c r="Q2468" t="s">
        <v>8325</v>
      </c>
      <c r="R2468" t="s">
        <v>8329</v>
      </c>
      <c r="S2468" s="10">
        <f t="shared" si="156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118.5</v>
      </c>
      <c r="P2469" s="5">
        <f t="shared" si="154"/>
        <v>3.6286919831223625E-2</v>
      </c>
      <c r="Q2469" t="s">
        <v>8325</v>
      </c>
      <c r="R2469" t="s">
        <v>8329</v>
      </c>
      <c r="S2469" s="10">
        <f t="shared" si="156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107.21700000000001</v>
      </c>
      <c r="P2470" s="5">
        <f t="shared" si="154"/>
        <v>2.7047949485622613E-2</v>
      </c>
      <c r="Q2470" t="s">
        <v>8325</v>
      </c>
      <c r="R2470" t="s">
        <v>8329</v>
      </c>
      <c r="S2470" s="10">
        <f t="shared" si="156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113.66666666666667</v>
      </c>
      <c r="P2471" s="5">
        <f t="shared" si="154"/>
        <v>3.44574780058651E-2</v>
      </c>
      <c r="Q2471" t="s">
        <v>8325</v>
      </c>
      <c r="R2471" t="s">
        <v>8329</v>
      </c>
      <c r="S2471" s="10">
        <f t="shared" si="156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103.16400000000002</v>
      </c>
      <c r="P2472" s="5">
        <f t="shared" si="154"/>
        <v>3.4895893916482491E-2</v>
      </c>
      <c r="Q2472" t="s">
        <v>8325</v>
      </c>
      <c r="R2472" t="s">
        <v>8329</v>
      </c>
      <c r="S2472" s="10">
        <f t="shared" si="156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128</v>
      </c>
      <c r="P2473" s="5">
        <f t="shared" si="154"/>
        <v>2.6562499999999999E-2</v>
      </c>
      <c r="Q2473" t="s">
        <v>8325</v>
      </c>
      <c r="R2473" t="s">
        <v>8329</v>
      </c>
      <c r="S2473" s="10">
        <f t="shared" si="156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135.76026666666667</v>
      </c>
      <c r="P2474" s="5">
        <f t="shared" si="154"/>
        <v>1.0214083256564021E-2</v>
      </c>
      <c r="Q2474" t="s">
        <v>8325</v>
      </c>
      <c r="R2474" t="s">
        <v>8329</v>
      </c>
      <c r="S2474" s="10">
        <f t="shared" si="156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100</v>
      </c>
      <c r="P2475" s="5">
        <f t="shared" si="154"/>
        <v>2.35E-2</v>
      </c>
      <c r="Q2475" t="s">
        <v>8325</v>
      </c>
      <c r="R2475" t="s">
        <v>8329</v>
      </c>
      <c r="S2475" s="10">
        <f t="shared" si="156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100.00360000000002</v>
      </c>
      <c r="P2476" s="5">
        <f t="shared" si="154"/>
        <v>7.599726409849245E-3</v>
      </c>
      <c r="Q2476" t="s">
        <v>8325</v>
      </c>
      <c r="R2476" t="s">
        <v>8329</v>
      </c>
      <c r="S2476" s="10">
        <f t="shared" si="156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104.71999999999998</v>
      </c>
      <c r="P2477" s="5">
        <f t="shared" si="154"/>
        <v>3.0939648586707412E-2</v>
      </c>
      <c r="Q2477" t="s">
        <v>8325</v>
      </c>
      <c r="R2477" t="s">
        <v>8329</v>
      </c>
      <c r="S2477" s="10">
        <f t="shared" si="156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105.02249999999999</v>
      </c>
      <c r="P2478" s="5">
        <f t="shared" si="154"/>
        <v>1.6365540717465307E-2</v>
      </c>
      <c r="Q2478" t="s">
        <v>8325</v>
      </c>
      <c r="R2478" t="s">
        <v>8329</v>
      </c>
      <c r="S2478" s="10">
        <f t="shared" si="156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171.33333333333334</v>
      </c>
      <c r="P2479" s="5">
        <f t="shared" si="154"/>
        <v>3.1906614785992216E-2</v>
      </c>
      <c r="Q2479" t="s">
        <v>8325</v>
      </c>
      <c r="R2479" t="s">
        <v>8329</v>
      </c>
      <c r="S2479" s="10">
        <f t="shared" si="156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127.49999999999999</v>
      </c>
      <c r="P2480" s="5">
        <f t="shared" si="154"/>
        <v>7.745098039215686E-3</v>
      </c>
      <c r="Q2480" t="s">
        <v>8325</v>
      </c>
      <c r="R2480" t="s">
        <v>8329</v>
      </c>
      <c r="S2480" s="10">
        <f t="shared" si="156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133.44333333333333</v>
      </c>
      <c r="P2481" s="5">
        <f t="shared" si="154"/>
        <v>3.9967027202557889E-2</v>
      </c>
      <c r="Q2481" t="s">
        <v>8325</v>
      </c>
      <c r="R2481" t="s">
        <v>8329</v>
      </c>
      <c r="S2481" s="10">
        <f t="shared" si="156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100</v>
      </c>
      <c r="P2482" s="5">
        <f t="shared" si="154"/>
        <v>4.0000000000000001E-3</v>
      </c>
      <c r="Q2482" t="s">
        <v>8325</v>
      </c>
      <c r="R2482" t="s">
        <v>8329</v>
      </c>
      <c r="S2482" s="10">
        <f t="shared" si="156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112.91099999999999</v>
      </c>
      <c r="P2483" s="5">
        <f t="shared" si="154"/>
        <v>2.1034265926260509E-2</v>
      </c>
      <c r="Q2483" t="s">
        <v>8325</v>
      </c>
      <c r="R2483" t="s">
        <v>8329</v>
      </c>
      <c r="S2483" s="10">
        <f t="shared" si="156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100.1</v>
      </c>
      <c r="P2484" s="5">
        <f t="shared" si="154"/>
        <v>2.4975024975024976E-2</v>
      </c>
      <c r="Q2484" t="s">
        <v>8325</v>
      </c>
      <c r="R2484" t="s">
        <v>8329</v>
      </c>
      <c r="S2484" s="10">
        <f t="shared" si="156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113.72727272727272</v>
      </c>
      <c r="P2485" s="5">
        <f t="shared" si="154"/>
        <v>1.5187849720223821E-2</v>
      </c>
      <c r="Q2485" t="s">
        <v>8325</v>
      </c>
      <c r="R2485" t="s">
        <v>8329</v>
      </c>
      <c r="S2485" s="10">
        <f t="shared" si="156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119.31742857142855</v>
      </c>
      <c r="P2486" s="5">
        <f t="shared" si="154"/>
        <v>2.1551156459001321E-2</v>
      </c>
      <c r="Q2486" t="s">
        <v>8325</v>
      </c>
      <c r="R2486" t="s">
        <v>8329</v>
      </c>
      <c r="S2486" s="10">
        <f t="shared" si="156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103.25</v>
      </c>
      <c r="P2487" s="5">
        <f t="shared" si="154"/>
        <v>1.9854721549636804E-2</v>
      </c>
      <c r="Q2487" t="s">
        <v>8325</v>
      </c>
      <c r="R2487" t="s">
        <v>8329</v>
      </c>
      <c r="S2487" s="10">
        <f t="shared" si="156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265.66666666666669</v>
      </c>
      <c r="P2488" s="5">
        <f t="shared" si="154"/>
        <v>3.7641154328732745E-2</v>
      </c>
      <c r="Q2488" t="s">
        <v>8325</v>
      </c>
      <c r="R2488" t="s">
        <v>8329</v>
      </c>
      <c r="S2488" s="10">
        <f t="shared" si="156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100.05066666666667</v>
      </c>
      <c r="P2489" s="5">
        <f t="shared" si="154"/>
        <v>2.5320504277832567E-2</v>
      </c>
      <c r="Q2489" t="s">
        <v>8325</v>
      </c>
      <c r="R2489" t="s">
        <v>8329</v>
      </c>
      <c r="S2489" s="10">
        <f t="shared" si="156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106.69999999999999</v>
      </c>
      <c r="P2490" s="5">
        <f t="shared" si="154"/>
        <v>2.0306154326772883E-2</v>
      </c>
      <c r="Q2490" t="s">
        <v>8325</v>
      </c>
      <c r="R2490" t="s">
        <v>8329</v>
      </c>
      <c r="S2490" s="10">
        <f t="shared" si="156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133.67142857142858</v>
      </c>
      <c r="P2491" s="5">
        <f t="shared" si="154"/>
        <v>1.6030779095864058E-2</v>
      </c>
      <c r="Q2491" t="s">
        <v>8325</v>
      </c>
      <c r="R2491" t="s">
        <v>8329</v>
      </c>
      <c r="S2491" s="10">
        <f t="shared" si="156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121.39999999999999</v>
      </c>
      <c r="P2492" s="5">
        <f t="shared" si="154"/>
        <v>2.6359143327841845E-2</v>
      </c>
      <c r="Q2492" t="s">
        <v>8325</v>
      </c>
      <c r="R2492" t="s">
        <v>8329</v>
      </c>
      <c r="S2492" s="10">
        <f t="shared" si="156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103.2</v>
      </c>
      <c r="P2493" s="5">
        <f t="shared" si="154"/>
        <v>1.937984496124031E-2</v>
      </c>
      <c r="Q2493" t="s">
        <v>8325</v>
      </c>
      <c r="R2493" t="s">
        <v>8329</v>
      </c>
      <c r="S2493" s="10">
        <f t="shared" si="156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125</v>
      </c>
      <c r="P2494" s="5">
        <f t="shared" si="154"/>
        <v>3.5999999999999997E-2</v>
      </c>
      <c r="Q2494" t="s">
        <v>8325</v>
      </c>
      <c r="R2494" t="s">
        <v>8329</v>
      </c>
      <c r="S2494" s="10">
        <f t="shared" si="156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128.69999999999999</v>
      </c>
      <c r="P2495" s="5">
        <f t="shared" si="154"/>
        <v>1.0062160062160062E-2</v>
      </c>
      <c r="Q2495" t="s">
        <v>8325</v>
      </c>
      <c r="R2495" t="s">
        <v>8329</v>
      </c>
      <c r="S2495" s="10">
        <f t="shared" si="156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101.00533333333333</v>
      </c>
      <c r="P2496" s="5">
        <f t="shared" si="154"/>
        <v>2.5741214985347309E-2</v>
      </c>
      <c r="Q2496" t="s">
        <v>8325</v>
      </c>
      <c r="R2496" t="s">
        <v>8329</v>
      </c>
      <c r="S2496" s="10">
        <f t="shared" si="156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127.53666666666665</v>
      </c>
      <c r="P2497" s="5">
        <f t="shared" si="154"/>
        <v>2.1954470609759285E-2</v>
      </c>
      <c r="Q2497" t="s">
        <v>8325</v>
      </c>
      <c r="R2497" t="s">
        <v>8329</v>
      </c>
      <c r="S2497" s="10">
        <f t="shared" si="156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100</v>
      </c>
      <c r="P2498" s="5">
        <f t="shared" si="154"/>
        <v>1.6666666666666668E-3</v>
      </c>
      <c r="Q2498" t="s">
        <v>8325</v>
      </c>
      <c r="R2498" t="s">
        <v>8329</v>
      </c>
      <c r="S2498" s="10">
        <f t="shared" si="156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(E2499/D2499)*100</f>
        <v>112.7715</v>
      </c>
      <c r="P2499" s="5">
        <f t="shared" ref="P2499:P2562" si="158">L2499/E2499</f>
        <v>1.2414484156014597E-2</v>
      </c>
      <c r="Q2499" t="s">
        <v>8325</v>
      </c>
      <c r="R2499" t="s">
        <v>8329</v>
      </c>
      <c r="S2499" s="10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105.60000000000001</v>
      </c>
      <c r="P2500" s="5">
        <f t="shared" si="158"/>
        <v>1.893939393939394E-2</v>
      </c>
      <c r="Q2500" t="s">
        <v>8325</v>
      </c>
      <c r="R2500" t="s">
        <v>8329</v>
      </c>
      <c r="S2500" s="10">
        <f t="shared" si="156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202.625</v>
      </c>
      <c r="P2501" s="5">
        <f t="shared" si="158"/>
        <v>2.0974706971005553E-2</v>
      </c>
      <c r="Q2501" t="s">
        <v>8325</v>
      </c>
      <c r="R2501" t="s">
        <v>8329</v>
      </c>
      <c r="S2501" s="10">
        <f t="shared" si="156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113.33333333333333</v>
      </c>
      <c r="P2502" s="5">
        <f t="shared" si="158"/>
        <v>4.2647058823529413E-2</v>
      </c>
      <c r="Q2502" t="s">
        <v>8325</v>
      </c>
      <c r="R2502" t="s">
        <v>8329</v>
      </c>
      <c r="S2502" s="10">
        <f t="shared" si="156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2.5545454545454547</v>
      </c>
      <c r="P2503" s="5">
        <f t="shared" si="158"/>
        <v>2.491103202846975E-2</v>
      </c>
      <c r="Q2503" t="s">
        <v>8336</v>
      </c>
      <c r="R2503" t="s">
        <v>8353</v>
      </c>
      <c r="S2503" s="10">
        <f t="shared" si="156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7.8181818181818186E-2</v>
      </c>
      <c r="P2504" s="5">
        <f t="shared" si="158"/>
        <v>5.8139534883720929E-2</v>
      </c>
      <c r="Q2504" t="s">
        <v>8336</v>
      </c>
      <c r="R2504" t="s">
        <v>8353</v>
      </c>
      <c r="S2504" s="10">
        <f t="shared" ref="S2504:S2567" si="160">(((J2504/60)/60)/24)+DATE(1970,1,1)</f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s="5" t="e">
        <f t="shared" si="158"/>
        <v>#DIV/0!</v>
      </c>
      <c r="Q2505" t="s">
        <v>8336</v>
      </c>
      <c r="R2505" t="s">
        <v>8353</v>
      </c>
      <c r="S2505" s="10">
        <f t="shared" si="160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s="5" t="e">
        <f t="shared" si="158"/>
        <v>#DIV/0!</v>
      </c>
      <c r="Q2506" t="s">
        <v>8336</v>
      </c>
      <c r="R2506" t="s">
        <v>8353</v>
      </c>
      <c r="S2506" s="10">
        <f t="shared" si="160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s="5" t="e">
        <f t="shared" si="158"/>
        <v>#DIV/0!</v>
      </c>
      <c r="Q2507" t="s">
        <v>8336</v>
      </c>
      <c r="R2507" t="s">
        <v>8353</v>
      </c>
      <c r="S2507" s="10">
        <f t="shared" si="160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0.6</v>
      </c>
      <c r="P2508" s="5">
        <f t="shared" si="158"/>
        <v>6.6666666666666666E-2</v>
      </c>
      <c r="Q2508" t="s">
        <v>8336</v>
      </c>
      <c r="R2508" t="s">
        <v>8353</v>
      </c>
      <c r="S2508" s="10">
        <f t="shared" si="160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s="5" t="e">
        <f t="shared" si="158"/>
        <v>#DIV/0!</v>
      </c>
      <c r="Q2509" t="s">
        <v>8336</v>
      </c>
      <c r="R2509" t="s">
        <v>8353</v>
      </c>
      <c r="S2509" s="10">
        <f t="shared" si="160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s="5" t="e">
        <f t="shared" si="158"/>
        <v>#DIV/0!</v>
      </c>
      <c r="Q2510" t="s">
        <v>8336</v>
      </c>
      <c r="R2510" t="s">
        <v>8353</v>
      </c>
      <c r="S2510" s="10">
        <f t="shared" si="160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</v>
      </c>
      <c r="P2511" s="5">
        <f t="shared" si="158"/>
        <v>2.8000000000000001E-2</v>
      </c>
      <c r="Q2511" t="s">
        <v>8336</v>
      </c>
      <c r="R2511" t="s">
        <v>8353</v>
      </c>
      <c r="S2511" s="10">
        <f t="shared" si="160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0.15</v>
      </c>
      <c r="P2512" s="5">
        <f t="shared" si="158"/>
        <v>2.6666666666666668E-2</v>
      </c>
      <c r="Q2512" t="s">
        <v>8336</v>
      </c>
      <c r="R2512" t="s">
        <v>8353</v>
      </c>
      <c r="S2512" s="10">
        <f t="shared" si="160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s="5" t="e">
        <f t="shared" si="158"/>
        <v>#DIV/0!</v>
      </c>
      <c r="Q2513" t="s">
        <v>8336</v>
      </c>
      <c r="R2513" t="s">
        <v>8353</v>
      </c>
      <c r="S2513" s="10">
        <f t="shared" si="160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s="5" t="e">
        <f t="shared" si="158"/>
        <v>#DIV/0!</v>
      </c>
      <c r="Q2514" t="s">
        <v>8336</v>
      </c>
      <c r="R2514" t="s">
        <v>8353</v>
      </c>
      <c r="S2514" s="10">
        <f t="shared" si="160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s="5" t="e">
        <f t="shared" si="158"/>
        <v>#DIV/0!</v>
      </c>
      <c r="Q2515" t="s">
        <v>8336</v>
      </c>
      <c r="R2515" t="s">
        <v>8353</v>
      </c>
      <c r="S2515" s="10">
        <f t="shared" si="160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</v>
      </c>
      <c r="P2516" s="5">
        <f t="shared" si="158"/>
        <v>1.9047619047619049E-2</v>
      </c>
      <c r="Q2516" t="s">
        <v>8336</v>
      </c>
      <c r="R2516" t="s">
        <v>8353</v>
      </c>
      <c r="S2516" s="10">
        <f t="shared" si="160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18.600000000000001</v>
      </c>
      <c r="P2517" s="5">
        <f t="shared" si="158"/>
        <v>1.2903225806451613E-2</v>
      </c>
      <c r="Q2517" t="s">
        <v>8336</v>
      </c>
      <c r="R2517" t="s">
        <v>8353</v>
      </c>
      <c r="S2517" s="10">
        <f t="shared" si="160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s="5" t="e">
        <f t="shared" si="158"/>
        <v>#DIV/0!</v>
      </c>
      <c r="Q2518" t="s">
        <v>8336</v>
      </c>
      <c r="R2518" t="s">
        <v>8353</v>
      </c>
      <c r="S2518" s="10">
        <f t="shared" si="160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9.8166666666666664</v>
      </c>
      <c r="P2519" s="5">
        <f t="shared" si="158"/>
        <v>1.8675721561969439E-2</v>
      </c>
      <c r="Q2519" t="s">
        <v>8336</v>
      </c>
      <c r="R2519" t="s">
        <v>8353</v>
      </c>
      <c r="S2519" s="10">
        <f t="shared" si="160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s="5" t="e">
        <f t="shared" si="158"/>
        <v>#DIV/0!</v>
      </c>
      <c r="Q2520" t="s">
        <v>8336</v>
      </c>
      <c r="R2520" t="s">
        <v>8353</v>
      </c>
      <c r="S2520" s="10">
        <f t="shared" si="160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4.3333333333333335E-2</v>
      </c>
      <c r="P2521" s="5">
        <f t="shared" si="158"/>
        <v>6.1538461538461542E-2</v>
      </c>
      <c r="Q2521" t="s">
        <v>8336</v>
      </c>
      <c r="R2521" t="s">
        <v>8353</v>
      </c>
      <c r="S2521" s="10">
        <f t="shared" si="160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s="5" t="e">
        <f t="shared" si="158"/>
        <v>#DIV/0!</v>
      </c>
      <c r="Q2522" t="s">
        <v>8336</v>
      </c>
      <c r="R2522" t="s">
        <v>8353</v>
      </c>
      <c r="S2522" s="10">
        <f t="shared" si="160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109.48792</v>
      </c>
      <c r="P2523" s="5">
        <f t="shared" si="158"/>
        <v>9.6448996382431963E-3</v>
      </c>
      <c r="Q2523" t="s">
        <v>8325</v>
      </c>
      <c r="R2523" t="s">
        <v>8354</v>
      </c>
      <c r="S2523" s="10">
        <f t="shared" si="160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100</v>
      </c>
      <c r="P2524" s="5">
        <f t="shared" si="158"/>
        <v>5.4000000000000003E-3</v>
      </c>
      <c r="Q2524" t="s">
        <v>8325</v>
      </c>
      <c r="R2524" t="s">
        <v>8354</v>
      </c>
      <c r="S2524" s="10">
        <f t="shared" si="160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156.44444444444446</v>
      </c>
      <c r="P2525" s="5">
        <f t="shared" si="158"/>
        <v>1.8465909090909092E-2</v>
      </c>
      <c r="Q2525" t="s">
        <v>8325</v>
      </c>
      <c r="R2525" t="s">
        <v>8354</v>
      </c>
      <c r="S2525" s="10">
        <f t="shared" si="160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101.6</v>
      </c>
      <c r="P2526" s="5">
        <f t="shared" si="158"/>
        <v>5.6430446194225721E-3</v>
      </c>
      <c r="Q2526" t="s">
        <v>8325</v>
      </c>
      <c r="R2526" t="s">
        <v>8354</v>
      </c>
      <c r="S2526" s="10">
        <f t="shared" si="160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100.325</v>
      </c>
      <c r="P2527" s="5">
        <f t="shared" si="158"/>
        <v>9.9676052828307996E-3</v>
      </c>
      <c r="Q2527" t="s">
        <v>8325</v>
      </c>
      <c r="R2527" t="s">
        <v>8354</v>
      </c>
      <c r="S2527" s="10">
        <f t="shared" si="160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112.94999999999999</v>
      </c>
      <c r="P2528" s="5">
        <f t="shared" si="158"/>
        <v>7.3041168658698535E-3</v>
      </c>
      <c r="Q2528" t="s">
        <v>8325</v>
      </c>
      <c r="R2528" t="s">
        <v>8354</v>
      </c>
      <c r="S2528" s="10">
        <f t="shared" si="160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102.125</v>
      </c>
      <c r="P2529" s="5">
        <f t="shared" si="158"/>
        <v>1.7380660954712364E-2</v>
      </c>
      <c r="Q2529" t="s">
        <v>8325</v>
      </c>
      <c r="R2529" t="s">
        <v>8354</v>
      </c>
      <c r="S2529" s="10">
        <f t="shared" si="160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107.24974999999999</v>
      </c>
      <c r="P2530" s="5">
        <f t="shared" si="158"/>
        <v>1.88811628931536E-2</v>
      </c>
      <c r="Q2530" t="s">
        <v>8325</v>
      </c>
      <c r="R2530" t="s">
        <v>8354</v>
      </c>
      <c r="S2530" s="10">
        <f t="shared" si="160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104.28333333333333</v>
      </c>
      <c r="P2531" s="5">
        <f t="shared" si="158"/>
        <v>1.2146396036439189E-2</v>
      </c>
      <c r="Q2531" t="s">
        <v>8325</v>
      </c>
      <c r="R2531" t="s">
        <v>8354</v>
      </c>
      <c r="S2531" s="10">
        <f t="shared" si="160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100</v>
      </c>
      <c r="P2532" s="5">
        <f t="shared" si="158"/>
        <v>7.3846153846153844E-3</v>
      </c>
      <c r="Q2532" t="s">
        <v>8325</v>
      </c>
      <c r="R2532" t="s">
        <v>8354</v>
      </c>
      <c r="S2532" s="10">
        <f t="shared" si="160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100.4</v>
      </c>
      <c r="P2533" s="5">
        <f t="shared" si="158"/>
        <v>1.3501549358123064E-2</v>
      </c>
      <c r="Q2533" t="s">
        <v>8325</v>
      </c>
      <c r="R2533" t="s">
        <v>8354</v>
      </c>
      <c r="S2533" s="10">
        <f t="shared" si="160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126.125</v>
      </c>
      <c r="P2534" s="5">
        <f t="shared" si="158"/>
        <v>1.1892963330029732E-2</v>
      </c>
      <c r="Q2534" t="s">
        <v>8325</v>
      </c>
      <c r="R2534" t="s">
        <v>8354</v>
      </c>
      <c r="S2534" s="10">
        <f t="shared" si="160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110.66666666666667</v>
      </c>
      <c r="P2535" s="5">
        <f t="shared" si="158"/>
        <v>1.6385542168674699E-2</v>
      </c>
      <c r="Q2535" t="s">
        <v>8325</v>
      </c>
      <c r="R2535" t="s">
        <v>8354</v>
      </c>
      <c r="S2535" s="10">
        <f t="shared" si="160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105</v>
      </c>
      <c r="P2536" s="5">
        <f t="shared" si="158"/>
        <v>6.6666666666666671E-3</v>
      </c>
      <c r="Q2536" t="s">
        <v>8325</v>
      </c>
      <c r="R2536" t="s">
        <v>8354</v>
      </c>
      <c r="S2536" s="10">
        <f t="shared" si="160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103.77499999999999</v>
      </c>
      <c r="P2537" s="5">
        <f t="shared" si="158"/>
        <v>3.7581305709467596E-3</v>
      </c>
      <c r="Q2537" t="s">
        <v>8325</v>
      </c>
      <c r="R2537" t="s">
        <v>8354</v>
      </c>
      <c r="S2537" s="10">
        <f t="shared" si="160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115.99999999999999</v>
      </c>
      <c r="P2538" s="5">
        <f t="shared" si="158"/>
        <v>0.13793103448275862</v>
      </c>
      <c r="Q2538" t="s">
        <v>8325</v>
      </c>
      <c r="R2538" t="s">
        <v>8354</v>
      </c>
      <c r="S2538" s="10">
        <f t="shared" si="160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110.00000000000001</v>
      </c>
      <c r="P2539" s="5">
        <f t="shared" si="158"/>
        <v>0.01</v>
      </c>
      <c r="Q2539" t="s">
        <v>8325</v>
      </c>
      <c r="R2539" t="s">
        <v>8354</v>
      </c>
      <c r="S2539" s="10">
        <f t="shared" si="160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113.01761111111111</v>
      </c>
      <c r="P2540" s="5">
        <f t="shared" si="158"/>
        <v>9.0939612656237949E-3</v>
      </c>
      <c r="Q2540" t="s">
        <v>8325</v>
      </c>
      <c r="R2540" t="s">
        <v>8354</v>
      </c>
      <c r="S2540" s="10">
        <f t="shared" si="160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100.25</v>
      </c>
      <c r="P2541" s="5">
        <f t="shared" si="158"/>
        <v>5.8852867830423939E-3</v>
      </c>
      <c r="Q2541" t="s">
        <v>8325</v>
      </c>
      <c r="R2541" t="s">
        <v>8354</v>
      </c>
      <c r="S2541" s="10">
        <f t="shared" si="160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103.4</v>
      </c>
      <c r="P2542" s="5">
        <f t="shared" si="158"/>
        <v>1.0444874274661509E-2</v>
      </c>
      <c r="Q2542" t="s">
        <v>8325</v>
      </c>
      <c r="R2542" t="s">
        <v>8354</v>
      </c>
      <c r="S2542" s="10">
        <f t="shared" si="160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107.02857142857142</v>
      </c>
      <c r="P2543" s="5">
        <f t="shared" si="158"/>
        <v>1.6817939135077415E-2</v>
      </c>
      <c r="Q2543" t="s">
        <v>8325</v>
      </c>
      <c r="R2543" t="s">
        <v>8354</v>
      </c>
      <c r="S2543" s="10">
        <f t="shared" si="160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103.57142857142858</v>
      </c>
      <c r="P2544" s="5">
        <f t="shared" si="158"/>
        <v>1.793103448275862E-2</v>
      </c>
      <c r="Q2544" t="s">
        <v>8325</v>
      </c>
      <c r="R2544" t="s">
        <v>8354</v>
      </c>
      <c r="S2544" s="10">
        <f t="shared" si="160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156.4</v>
      </c>
      <c r="P2545" s="5">
        <f t="shared" si="158"/>
        <v>3.3248081841432228E-2</v>
      </c>
      <c r="Q2545" t="s">
        <v>8325</v>
      </c>
      <c r="R2545" t="s">
        <v>8354</v>
      </c>
      <c r="S2545" s="10">
        <f t="shared" si="160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100.82</v>
      </c>
      <c r="P2546" s="5">
        <f t="shared" si="158"/>
        <v>1.1307280301527474E-2</v>
      </c>
      <c r="Q2546" t="s">
        <v>8325</v>
      </c>
      <c r="R2546" t="s">
        <v>8354</v>
      </c>
      <c r="S2546" s="10">
        <f t="shared" si="160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195.3</v>
      </c>
      <c r="P2547" s="5">
        <f t="shared" si="158"/>
        <v>1.561699948796723E-2</v>
      </c>
      <c r="Q2547" t="s">
        <v>8325</v>
      </c>
      <c r="R2547" t="s">
        <v>8354</v>
      </c>
      <c r="S2547" s="10">
        <f t="shared" si="160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111.71428571428572</v>
      </c>
      <c r="P2548" s="5">
        <f t="shared" si="158"/>
        <v>1.6624040920716114E-2</v>
      </c>
      <c r="Q2548" t="s">
        <v>8325</v>
      </c>
      <c r="R2548" t="s">
        <v>8354</v>
      </c>
      <c r="S2548" s="10">
        <f t="shared" si="160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119.85454545454546</v>
      </c>
      <c r="P2549" s="5">
        <f t="shared" si="158"/>
        <v>2.0327669902912623E-2</v>
      </c>
      <c r="Q2549" t="s">
        <v>8325</v>
      </c>
      <c r="R2549" t="s">
        <v>8354</v>
      </c>
      <c r="S2549" s="10">
        <f t="shared" si="160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101.85</v>
      </c>
      <c r="P2550" s="5">
        <f t="shared" si="158"/>
        <v>6.0546555391916218E-3</v>
      </c>
      <c r="Q2550" t="s">
        <v>8325</v>
      </c>
      <c r="R2550" t="s">
        <v>8354</v>
      </c>
      <c r="S2550" s="10">
        <f t="shared" si="160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102.80254777070064</v>
      </c>
      <c r="P2551" s="5">
        <f t="shared" si="158"/>
        <v>2.292441140024783E-2</v>
      </c>
      <c r="Q2551" t="s">
        <v>8325</v>
      </c>
      <c r="R2551" t="s">
        <v>8354</v>
      </c>
      <c r="S2551" s="10">
        <f t="shared" si="160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100.84615384615385</v>
      </c>
      <c r="P2552" s="5">
        <f t="shared" si="158"/>
        <v>2.2883295194508008E-2</v>
      </c>
      <c r="Q2552" t="s">
        <v>8325</v>
      </c>
      <c r="R2552" t="s">
        <v>8354</v>
      </c>
      <c r="S2552" s="10">
        <f t="shared" si="160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102.73469387755102</v>
      </c>
      <c r="P2553" s="5">
        <f t="shared" si="158"/>
        <v>1.4832472520196E-2</v>
      </c>
      <c r="Q2553" t="s">
        <v>8325</v>
      </c>
      <c r="R2553" t="s">
        <v>8354</v>
      </c>
      <c r="S2553" s="10">
        <f t="shared" si="160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106.5</v>
      </c>
      <c r="P2554" s="5">
        <f t="shared" si="158"/>
        <v>5.6338028169014088E-3</v>
      </c>
      <c r="Q2554" t="s">
        <v>8325</v>
      </c>
      <c r="R2554" t="s">
        <v>8354</v>
      </c>
      <c r="S2554" s="10">
        <f t="shared" si="160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155.53333333333333</v>
      </c>
      <c r="P2555" s="5">
        <f t="shared" si="158"/>
        <v>2.5717959708529789E-2</v>
      </c>
      <c r="Q2555" t="s">
        <v>8325</v>
      </c>
      <c r="R2555" t="s">
        <v>8354</v>
      </c>
      <c r="S2555" s="10">
        <f t="shared" si="160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122.8</v>
      </c>
      <c r="P2556" s="5">
        <f t="shared" si="158"/>
        <v>1.8186753528773074E-2</v>
      </c>
      <c r="Q2556" t="s">
        <v>8325</v>
      </c>
      <c r="R2556" t="s">
        <v>8354</v>
      </c>
      <c r="S2556" s="10">
        <f t="shared" si="160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107.35</v>
      </c>
      <c r="P2557" s="5">
        <f t="shared" si="158"/>
        <v>1.6301816488122962E-2</v>
      </c>
      <c r="Q2557" t="s">
        <v>8325</v>
      </c>
      <c r="R2557" t="s">
        <v>8354</v>
      </c>
      <c r="S2557" s="10">
        <f t="shared" si="160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105.50335570469798</v>
      </c>
      <c r="P2558" s="5">
        <f t="shared" si="158"/>
        <v>4.3256997455470736E-2</v>
      </c>
      <c r="Q2558" t="s">
        <v>8325</v>
      </c>
      <c r="R2558" t="s">
        <v>8354</v>
      </c>
      <c r="S2558" s="10">
        <f t="shared" si="160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118.44444444444444</v>
      </c>
      <c r="P2559" s="5">
        <f t="shared" si="158"/>
        <v>3.3771106941838651E-2</v>
      </c>
      <c r="Q2559" t="s">
        <v>8325</v>
      </c>
      <c r="R2559" t="s">
        <v>8354</v>
      </c>
      <c r="S2559" s="10">
        <f t="shared" si="160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108.88</v>
      </c>
      <c r="P2560" s="5">
        <f t="shared" si="158"/>
        <v>1.3225569434239529E-2</v>
      </c>
      <c r="Q2560" t="s">
        <v>8325</v>
      </c>
      <c r="R2560" t="s">
        <v>8354</v>
      </c>
      <c r="S2560" s="10">
        <f t="shared" si="160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111.25</v>
      </c>
      <c r="P2561" s="5">
        <f t="shared" si="158"/>
        <v>2.8089887640449437E-2</v>
      </c>
      <c r="Q2561" t="s">
        <v>8325</v>
      </c>
      <c r="R2561" t="s">
        <v>8354</v>
      </c>
      <c r="S2561" s="10">
        <f t="shared" si="160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100.1</v>
      </c>
      <c r="P2562" s="5">
        <f t="shared" si="158"/>
        <v>6.993006993006993E-3</v>
      </c>
      <c r="Q2562" t="s">
        <v>8325</v>
      </c>
      <c r="R2562" t="s">
        <v>8354</v>
      </c>
      <c r="S2562" s="10">
        <f t="shared" si="160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(E2563/D2563)*100</f>
        <v>0</v>
      </c>
      <c r="P2563" s="5" t="e">
        <f t="shared" ref="P2563:P2626" si="162">L2563/E2563</f>
        <v>#DIV/0!</v>
      </c>
      <c r="Q2563" t="s">
        <v>8336</v>
      </c>
      <c r="R2563" t="s">
        <v>8337</v>
      </c>
      <c r="S2563" s="10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0.75</v>
      </c>
      <c r="P2564" s="5">
        <f t="shared" si="162"/>
        <v>0.04</v>
      </c>
      <c r="Q2564" t="s">
        <v>8336</v>
      </c>
      <c r="R2564" t="s">
        <v>8337</v>
      </c>
      <c r="S2564" s="10">
        <f t="shared" si="160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s="5" t="e">
        <f t="shared" si="162"/>
        <v>#DIV/0!</v>
      </c>
      <c r="Q2565" t="s">
        <v>8336</v>
      </c>
      <c r="R2565" t="s">
        <v>8337</v>
      </c>
      <c r="S2565" s="10">
        <f t="shared" si="160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s="5" t="e">
        <f t="shared" si="162"/>
        <v>#DIV/0!</v>
      </c>
      <c r="Q2566" t="s">
        <v>8336</v>
      </c>
      <c r="R2566" t="s">
        <v>8337</v>
      </c>
      <c r="S2566" s="10">
        <f t="shared" si="160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1</v>
      </c>
      <c r="P2567" s="5">
        <f t="shared" si="162"/>
        <v>0.01</v>
      </c>
      <c r="Q2567" t="s">
        <v>8336</v>
      </c>
      <c r="R2567" t="s">
        <v>8337</v>
      </c>
      <c r="S2567" s="10">
        <f t="shared" si="160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s="5" t="e">
        <f t="shared" si="162"/>
        <v>#DIV/0!</v>
      </c>
      <c r="Q2568" t="s">
        <v>8336</v>
      </c>
      <c r="R2568" t="s">
        <v>8337</v>
      </c>
      <c r="S2568" s="10">
        <f t="shared" ref="S2568:S2631" si="164">(((J2568/60)/60)/24)+DATE(1970,1,1)</f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0.26666666666666666</v>
      </c>
      <c r="P2569" s="5">
        <f t="shared" si="162"/>
        <v>1.6666666666666666E-2</v>
      </c>
      <c r="Q2569" t="s">
        <v>8336</v>
      </c>
      <c r="R2569" t="s">
        <v>8337</v>
      </c>
      <c r="S2569" s="10">
        <f t="shared" si="164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0.5</v>
      </c>
      <c r="P2570" s="5">
        <f t="shared" si="162"/>
        <v>0.02</v>
      </c>
      <c r="Q2570" t="s">
        <v>8336</v>
      </c>
      <c r="R2570" t="s">
        <v>8337</v>
      </c>
      <c r="S2570" s="10">
        <f t="shared" si="164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2.2307692307692308</v>
      </c>
      <c r="P2571" s="5">
        <f t="shared" si="162"/>
        <v>1.3793103448275862E-2</v>
      </c>
      <c r="Q2571" t="s">
        <v>8336</v>
      </c>
      <c r="R2571" t="s">
        <v>8337</v>
      </c>
      <c r="S2571" s="10">
        <f t="shared" si="164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0.84285714285714297</v>
      </c>
      <c r="P2572" s="5">
        <f t="shared" si="162"/>
        <v>3.3898305084745763E-2</v>
      </c>
      <c r="Q2572" t="s">
        <v>8336</v>
      </c>
      <c r="R2572" t="s">
        <v>8337</v>
      </c>
      <c r="S2572" s="10">
        <f t="shared" si="164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0.25</v>
      </c>
      <c r="P2573" s="5">
        <f t="shared" si="162"/>
        <v>1.6E-2</v>
      </c>
      <c r="Q2573" t="s">
        <v>8336</v>
      </c>
      <c r="R2573" t="s">
        <v>8337</v>
      </c>
      <c r="S2573" s="10">
        <f t="shared" si="164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s="5" t="e">
        <f t="shared" si="162"/>
        <v>#DIV/0!</v>
      </c>
      <c r="Q2574" t="s">
        <v>8336</v>
      </c>
      <c r="R2574" t="s">
        <v>8337</v>
      </c>
      <c r="S2574" s="10">
        <f t="shared" si="164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s="5" t="e">
        <f t="shared" si="162"/>
        <v>#DIV/0!</v>
      </c>
      <c r="Q2575" t="s">
        <v>8336</v>
      </c>
      <c r="R2575" t="s">
        <v>8337</v>
      </c>
      <c r="S2575" s="10">
        <f t="shared" si="164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s="5" t="e">
        <f t="shared" si="162"/>
        <v>#DIV/0!</v>
      </c>
      <c r="Q2576" t="s">
        <v>8336</v>
      </c>
      <c r="R2576" t="s">
        <v>8337</v>
      </c>
      <c r="S2576" s="10">
        <f t="shared" si="164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s="5" t="e">
        <f t="shared" si="162"/>
        <v>#DIV/0!</v>
      </c>
      <c r="Q2577" t="s">
        <v>8336</v>
      </c>
      <c r="R2577" t="s">
        <v>8337</v>
      </c>
      <c r="S2577" s="10">
        <f t="shared" si="164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s="5" t="e">
        <f t="shared" si="162"/>
        <v>#DIV/0!</v>
      </c>
      <c r="Q2578" t="s">
        <v>8336</v>
      </c>
      <c r="R2578" t="s">
        <v>8337</v>
      </c>
      <c r="S2578" s="10">
        <f t="shared" si="164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s="5" t="e">
        <f t="shared" si="162"/>
        <v>#DIV/0!</v>
      </c>
      <c r="Q2579" t="s">
        <v>8336</v>
      </c>
      <c r="R2579" t="s">
        <v>8337</v>
      </c>
      <c r="S2579" s="10">
        <f t="shared" si="164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s="5" t="e">
        <f t="shared" si="162"/>
        <v>#DIV/0!</v>
      </c>
      <c r="Q2580" t="s">
        <v>8336</v>
      </c>
      <c r="R2580" t="s">
        <v>8337</v>
      </c>
      <c r="S2580" s="10">
        <f t="shared" si="164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0.13849999999999998</v>
      </c>
      <c r="P2581" s="5">
        <f t="shared" si="162"/>
        <v>4.3321299638989168E-2</v>
      </c>
      <c r="Q2581" t="s">
        <v>8336</v>
      </c>
      <c r="R2581" t="s">
        <v>8337</v>
      </c>
      <c r="S2581" s="10">
        <f t="shared" si="164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0.6</v>
      </c>
      <c r="P2582" s="5">
        <f t="shared" si="162"/>
        <v>3.9215686274509803E-2</v>
      </c>
      <c r="Q2582" t="s">
        <v>8336</v>
      </c>
      <c r="R2582" t="s">
        <v>8337</v>
      </c>
      <c r="S2582" s="10">
        <f t="shared" si="164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10.6</v>
      </c>
      <c r="P2583" s="5">
        <f t="shared" si="162"/>
        <v>2.0754716981132074E-2</v>
      </c>
      <c r="Q2583" t="s">
        <v>8336</v>
      </c>
      <c r="R2583" t="s">
        <v>8337</v>
      </c>
      <c r="S2583" s="10">
        <f t="shared" si="164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1.1111111111111111E-3</v>
      </c>
      <c r="P2584" s="5">
        <f t="shared" si="162"/>
        <v>1</v>
      </c>
      <c r="Q2584" t="s">
        <v>8336</v>
      </c>
      <c r="R2584" t="s">
        <v>8337</v>
      </c>
      <c r="S2584" s="10">
        <f t="shared" si="164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0.5</v>
      </c>
      <c r="P2585" s="5">
        <f t="shared" si="162"/>
        <v>1</v>
      </c>
      <c r="Q2585" t="s">
        <v>8336</v>
      </c>
      <c r="R2585" t="s">
        <v>8337</v>
      </c>
      <c r="S2585" s="10">
        <f t="shared" si="164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s="5" t="e">
        <f t="shared" si="162"/>
        <v>#DIV/0!</v>
      </c>
      <c r="Q2586" t="s">
        <v>8336</v>
      </c>
      <c r="R2586" t="s">
        <v>8337</v>
      </c>
      <c r="S2586" s="10">
        <f t="shared" si="164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0.16666666666666669</v>
      </c>
      <c r="P2587" s="5">
        <f t="shared" si="162"/>
        <v>0.02</v>
      </c>
      <c r="Q2587" t="s">
        <v>8336</v>
      </c>
      <c r="R2587" t="s">
        <v>8337</v>
      </c>
      <c r="S2587" s="10">
        <f t="shared" si="164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0.16666666666666669</v>
      </c>
      <c r="P2588" s="5">
        <f t="shared" si="162"/>
        <v>0.2</v>
      </c>
      <c r="Q2588" t="s">
        <v>8336</v>
      </c>
      <c r="R2588" t="s">
        <v>8337</v>
      </c>
      <c r="S2588" s="10">
        <f t="shared" si="164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2.4340000000000002</v>
      </c>
      <c r="P2589" s="5">
        <f t="shared" si="162"/>
        <v>4.9301561216105174E-3</v>
      </c>
      <c r="Q2589" t="s">
        <v>8336</v>
      </c>
      <c r="R2589" t="s">
        <v>8337</v>
      </c>
      <c r="S2589" s="10">
        <f t="shared" si="164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3.8833333333333329</v>
      </c>
      <c r="P2590" s="5">
        <f t="shared" si="162"/>
        <v>3.4334763948497854E-2</v>
      </c>
      <c r="Q2590" t="s">
        <v>8336</v>
      </c>
      <c r="R2590" t="s">
        <v>8337</v>
      </c>
      <c r="S2590" s="10">
        <f t="shared" si="164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0.01</v>
      </c>
      <c r="P2591" s="5">
        <f t="shared" si="162"/>
        <v>0.2</v>
      </c>
      <c r="Q2591" t="s">
        <v>8336</v>
      </c>
      <c r="R2591" t="s">
        <v>8337</v>
      </c>
      <c r="S2591" s="10">
        <f t="shared" si="164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s="5" t="e">
        <f t="shared" si="162"/>
        <v>#DIV/0!</v>
      </c>
      <c r="Q2592" t="s">
        <v>8336</v>
      </c>
      <c r="R2592" t="s">
        <v>8337</v>
      </c>
      <c r="S2592" s="10">
        <f t="shared" si="164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1.7333333333333332</v>
      </c>
      <c r="P2593" s="5">
        <f t="shared" si="162"/>
        <v>7.6923076923076927E-2</v>
      </c>
      <c r="Q2593" t="s">
        <v>8336</v>
      </c>
      <c r="R2593" t="s">
        <v>8337</v>
      </c>
      <c r="S2593" s="10">
        <f t="shared" si="164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0.16666666666666669</v>
      </c>
      <c r="P2594" s="5">
        <f t="shared" si="162"/>
        <v>0.02</v>
      </c>
      <c r="Q2594" t="s">
        <v>8336</v>
      </c>
      <c r="R2594" t="s">
        <v>8337</v>
      </c>
      <c r="S2594" s="10">
        <f t="shared" si="164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s="5" t="e">
        <f t="shared" si="162"/>
        <v>#DIV/0!</v>
      </c>
      <c r="Q2595" t="s">
        <v>8336</v>
      </c>
      <c r="R2595" t="s">
        <v>8337</v>
      </c>
      <c r="S2595" s="10">
        <f t="shared" si="164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1.25E-3</v>
      </c>
      <c r="P2596" s="5">
        <f t="shared" si="162"/>
        <v>1</v>
      </c>
      <c r="Q2596" t="s">
        <v>8336</v>
      </c>
      <c r="R2596" t="s">
        <v>8337</v>
      </c>
      <c r="S2596" s="10">
        <f t="shared" si="164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12.166666666666668</v>
      </c>
      <c r="P2597" s="5">
        <f t="shared" si="162"/>
        <v>1.0410958904109589E-2</v>
      </c>
      <c r="Q2597" t="s">
        <v>8336</v>
      </c>
      <c r="R2597" t="s">
        <v>8337</v>
      </c>
      <c r="S2597" s="10">
        <f t="shared" si="164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23.588571428571427</v>
      </c>
      <c r="P2598" s="5">
        <f t="shared" si="162"/>
        <v>3.2703488372093025E-3</v>
      </c>
      <c r="Q2598" t="s">
        <v>8336</v>
      </c>
      <c r="R2598" t="s">
        <v>8337</v>
      </c>
      <c r="S2598" s="10">
        <f t="shared" si="164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5.6666666666666661</v>
      </c>
      <c r="P2599" s="5">
        <f t="shared" si="162"/>
        <v>8.2352941176470587E-2</v>
      </c>
      <c r="Q2599" t="s">
        <v>8336</v>
      </c>
      <c r="R2599" t="s">
        <v>8337</v>
      </c>
      <c r="S2599" s="10">
        <f t="shared" si="164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39</v>
      </c>
      <c r="P2600" s="5">
        <f t="shared" si="162"/>
        <v>1.1965811965811967E-2</v>
      </c>
      <c r="Q2600" t="s">
        <v>8336</v>
      </c>
      <c r="R2600" t="s">
        <v>8337</v>
      </c>
      <c r="S2600" s="10">
        <f t="shared" si="164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0.99546510341776351</v>
      </c>
      <c r="P2601" s="5">
        <f t="shared" si="162"/>
        <v>5.5555555555555552E-2</v>
      </c>
      <c r="Q2601" t="s">
        <v>8336</v>
      </c>
      <c r="R2601" t="s">
        <v>8337</v>
      </c>
      <c r="S2601" s="10">
        <f t="shared" si="164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6.9320000000000004</v>
      </c>
      <c r="P2602" s="5">
        <f t="shared" si="162"/>
        <v>8.6555106751298322E-3</v>
      </c>
      <c r="Q2602" t="s">
        <v>8336</v>
      </c>
      <c r="R2602" t="s">
        <v>8337</v>
      </c>
      <c r="S2602" s="10">
        <f t="shared" si="164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661.4</v>
      </c>
      <c r="P2603" s="5">
        <f t="shared" si="162"/>
        <v>4.566071968551557E-2</v>
      </c>
      <c r="Q2603" t="s">
        <v>8319</v>
      </c>
      <c r="R2603" t="s">
        <v>8355</v>
      </c>
      <c r="S2603" s="10">
        <f t="shared" si="164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326.0916666666667</v>
      </c>
      <c r="P2604" s="5">
        <f t="shared" si="162"/>
        <v>1.2496486161866551E-2</v>
      </c>
      <c r="Q2604" t="s">
        <v>8319</v>
      </c>
      <c r="R2604" t="s">
        <v>8355</v>
      </c>
      <c r="S2604" s="10">
        <f t="shared" si="164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101.48571428571429</v>
      </c>
      <c r="P2605" s="5">
        <f t="shared" si="162"/>
        <v>2.8153153153153154E-2</v>
      </c>
      <c r="Q2605" t="s">
        <v>8319</v>
      </c>
      <c r="R2605" t="s">
        <v>8355</v>
      </c>
      <c r="S2605" s="10">
        <f t="shared" si="164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104.21799999999999</v>
      </c>
      <c r="P2606" s="5">
        <f t="shared" si="162"/>
        <v>1.5400410677618071E-2</v>
      </c>
      <c r="Q2606" t="s">
        <v>8319</v>
      </c>
      <c r="R2606" t="s">
        <v>8355</v>
      </c>
      <c r="S2606" s="10">
        <f t="shared" si="164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107.42157000000002</v>
      </c>
      <c r="P2607" s="5">
        <f t="shared" si="162"/>
        <v>1.6402664753456871E-2</v>
      </c>
      <c r="Q2607" t="s">
        <v>8319</v>
      </c>
      <c r="R2607" t="s">
        <v>8355</v>
      </c>
      <c r="S2607" s="10">
        <f t="shared" si="164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110.05454545454545</v>
      </c>
      <c r="P2608" s="5">
        <f t="shared" si="162"/>
        <v>3.1802412027094003E-2</v>
      </c>
      <c r="Q2608" t="s">
        <v>8319</v>
      </c>
      <c r="R2608" t="s">
        <v>8355</v>
      </c>
      <c r="S2608" s="10">
        <f t="shared" si="164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407.7</v>
      </c>
      <c r="P2609" s="5">
        <f t="shared" si="162"/>
        <v>1.2202599950944321E-2</v>
      </c>
      <c r="Q2609" t="s">
        <v>8319</v>
      </c>
      <c r="R2609" t="s">
        <v>8355</v>
      </c>
      <c r="S2609" s="10">
        <f t="shared" si="164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223.92500000000001</v>
      </c>
      <c r="P2610" s="5">
        <f t="shared" si="162"/>
        <v>1.6969967623088087E-2</v>
      </c>
      <c r="Q2610" t="s">
        <v>8319</v>
      </c>
      <c r="R2610" t="s">
        <v>8355</v>
      </c>
      <c r="S2610" s="10">
        <f t="shared" si="164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303.80111428571428</v>
      </c>
      <c r="P2611" s="5">
        <f t="shared" si="162"/>
        <v>6.35754274953755E-3</v>
      </c>
      <c r="Q2611" t="s">
        <v>8319</v>
      </c>
      <c r="R2611" t="s">
        <v>8355</v>
      </c>
      <c r="S2611" s="10">
        <f t="shared" si="164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141.3251043268175</v>
      </c>
      <c r="P2612" s="5">
        <f t="shared" si="162"/>
        <v>1.7934482259160417E-2</v>
      </c>
      <c r="Q2612" t="s">
        <v>8319</v>
      </c>
      <c r="R2612" t="s">
        <v>8355</v>
      </c>
      <c r="S2612" s="10">
        <f t="shared" si="164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2790.6363636363635</v>
      </c>
      <c r="P2613" s="5">
        <f t="shared" si="162"/>
        <v>1.1932762159168648E-2</v>
      </c>
      <c r="Q2613" t="s">
        <v>8319</v>
      </c>
      <c r="R2613" t="s">
        <v>8355</v>
      </c>
      <c r="S2613" s="10">
        <f t="shared" si="164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171.76130000000001</v>
      </c>
      <c r="P2614" s="5">
        <f t="shared" si="162"/>
        <v>1.7116777760764503E-2</v>
      </c>
      <c r="Q2614" t="s">
        <v>8319</v>
      </c>
      <c r="R2614" t="s">
        <v>8355</v>
      </c>
      <c r="S2614" s="10">
        <f t="shared" si="164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101.01333333333334</v>
      </c>
      <c r="P2615" s="5">
        <f t="shared" si="162"/>
        <v>3.6958817317845828E-3</v>
      </c>
      <c r="Q2615" t="s">
        <v>8319</v>
      </c>
      <c r="R2615" t="s">
        <v>8355</v>
      </c>
      <c r="S2615" s="10">
        <f t="shared" si="164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102</v>
      </c>
      <c r="P2616" s="5">
        <f t="shared" si="162"/>
        <v>9.3370681605975722E-3</v>
      </c>
      <c r="Q2616" t="s">
        <v>8319</v>
      </c>
      <c r="R2616" t="s">
        <v>8355</v>
      </c>
      <c r="S2616" s="10">
        <f t="shared" si="164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169.76511744127936</v>
      </c>
      <c r="P2617" s="5">
        <f t="shared" si="162"/>
        <v>2.1195172210774212E-2</v>
      </c>
      <c r="Q2617" t="s">
        <v>8319</v>
      </c>
      <c r="R2617" t="s">
        <v>8355</v>
      </c>
      <c r="S2617" s="10">
        <f t="shared" si="164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114.53400000000001</v>
      </c>
      <c r="P2618" s="5">
        <f t="shared" si="162"/>
        <v>8.3119423053416453E-3</v>
      </c>
      <c r="Q2618" t="s">
        <v>8319</v>
      </c>
      <c r="R2618" t="s">
        <v>8355</v>
      </c>
      <c r="S2618" s="10">
        <f t="shared" si="164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877.6</v>
      </c>
      <c r="P2619" s="5">
        <f t="shared" si="162"/>
        <v>3.6235186873290796E-2</v>
      </c>
      <c r="Q2619" t="s">
        <v>8319</v>
      </c>
      <c r="R2619" t="s">
        <v>8355</v>
      </c>
      <c r="S2619" s="10">
        <f t="shared" si="164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105.38666666666667</v>
      </c>
      <c r="P2620" s="5">
        <f t="shared" si="162"/>
        <v>4.8709514170040486E-3</v>
      </c>
      <c r="Q2620" t="s">
        <v>8319</v>
      </c>
      <c r="R2620" t="s">
        <v>8355</v>
      </c>
      <c r="S2620" s="10">
        <f t="shared" si="164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188.39999999999998</v>
      </c>
      <c r="P2621" s="5">
        <f t="shared" si="162"/>
        <v>2.8131634819532909E-2</v>
      </c>
      <c r="Q2621" t="s">
        <v>8319</v>
      </c>
      <c r="R2621" t="s">
        <v>8355</v>
      </c>
      <c r="S2621" s="10">
        <f t="shared" si="164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143.65230769230772</v>
      </c>
      <c r="P2622" s="5">
        <f t="shared" si="162"/>
        <v>1.3397733844539165E-2</v>
      </c>
      <c r="Q2622" t="s">
        <v>8319</v>
      </c>
      <c r="R2622" t="s">
        <v>8355</v>
      </c>
      <c r="S2622" s="10">
        <f t="shared" si="164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145.88</v>
      </c>
      <c r="P2623" s="5">
        <f t="shared" si="162"/>
        <v>2.1250342747463669E-2</v>
      </c>
      <c r="Q2623" t="s">
        <v>8319</v>
      </c>
      <c r="R2623" t="s">
        <v>8355</v>
      </c>
      <c r="S2623" s="10">
        <f t="shared" si="164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131.184</v>
      </c>
      <c r="P2624" s="5">
        <f t="shared" si="162"/>
        <v>3.7606212139691834E-2</v>
      </c>
      <c r="Q2624" t="s">
        <v>8319</v>
      </c>
      <c r="R2624" t="s">
        <v>8355</v>
      </c>
      <c r="S2624" s="10">
        <f t="shared" si="164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113.99999999999999</v>
      </c>
      <c r="P2625" s="5">
        <f t="shared" si="162"/>
        <v>2.7192982456140352E-2</v>
      </c>
      <c r="Q2625" t="s">
        <v>8319</v>
      </c>
      <c r="R2625" t="s">
        <v>8355</v>
      </c>
      <c r="S2625" s="10">
        <f t="shared" si="164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1379.4206249999997</v>
      </c>
      <c r="P2626" s="5">
        <f t="shared" si="162"/>
        <v>3.142623737411495E-2</v>
      </c>
      <c r="Q2626" t="s">
        <v>8319</v>
      </c>
      <c r="R2626" t="s">
        <v>8355</v>
      </c>
      <c r="S2626" s="10">
        <f t="shared" si="164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(E2627/D2627)*100</f>
        <v>956</v>
      </c>
      <c r="P2627" s="5">
        <f t="shared" ref="P2627:P2690" si="166">L2627/E2627</f>
        <v>3.626220362622036E-2</v>
      </c>
      <c r="Q2627" t="s">
        <v>8319</v>
      </c>
      <c r="R2627" t="s">
        <v>8355</v>
      </c>
      <c r="S2627" s="10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112.00000000000001</v>
      </c>
      <c r="P2628" s="5">
        <f t="shared" si="166"/>
        <v>1.7857142857142856E-2</v>
      </c>
      <c r="Q2628" t="s">
        <v>8319</v>
      </c>
      <c r="R2628" t="s">
        <v>8355</v>
      </c>
      <c r="S2628" s="10">
        <f t="shared" si="164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646.66666666666663</v>
      </c>
      <c r="P2629" s="5">
        <f t="shared" si="166"/>
        <v>4.6391752577319589E-2</v>
      </c>
      <c r="Q2629" t="s">
        <v>8319</v>
      </c>
      <c r="R2629" t="s">
        <v>8355</v>
      </c>
      <c r="S2629" s="10">
        <f t="shared" si="164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110.36948748510132</v>
      </c>
      <c r="P2630" s="5">
        <f t="shared" si="166"/>
        <v>2.267818574514039E-2</v>
      </c>
      <c r="Q2630" t="s">
        <v>8319</v>
      </c>
      <c r="R2630" t="s">
        <v>8355</v>
      </c>
      <c r="S2630" s="10">
        <f t="shared" si="164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127.74000000000001</v>
      </c>
      <c r="P2631" s="5">
        <f t="shared" si="166"/>
        <v>1.5656802880851729E-2</v>
      </c>
      <c r="Q2631" t="s">
        <v>8319</v>
      </c>
      <c r="R2631" t="s">
        <v>8355</v>
      </c>
      <c r="S2631" s="10">
        <f t="shared" si="164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157.9</v>
      </c>
      <c r="P2632" s="5">
        <f t="shared" si="166"/>
        <v>2.5649145028499049E-2</v>
      </c>
      <c r="Q2632" t="s">
        <v>8319</v>
      </c>
      <c r="R2632" t="s">
        <v>8355</v>
      </c>
      <c r="S2632" s="10">
        <f t="shared" ref="S2632:S2695" si="168">(((J2632/60)/60)/24)+DATE(1970,1,1)</f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114.66525000000001</v>
      </c>
      <c r="P2633" s="5">
        <f t="shared" si="166"/>
        <v>1.2471084308454393E-2</v>
      </c>
      <c r="Q2633" t="s">
        <v>8319</v>
      </c>
      <c r="R2633" t="s">
        <v>8355</v>
      </c>
      <c r="S2633" s="10">
        <f t="shared" si="168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137.00934579439252</v>
      </c>
      <c r="P2634" s="5">
        <f t="shared" si="166"/>
        <v>2.8649386084583901E-2</v>
      </c>
      <c r="Q2634" t="s">
        <v>8319</v>
      </c>
      <c r="R2634" t="s">
        <v>8355</v>
      </c>
      <c r="S2634" s="10">
        <f t="shared" si="168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354.62</v>
      </c>
      <c r="P2635" s="5">
        <f t="shared" si="166"/>
        <v>1.1223281258812249E-2</v>
      </c>
      <c r="Q2635" t="s">
        <v>8319</v>
      </c>
      <c r="R2635" t="s">
        <v>8355</v>
      </c>
      <c r="S2635" s="10">
        <f t="shared" si="168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106.02150537634409</v>
      </c>
      <c r="P2636" s="5">
        <f t="shared" si="166"/>
        <v>2.5354969574036511E-2</v>
      </c>
      <c r="Q2636" t="s">
        <v>8319</v>
      </c>
      <c r="R2636" t="s">
        <v>8355</v>
      </c>
      <c r="S2636" s="10">
        <f t="shared" si="168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100</v>
      </c>
      <c r="P2637" s="5">
        <f t="shared" si="166"/>
        <v>7.3043478260869567E-3</v>
      </c>
      <c r="Q2637" t="s">
        <v>8319</v>
      </c>
      <c r="R2637" t="s">
        <v>8355</v>
      </c>
      <c r="S2637" s="10">
        <f t="shared" si="168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187.3</v>
      </c>
      <c r="P2638" s="5">
        <f t="shared" si="166"/>
        <v>2.6695141484249868E-2</v>
      </c>
      <c r="Q2638" t="s">
        <v>8319</v>
      </c>
      <c r="R2638" t="s">
        <v>8355</v>
      </c>
      <c r="S2638" s="10">
        <f t="shared" si="168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166.2</v>
      </c>
      <c r="P2639" s="5">
        <f t="shared" si="166"/>
        <v>3.1287605294825514E-2</v>
      </c>
      <c r="Q2639" t="s">
        <v>8319</v>
      </c>
      <c r="R2639" t="s">
        <v>8355</v>
      </c>
      <c r="S2639" s="10">
        <f t="shared" si="168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101.72910662824208</v>
      </c>
      <c r="P2640" s="5">
        <f t="shared" si="166"/>
        <v>3.9660056657223795E-2</v>
      </c>
      <c r="Q2640" t="s">
        <v>8319</v>
      </c>
      <c r="R2640" t="s">
        <v>8355</v>
      </c>
      <c r="S2640" s="10">
        <f t="shared" si="168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164</v>
      </c>
      <c r="P2641" s="5">
        <f t="shared" si="166"/>
        <v>9.959349593495935E-2</v>
      </c>
      <c r="Q2641" t="s">
        <v>8319</v>
      </c>
      <c r="R2641" t="s">
        <v>8355</v>
      </c>
      <c r="S2641" s="10">
        <f t="shared" si="168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105.66666666666666</v>
      </c>
      <c r="P2642" s="5">
        <f t="shared" si="166"/>
        <v>2.1766561514195582E-2</v>
      </c>
      <c r="Q2642" t="s">
        <v>8319</v>
      </c>
      <c r="R2642" t="s">
        <v>8355</v>
      </c>
      <c r="S2642" s="10">
        <f t="shared" si="168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1</v>
      </c>
      <c r="P2643" s="5">
        <f t="shared" si="166"/>
        <v>6.6666666666666666E-2</v>
      </c>
      <c r="Q2643" t="s">
        <v>8319</v>
      </c>
      <c r="R2643" t="s">
        <v>8355</v>
      </c>
      <c r="S2643" s="10">
        <f t="shared" si="168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s="5" t="e">
        <f t="shared" si="166"/>
        <v>#DIV/0!</v>
      </c>
      <c r="Q2644" t="s">
        <v>8319</v>
      </c>
      <c r="R2644" t="s">
        <v>8355</v>
      </c>
      <c r="S2644" s="10">
        <f t="shared" si="168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33.559730999999999</v>
      </c>
      <c r="P2645" s="5">
        <f t="shared" si="166"/>
        <v>4.4726222626754663E-3</v>
      </c>
      <c r="Q2645" t="s">
        <v>8319</v>
      </c>
      <c r="R2645" t="s">
        <v>8355</v>
      </c>
      <c r="S2645" s="10">
        <f t="shared" si="168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2.0529999999999999</v>
      </c>
      <c r="P2646" s="5">
        <f t="shared" si="166"/>
        <v>2.5328787140769606E-2</v>
      </c>
      <c r="Q2646" t="s">
        <v>8319</v>
      </c>
      <c r="R2646" t="s">
        <v>8355</v>
      </c>
      <c r="S2646" s="10">
        <f t="shared" si="168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10.5</v>
      </c>
      <c r="P2647" s="5">
        <f t="shared" si="166"/>
        <v>1.0952380952380953E-2</v>
      </c>
      <c r="Q2647" t="s">
        <v>8319</v>
      </c>
      <c r="R2647" t="s">
        <v>8355</v>
      </c>
      <c r="S2647" s="10">
        <f t="shared" si="168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8.4172840000000004</v>
      </c>
      <c r="P2648" s="5">
        <f t="shared" si="166"/>
        <v>1.2711938910460905E-2</v>
      </c>
      <c r="Q2648" t="s">
        <v>8319</v>
      </c>
      <c r="R2648" t="s">
        <v>8355</v>
      </c>
      <c r="S2648" s="10">
        <f t="shared" si="168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</v>
      </c>
      <c r="P2649" s="5">
        <f t="shared" si="166"/>
        <v>8.3333333333333329E-2</v>
      </c>
      <c r="Q2649" t="s">
        <v>8319</v>
      </c>
      <c r="R2649" t="s">
        <v>8355</v>
      </c>
      <c r="S2649" s="10">
        <f t="shared" si="168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0.88333333333333341</v>
      </c>
      <c r="P2650" s="5">
        <f t="shared" si="166"/>
        <v>5.6603773584905662E-2</v>
      </c>
      <c r="Q2650" t="s">
        <v>8319</v>
      </c>
      <c r="R2650" t="s">
        <v>8355</v>
      </c>
      <c r="S2650" s="10">
        <f t="shared" si="168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9.920000000000001E-2</v>
      </c>
      <c r="P2651" s="5">
        <f t="shared" si="166"/>
        <v>2.4193548387096774E-2</v>
      </c>
      <c r="Q2651" t="s">
        <v>8319</v>
      </c>
      <c r="R2651" t="s">
        <v>8355</v>
      </c>
      <c r="S2651" s="10">
        <f t="shared" si="168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0.59666666666666668</v>
      </c>
      <c r="P2652" s="5">
        <f t="shared" si="166"/>
        <v>1.3966480446927373E-2</v>
      </c>
      <c r="Q2652" t="s">
        <v>8319</v>
      </c>
      <c r="R2652" t="s">
        <v>8355</v>
      </c>
      <c r="S2652" s="10">
        <f t="shared" si="168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1.8689285714285715</v>
      </c>
      <c r="P2653" s="5">
        <f t="shared" si="166"/>
        <v>3.2486145614370344E-3</v>
      </c>
      <c r="Q2653" t="s">
        <v>8319</v>
      </c>
      <c r="R2653" t="s">
        <v>8355</v>
      </c>
      <c r="S2653" s="10">
        <f t="shared" si="168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0.88500000000000001</v>
      </c>
      <c r="P2654" s="5">
        <f t="shared" si="166"/>
        <v>1.2429378531073447E-2</v>
      </c>
      <c r="Q2654" t="s">
        <v>8319</v>
      </c>
      <c r="R2654" t="s">
        <v>8355</v>
      </c>
      <c r="S2654" s="10">
        <f t="shared" si="168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11.52156862745098</v>
      </c>
      <c r="P2655" s="5">
        <f t="shared" si="166"/>
        <v>1.1912865895166781E-2</v>
      </c>
      <c r="Q2655" t="s">
        <v>8319</v>
      </c>
      <c r="R2655" t="s">
        <v>8355</v>
      </c>
      <c r="S2655" s="10">
        <f t="shared" si="168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5.1000000000000004E-2</v>
      </c>
      <c r="P2656" s="5">
        <f t="shared" si="166"/>
        <v>0.11764705882352941</v>
      </c>
      <c r="Q2656" t="s">
        <v>8319</v>
      </c>
      <c r="R2656" t="s">
        <v>8355</v>
      </c>
      <c r="S2656" s="10">
        <f t="shared" si="168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21.033333333333335</v>
      </c>
      <c r="P2657" s="5">
        <f t="shared" si="166"/>
        <v>1.3629160063391443E-2</v>
      </c>
      <c r="Q2657" t="s">
        <v>8319</v>
      </c>
      <c r="R2657" t="s">
        <v>8355</v>
      </c>
      <c r="S2657" s="10">
        <f t="shared" si="168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11.436666666666667</v>
      </c>
      <c r="P2658" s="5">
        <f t="shared" si="166"/>
        <v>8.8603905566890118E-3</v>
      </c>
      <c r="Q2658" t="s">
        <v>8319</v>
      </c>
      <c r="R2658" t="s">
        <v>8355</v>
      </c>
      <c r="S2658" s="10">
        <f t="shared" si="168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18.737933333333334</v>
      </c>
      <c r="P2659" s="5">
        <f t="shared" si="166"/>
        <v>1.0495643418520008E-2</v>
      </c>
      <c r="Q2659" t="s">
        <v>8319</v>
      </c>
      <c r="R2659" t="s">
        <v>8355</v>
      </c>
      <c r="S2659" s="10">
        <f t="shared" si="168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9.285714285714286E-2</v>
      </c>
      <c r="P2660" s="5">
        <f t="shared" si="166"/>
        <v>4.3956043956043959E-2</v>
      </c>
      <c r="Q2660" t="s">
        <v>8319</v>
      </c>
      <c r="R2660" t="s">
        <v>8355</v>
      </c>
      <c r="S2660" s="10">
        <f t="shared" si="168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2.7204081632653061</v>
      </c>
      <c r="P2661" s="5">
        <f t="shared" si="166"/>
        <v>7.5018754688672166E-3</v>
      </c>
      <c r="Q2661" t="s">
        <v>8319</v>
      </c>
      <c r="R2661" t="s">
        <v>8355</v>
      </c>
      <c r="S2661" s="10">
        <f t="shared" si="168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9.5000000000000001E-2</v>
      </c>
      <c r="P2662" s="5">
        <f t="shared" si="166"/>
        <v>0.26315789473684209</v>
      </c>
      <c r="Q2662" t="s">
        <v>8319</v>
      </c>
      <c r="R2662" t="s">
        <v>8355</v>
      </c>
      <c r="S2662" s="10">
        <f t="shared" si="168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102.89999999999999</v>
      </c>
      <c r="P2663" s="5">
        <f t="shared" si="166"/>
        <v>1.1661807580174927E-2</v>
      </c>
      <c r="Q2663" t="s">
        <v>8319</v>
      </c>
      <c r="R2663" t="s">
        <v>8356</v>
      </c>
      <c r="S2663" s="10">
        <f t="shared" si="168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106.80000000000001</v>
      </c>
      <c r="P2664" s="5">
        <f t="shared" si="166"/>
        <v>3.7453183520599251E-3</v>
      </c>
      <c r="Q2664" t="s">
        <v>8319</v>
      </c>
      <c r="R2664" t="s">
        <v>8356</v>
      </c>
      <c r="S2664" s="10">
        <f t="shared" si="168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104.59625</v>
      </c>
      <c r="P2665" s="5">
        <f t="shared" si="166"/>
        <v>2.6769602160689318E-3</v>
      </c>
      <c r="Q2665" t="s">
        <v>8319</v>
      </c>
      <c r="R2665" t="s">
        <v>8356</v>
      </c>
      <c r="S2665" s="10">
        <f t="shared" si="168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103.42857142857143</v>
      </c>
      <c r="P2666" s="5">
        <f t="shared" si="166"/>
        <v>5.7458563535911604E-3</v>
      </c>
      <c r="Q2666" t="s">
        <v>8319</v>
      </c>
      <c r="R2666" t="s">
        <v>8356</v>
      </c>
      <c r="S2666" s="10">
        <f t="shared" si="168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123.14285714285715</v>
      </c>
      <c r="P2667" s="5">
        <f t="shared" si="166"/>
        <v>1.0672853828306265E-2</v>
      </c>
      <c r="Q2667" t="s">
        <v>8319</v>
      </c>
      <c r="R2667" t="s">
        <v>8356</v>
      </c>
      <c r="S2667" s="10">
        <f t="shared" si="168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159.29509999999999</v>
      </c>
      <c r="P2668" s="5">
        <f t="shared" si="166"/>
        <v>1.2931973425422376E-2</v>
      </c>
      <c r="Q2668" t="s">
        <v>8319</v>
      </c>
      <c r="R2668" t="s">
        <v>8356</v>
      </c>
      <c r="S2668" s="10">
        <f t="shared" si="168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110.66666666666667</v>
      </c>
      <c r="P2669" s="5">
        <f t="shared" si="166"/>
        <v>1.0843373493975903E-2</v>
      </c>
      <c r="Q2669" t="s">
        <v>8319</v>
      </c>
      <c r="R2669" t="s">
        <v>8356</v>
      </c>
      <c r="S2669" s="10">
        <f t="shared" si="168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170.70000000000002</v>
      </c>
      <c r="P2670" s="5">
        <f t="shared" si="166"/>
        <v>1.6403046280023433E-2</v>
      </c>
      <c r="Q2670" t="s">
        <v>8319</v>
      </c>
      <c r="R2670" t="s">
        <v>8356</v>
      </c>
      <c r="S2670" s="10">
        <f t="shared" si="168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125.125</v>
      </c>
      <c r="P2671" s="5">
        <f t="shared" si="166"/>
        <v>1.098901098901099E-2</v>
      </c>
      <c r="Q2671" t="s">
        <v>8319</v>
      </c>
      <c r="R2671" t="s">
        <v>8356</v>
      </c>
      <c r="S2671" s="10">
        <f t="shared" si="168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6.4158609339642041</v>
      </c>
      <c r="P2672" s="5">
        <f t="shared" si="166"/>
        <v>2.4048096192384769E-2</v>
      </c>
      <c r="Q2672" t="s">
        <v>8319</v>
      </c>
      <c r="R2672" t="s">
        <v>8356</v>
      </c>
      <c r="S2672" s="10">
        <f t="shared" si="168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11.343999999999999</v>
      </c>
      <c r="P2673" s="5">
        <f t="shared" si="166"/>
        <v>2.9619181946403384E-2</v>
      </c>
      <c r="Q2673" t="s">
        <v>8319</v>
      </c>
      <c r="R2673" t="s">
        <v>8356</v>
      </c>
      <c r="S2673" s="10">
        <f t="shared" si="168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33.19</v>
      </c>
      <c r="P2674" s="5">
        <f t="shared" si="166"/>
        <v>1.4160891834890027E-2</v>
      </c>
      <c r="Q2674" t="s">
        <v>8319</v>
      </c>
      <c r="R2674" t="s">
        <v>8356</v>
      </c>
      <c r="S2674" s="10">
        <f t="shared" si="168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27.58</v>
      </c>
      <c r="P2675" s="5">
        <f t="shared" si="166"/>
        <v>5.9825960841189268E-3</v>
      </c>
      <c r="Q2675" t="s">
        <v>8319</v>
      </c>
      <c r="R2675" t="s">
        <v>8356</v>
      </c>
      <c r="S2675" s="10">
        <f t="shared" si="168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62.839999999999996</v>
      </c>
      <c r="P2676" s="5">
        <f t="shared" si="166"/>
        <v>7.7748476857324722E-3</v>
      </c>
      <c r="Q2676" t="s">
        <v>8319</v>
      </c>
      <c r="R2676" t="s">
        <v>8356</v>
      </c>
      <c r="S2676" s="10">
        <f t="shared" si="168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7.5880000000000001</v>
      </c>
      <c r="P2677" s="5">
        <f t="shared" si="166"/>
        <v>1.5287295730100159E-2</v>
      </c>
      <c r="Q2677" t="s">
        <v>8319</v>
      </c>
      <c r="R2677" t="s">
        <v>8356</v>
      </c>
      <c r="S2677" s="10">
        <f t="shared" si="168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50.38095238095238</v>
      </c>
      <c r="P2678" s="5">
        <f t="shared" si="166"/>
        <v>8.5066162570888466E-3</v>
      </c>
      <c r="Q2678" t="s">
        <v>8319</v>
      </c>
      <c r="R2678" t="s">
        <v>8356</v>
      </c>
      <c r="S2678" s="10">
        <f t="shared" si="168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17.512820512820511</v>
      </c>
      <c r="P2679" s="5">
        <f t="shared" si="166"/>
        <v>7.9062957540263542E-3</v>
      </c>
      <c r="Q2679" t="s">
        <v>8319</v>
      </c>
      <c r="R2679" t="s">
        <v>8356</v>
      </c>
      <c r="S2679" s="10">
        <f t="shared" si="168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1.375E-2</v>
      </c>
      <c r="P2680" s="5">
        <f t="shared" si="166"/>
        <v>1.8181818181818182E-3</v>
      </c>
      <c r="Q2680" t="s">
        <v>8319</v>
      </c>
      <c r="R2680" t="s">
        <v>8356</v>
      </c>
      <c r="S2680" s="10">
        <f t="shared" si="168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0.33</v>
      </c>
      <c r="P2681" s="5">
        <f t="shared" si="166"/>
        <v>2.2727272727272728E-2</v>
      </c>
      <c r="Q2681" t="s">
        <v>8319</v>
      </c>
      <c r="R2681" t="s">
        <v>8356</v>
      </c>
      <c r="S2681" s="10">
        <f t="shared" si="168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0.86250000000000004</v>
      </c>
      <c r="P2682" s="5">
        <f t="shared" si="166"/>
        <v>1.4492753623188406E-2</v>
      </c>
      <c r="Q2682" t="s">
        <v>8319</v>
      </c>
      <c r="R2682" t="s">
        <v>8356</v>
      </c>
      <c r="S2682" s="10">
        <f t="shared" si="168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0.6875</v>
      </c>
      <c r="P2683" s="5">
        <f t="shared" si="166"/>
        <v>3.6363636363636362E-2</v>
      </c>
      <c r="Q2683" t="s">
        <v>8336</v>
      </c>
      <c r="R2683" t="s">
        <v>8337</v>
      </c>
      <c r="S2683" s="10">
        <f t="shared" si="168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28.299999999999997</v>
      </c>
      <c r="P2684" s="5">
        <f t="shared" si="166"/>
        <v>1.1778563015312132E-2</v>
      </c>
      <c r="Q2684" t="s">
        <v>8336</v>
      </c>
      <c r="R2684" t="s">
        <v>8337</v>
      </c>
      <c r="S2684" s="10">
        <f t="shared" si="168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0.24</v>
      </c>
      <c r="P2685" s="5">
        <f t="shared" si="166"/>
        <v>8.3333333333333329E-2</v>
      </c>
      <c r="Q2685" t="s">
        <v>8336</v>
      </c>
      <c r="R2685" t="s">
        <v>8337</v>
      </c>
      <c r="S2685" s="10">
        <f t="shared" si="168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1.1428571428571428</v>
      </c>
      <c r="P2686" s="5">
        <f t="shared" si="166"/>
        <v>5.0000000000000001E-3</v>
      </c>
      <c r="Q2686" t="s">
        <v>8336</v>
      </c>
      <c r="R2686" t="s">
        <v>8337</v>
      </c>
      <c r="S2686" s="10">
        <f t="shared" si="168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0.02</v>
      </c>
      <c r="P2687" s="5">
        <f t="shared" si="166"/>
        <v>0.1</v>
      </c>
      <c r="Q2687" t="s">
        <v>8336</v>
      </c>
      <c r="R2687" t="s">
        <v>8337</v>
      </c>
      <c r="S2687" s="10">
        <f t="shared" si="168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s="5" t="e">
        <f t="shared" si="166"/>
        <v>#DIV/0!</v>
      </c>
      <c r="Q2688" t="s">
        <v>8336</v>
      </c>
      <c r="R2688" t="s">
        <v>8337</v>
      </c>
      <c r="S2688" s="10">
        <f t="shared" si="168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s="5" t="e">
        <f t="shared" si="166"/>
        <v>#DIV/0!</v>
      </c>
      <c r="Q2689" t="s">
        <v>8336</v>
      </c>
      <c r="R2689" t="s">
        <v>8337</v>
      </c>
      <c r="S2689" s="10">
        <f t="shared" si="168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0.14799999999999999</v>
      </c>
      <c r="P2690" s="5">
        <f t="shared" si="166"/>
        <v>0.1891891891891892</v>
      </c>
      <c r="Q2690" t="s">
        <v>8336</v>
      </c>
      <c r="R2690" t="s">
        <v>8337</v>
      </c>
      <c r="S2690" s="10">
        <f t="shared" si="168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(E2691/D2691)*100</f>
        <v>2.8571428571428571E-3</v>
      </c>
      <c r="P2691" s="5">
        <f t="shared" ref="P2691:P2754" si="170">L2691/E2691</f>
        <v>1</v>
      </c>
      <c r="Q2691" t="s">
        <v>8336</v>
      </c>
      <c r="R2691" t="s">
        <v>8337</v>
      </c>
      <c r="S2691" s="10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10.7325</v>
      </c>
      <c r="P2692" s="5">
        <f t="shared" si="170"/>
        <v>1.3743303051479153E-2</v>
      </c>
      <c r="Q2692" t="s">
        <v>8336</v>
      </c>
      <c r="R2692" t="s">
        <v>8337</v>
      </c>
      <c r="S2692" s="10">
        <f t="shared" si="168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5.3846153846153842E-2</v>
      </c>
      <c r="P2693" s="5">
        <f t="shared" si="170"/>
        <v>5.7142857142857141E-2</v>
      </c>
      <c r="Q2693" t="s">
        <v>8336</v>
      </c>
      <c r="R2693" t="s">
        <v>8337</v>
      </c>
      <c r="S2693" s="10">
        <f t="shared" si="168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0.7142857142857143</v>
      </c>
      <c r="P2694" s="5">
        <f t="shared" si="170"/>
        <v>0.04</v>
      </c>
      <c r="Q2694" t="s">
        <v>8336</v>
      </c>
      <c r="R2694" t="s">
        <v>8337</v>
      </c>
      <c r="S2694" s="10">
        <f t="shared" si="168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0.8</v>
      </c>
      <c r="P2695" s="5">
        <f t="shared" si="170"/>
        <v>7.4999999999999997E-2</v>
      </c>
      <c r="Q2695" t="s">
        <v>8336</v>
      </c>
      <c r="R2695" t="s">
        <v>8337</v>
      </c>
      <c r="S2695" s="10">
        <f t="shared" si="168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3.3333333333333335E-3</v>
      </c>
      <c r="P2696" s="5">
        <f t="shared" si="170"/>
        <v>1</v>
      </c>
      <c r="Q2696" t="s">
        <v>8336</v>
      </c>
      <c r="R2696" t="s">
        <v>8337</v>
      </c>
      <c r="S2696" s="10">
        <f t="shared" ref="S2696:S2759" si="172">(((J2696/60)/60)/24)+DATE(1970,1,1)</f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0.47333333333333333</v>
      </c>
      <c r="P2697" s="5">
        <f t="shared" si="170"/>
        <v>4.2253521126760563E-2</v>
      </c>
      <c r="Q2697" t="s">
        <v>8336</v>
      </c>
      <c r="R2697" t="s">
        <v>8337</v>
      </c>
      <c r="S2697" s="10">
        <f t="shared" si="172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</v>
      </c>
      <c r="P2698" s="5">
        <f t="shared" si="170"/>
        <v>1.1209439528023599E-2</v>
      </c>
      <c r="Q2698" t="s">
        <v>8336</v>
      </c>
      <c r="R2698" t="s">
        <v>8337</v>
      </c>
      <c r="S2698" s="10">
        <f t="shared" si="172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26.35217391304348</v>
      </c>
      <c r="P2699" s="5">
        <f t="shared" si="170"/>
        <v>8.5794423362481435E-3</v>
      </c>
      <c r="Q2699" t="s">
        <v>8336</v>
      </c>
      <c r="R2699" t="s">
        <v>8337</v>
      </c>
      <c r="S2699" s="10">
        <f t="shared" si="172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0.325125</v>
      </c>
      <c r="P2700" s="5">
        <f t="shared" si="170"/>
        <v>7.6893502499038827E-2</v>
      </c>
      <c r="Q2700" t="s">
        <v>8336</v>
      </c>
      <c r="R2700" t="s">
        <v>8337</v>
      </c>
      <c r="S2700" s="10">
        <f t="shared" si="172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s="5" t="e">
        <f t="shared" si="170"/>
        <v>#DIV/0!</v>
      </c>
      <c r="Q2701" t="s">
        <v>8336</v>
      </c>
      <c r="R2701" t="s">
        <v>8337</v>
      </c>
      <c r="S2701" s="10">
        <f t="shared" si="172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0.7000700070007001</v>
      </c>
      <c r="P2702" s="5">
        <f t="shared" si="170"/>
        <v>5.7142857142857141E-2</v>
      </c>
      <c r="Q2702" t="s">
        <v>8336</v>
      </c>
      <c r="R2702" t="s">
        <v>8337</v>
      </c>
      <c r="S2702" s="10">
        <f t="shared" si="172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46.176470588235297</v>
      </c>
      <c r="P2703" s="5">
        <f t="shared" si="170"/>
        <v>2.9299363057324841E-2</v>
      </c>
      <c r="Q2703" t="s">
        <v>8317</v>
      </c>
      <c r="R2703" t="s">
        <v>8357</v>
      </c>
      <c r="S2703" s="10">
        <f t="shared" si="172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34.410000000000004</v>
      </c>
      <c r="P2704" s="5">
        <f t="shared" si="170"/>
        <v>7.5559430398140079E-3</v>
      </c>
      <c r="Q2704" t="s">
        <v>8317</v>
      </c>
      <c r="R2704" t="s">
        <v>8357</v>
      </c>
      <c r="S2704" s="10">
        <f t="shared" si="172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103.75000000000001</v>
      </c>
      <c r="P2705" s="5">
        <f t="shared" si="170"/>
        <v>1.0843373493975904E-3</v>
      </c>
      <c r="Q2705" t="s">
        <v>8317</v>
      </c>
      <c r="R2705" t="s">
        <v>8357</v>
      </c>
      <c r="S2705" s="10">
        <f t="shared" si="172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6.0263157894736841</v>
      </c>
      <c r="P2706" s="5">
        <f t="shared" si="170"/>
        <v>6.1135371179039302E-3</v>
      </c>
      <c r="Q2706" t="s">
        <v>8317</v>
      </c>
      <c r="R2706" t="s">
        <v>8357</v>
      </c>
      <c r="S2706" s="10">
        <f t="shared" si="172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10.539393939393939</v>
      </c>
      <c r="P2707" s="5">
        <f t="shared" si="170"/>
        <v>4.6003450258769408E-3</v>
      </c>
      <c r="Q2707" t="s">
        <v>8317</v>
      </c>
      <c r="R2707" t="s">
        <v>8357</v>
      </c>
      <c r="S2707" s="10">
        <f t="shared" si="172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112.29714285714284</v>
      </c>
      <c r="P2708" s="5">
        <f t="shared" si="170"/>
        <v>6.6914308976185628E-3</v>
      </c>
      <c r="Q2708" t="s">
        <v>8317</v>
      </c>
      <c r="R2708" t="s">
        <v>8357</v>
      </c>
      <c r="S2708" s="10">
        <f t="shared" si="172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350.84462500000001</v>
      </c>
      <c r="P2709" s="5">
        <f t="shared" si="170"/>
        <v>1.4037552948117702E-2</v>
      </c>
      <c r="Q2709" t="s">
        <v>8317</v>
      </c>
      <c r="R2709" t="s">
        <v>8357</v>
      </c>
      <c r="S2709" s="10">
        <f t="shared" si="172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233.21535</v>
      </c>
      <c r="P2710" s="5">
        <f t="shared" si="170"/>
        <v>2.2489943307762546E-2</v>
      </c>
      <c r="Q2710" t="s">
        <v>8317</v>
      </c>
      <c r="R2710" t="s">
        <v>8357</v>
      </c>
      <c r="S2710" s="10">
        <f t="shared" si="172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101.60599999999999</v>
      </c>
      <c r="P2711" s="5">
        <f t="shared" si="170"/>
        <v>6.0626340964116295E-3</v>
      </c>
      <c r="Q2711" t="s">
        <v>8317</v>
      </c>
      <c r="R2711" t="s">
        <v>8357</v>
      </c>
      <c r="S2711" s="10">
        <f t="shared" si="172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153.90035000000003</v>
      </c>
      <c r="P2712" s="5">
        <f t="shared" si="170"/>
        <v>1.1782515980849511E-2</v>
      </c>
      <c r="Q2712" t="s">
        <v>8317</v>
      </c>
      <c r="R2712" t="s">
        <v>8357</v>
      </c>
      <c r="S2712" s="10">
        <f t="shared" si="172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100.7161125319693</v>
      </c>
      <c r="P2713" s="5">
        <f t="shared" si="170"/>
        <v>1.8537328593194517E-2</v>
      </c>
      <c r="Q2713" t="s">
        <v>8317</v>
      </c>
      <c r="R2713" t="s">
        <v>8357</v>
      </c>
      <c r="S2713" s="10">
        <f t="shared" si="172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131.38181818181818</v>
      </c>
      <c r="P2714" s="5">
        <f t="shared" si="170"/>
        <v>1.9789648491558263E-2</v>
      </c>
      <c r="Q2714" t="s">
        <v>8317</v>
      </c>
      <c r="R2714" t="s">
        <v>8357</v>
      </c>
      <c r="S2714" s="10">
        <f t="shared" si="172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102.24133333333334</v>
      </c>
      <c r="P2715" s="5">
        <f t="shared" si="170"/>
        <v>9.2591385088874687E-3</v>
      </c>
      <c r="Q2715" t="s">
        <v>8317</v>
      </c>
      <c r="R2715" t="s">
        <v>8357</v>
      </c>
      <c r="S2715" s="10">
        <f t="shared" si="172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116.35599999999999</v>
      </c>
      <c r="P2716" s="5">
        <f t="shared" si="170"/>
        <v>1.0485063082264774E-2</v>
      </c>
      <c r="Q2716" t="s">
        <v>8317</v>
      </c>
      <c r="R2716" t="s">
        <v>8357</v>
      </c>
      <c r="S2716" s="10">
        <f t="shared" si="172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264.62241666666665</v>
      </c>
      <c r="P2717" s="5">
        <f t="shared" si="170"/>
        <v>1.7351767565672978E-2</v>
      </c>
      <c r="Q2717" t="s">
        <v>8317</v>
      </c>
      <c r="R2717" t="s">
        <v>8357</v>
      </c>
      <c r="S2717" s="10">
        <f t="shared" si="172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119.98010000000001</v>
      </c>
      <c r="P2718" s="5">
        <f t="shared" si="170"/>
        <v>1.5585917998068013E-2</v>
      </c>
      <c r="Q2718" t="s">
        <v>8317</v>
      </c>
      <c r="R2718" t="s">
        <v>8357</v>
      </c>
      <c r="S2718" s="10">
        <f t="shared" si="172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120.10400000000001</v>
      </c>
      <c r="P2719" s="5">
        <f t="shared" si="170"/>
        <v>1.082395257443549E-2</v>
      </c>
      <c r="Q2719" t="s">
        <v>8317</v>
      </c>
      <c r="R2719" t="s">
        <v>8357</v>
      </c>
      <c r="S2719" s="10">
        <f t="shared" si="172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103.58333333333334</v>
      </c>
      <c r="P2720" s="5">
        <f t="shared" si="170"/>
        <v>7.9377849289353711E-3</v>
      </c>
      <c r="Q2720" t="s">
        <v>8317</v>
      </c>
      <c r="R2720" t="s">
        <v>8357</v>
      </c>
      <c r="S2720" s="10">
        <f t="shared" si="172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108.83333333333334</v>
      </c>
      <c r="P2721" s="5">
        <f t="shared" si="170"/>
        <v>1.0566615620214395E-2</v>
      </c>
      <c r="Q2721" t="s">
        <v>8317</v>
      </c>
      <c r="R2721" t="s">
        <v>8357</v>
      </c>
      <c r="S2721" s="10">
        <f t="shared" si="172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118.12400000000001</v>
      </c>
      <c r="P2722" s="5">
        <f t="shared" si="170"/>
        <v>5.8582506518573699E-3</v>
      </c>
      <c r="Q2722" t="s">
        <v>8317</v>
      </c>
      <c r="R2722" t="s">
        <v>8357</v>
      </c>
      <c r="S2722" s="10">
        <f t="shared" si="172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1462</v>
      </c>
      <c r="P2723" s="5">
        <f t="shared" si="170"/>
        <v>2.4532603739170086E-2</v>
      </c>
      <c r="Q2723" t="s">
        <v>8319</v>
      </c>
      <c r="R2723" t="s">
        <v>8349</v>
      </c>
      <c r="S2723" s="10">
        <f t="shared" si="172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252.54</v>
      </c>
      <c r="P2724" s="5">
        <f t="shared" si="170"/>
        <v>1.4651144373168607E-2</v>
      </c>
      <c r="Q2724" t="s">
        <v>8319</v>
      </c>
      <c r="R2724" t="s">
        <v>8349</v>
      </c>
      <c r="S2724" s="10">
        <f t="shared" si="172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140.05000000000001</v>
      </c>
      <c r="P2725" s="5">
        <f t="shared" si="170"/>
        <v>1.0472450315363561E-2</v>
      </c>
      <c r="Q2725" t="s">
        <v>8319</v>
      </c>
      <c r="R2725" t="s">
        <v>8349</v>
      </c>
      <c r="S2725" s="10">
        <f t="shared" si="172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296.87520259319291</v>
      </c>
      <c r="P2726" s="5">
        <f t="shared" si="170"/>
        <v>0.13907693315572248</v>
      </c>
      <c r="Q2726" t="s">
        <v>8319</v>
      </c>
      <c r="R2726" t="s">
        <v>8349</v>
      </c>
      <c r="S2726" s="10">
        <f t="shared" si="172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144.54249999999999</v>
      </c>
      <c r="P2727" s="5">
        <f t="shared" si="170"/>
        <v>1.954442465018939E-3</v>
      </c>
      <c r="Q2727" t="s">
        <v>8319</v>
      </c>
      <c r="R2727" t="s">
        <v>8349</v>
      </c>
      <c r="S2727" s="10">
        <f t="shared" si="172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105.745</v>
      </c>
      <c r="P2728" s="5">
        <f t="shared" si="170"/>
        <v>3.8205116081138587E-3</v>
      </c>
      <c r="Q2728" t="s">
        <v>8319</v>
      </c>
      <c r="R2728" t="s">
        <v>8349</v>
      </c>
      <c r="S2728" s="10">
        <f t="shared" si="172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493.21000000000004</v>
      </c>
      <c r="P2729" s="5">
        <f t="shared" si="170"/>
        <v>1.4334664747267897E-2</v>
      </c>
      <c r="Q2729" t="s">
        <v>8319</v>
      </c>
      <c r="R2729" t="s">
        <v>8349</v>
      </c>
      <c r="S2729" s="10">
        <f t="shared" si="172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201.82666666666668</v>
      </c>
      <c r="P2730" s="5">
        <f t="shared" si="170"/>
        <v>1.2948404571579574E-2</v>
      </c>
      <c r="Q2730" t="s">
        <v>8319</v>
      </c>
      <c r="R2730" t="s">
        <v>8349</v>
      </c>
      <c r="S2730" s="10">
        <f t="shared" si="172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104.44</v>
      </c>
      <c r="P2731" s="5">
        <f t="shared" si="170"/>
        <v>2.9362951614962337E-3</v>
      </c>
      <c r="Q2731" t="s">
        <v>8319</v>
      </c>
      <c r="R2731" t="s">
        <v>8349</v>
      </c>
      <c r="S2731" s="10">
        <f t="shared" si="172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170.29262962962963</v>
      </c>
      <c r="P2732" s="5">
        <f t="shared" si="170"/>
        <v>1.4832855252864296E-2</v>
      </c>
      <c r="Q2732" t="s">
        <v>8319</v>
      </c>
      <c r="R2732" t="s">
        <v>8349</v>
      </c>
      <c r="S2732" s="10">
        <f t="shared" si="172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104.30333333333333</v>
      </c>
      <c r="P2733" s="5">
        <f t="shared" si="170"/>
        <v>1.18244862740085E-3</v>
      </c>
      <c r="Q2733" t="s">
        <v>8319</v>
      </c>
      <c r="R2733" t="s">
        <v>8349</v>
      </c>
      <c r="S2733" s="10">
        <f t="shared" si="172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118.25000000000001</v>
      </c>
      <c r="P2734" s="5">
        <f t="shared" si="170"/>
        <v>1.0288935870331219E-2</v>
      </c>
      <c r="Q2734" t="s">
        <v>8319</v>
      </c>
      <c r="R2734" t="s">
        <v>8349</v>
      </c>
      <c r="S2734" s="10">
        <f t="shared" si="172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107.538</v>
      </c>
      <c r="P2735" s="5">
        <f t="shared" si="170"/>
        <v>2.2131711581022521E-3</v>
      </c>
      <c r="Q2735" t="s">
        <v>8319</v>
      </c>
      <c r="R2735" t="s">
        <v>8349</v>
      </c>
      <c r="S2735" s="10">
        <f t="shared" si="172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2260300</v>
      </c>
      <c r="P2736" s="5">
        <f t="shared" si="170"/>
        <v>7.2114321107817547E-3</v>
      </c>
      <c r="Q2736" t="s">
        <v>8319</v>
      </c>
      <c r="R2736" t="s">
        <v>8349</v>
      </c>
      <c r="S2736" s="10">
        <f t="shared" si="172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978.13466666666682</v>
      </c>
      <c r="P2737" s="5">
        <f t="shared" si="170"/>
        <v>4.6210405929108599E-2</v>
      </c>
      <c r="Q2737" t="s">
        <v>8319</v>
      </c>
      <c r="R2737" t="s">
        <v>8349</v>
      </c>
      <c r="S2737" s="10">
        <f t="shared" si="172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122.9</v>
      </c>
      <c r="P2738" s="5">
        <f t="shared" si="170"/>
        <v>5.8991049633848654E-3</v>
      </c>
      <c r="Q2738" t="s">
        <v>8319</v>
      </c>
      <c r="R2738" t="s">
        <v>8349</v>
      </c>
      <c r="S2738" s="10">
        <f t="shared" si="172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246.0608</v>
      </c>
      <c r="P2739" s="5">
        <f t="shared" si="170"/>
        <v>6.1773350326423384E-3</v>
      </c>
      <c r="Q2739" t="s">
        <v>8319</v>
      </c>
      <c r="R2739" t="s">
        <v>8349</v>
      </c>
      <c r="S2739" s="10">
        <f t="shared" si="172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147.94</v>
      </c>
      <c r="P2740" s="5">
        <f t="shared" si="170"/>
        <v>2.027849128024875E-3</v>
      </c>
      <c r="Q2740" t="s">
        <v>8319</v>
      </c>
      <c r="R2740" t="s">
        <v>8349</v>
      </c>
      <c r="S2740" s="10">
        <f t="shared" si="172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384.09090909090907</v>
      </c>
      <c r="P2741" s="5">
        <f t="shared" si="170"/>
        <v>4.5207100591715975E-2</v>
      </c>
      <c r="Q2741" t="s">
        <v>8319</v>
      </c>
      <c r="R2741" t="s">
        <v>8349</v>
      </c>
      <c r="S2741" s="10">
        <f t="shared" si="172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103.33333333333334</v>
      </c>
      <c r="P2742" s="5">
        <f t="shared" si="170"/>
        <v>5.4838709677419356E-2</v>
      </c>
      <c r="Q2742" t="s">
        <v>8319</v>
      </c>
      <c r="R2742" t="s">
        <v>8349</v>
      </c>
      <c r="S2742" s="10">
        <f t="shared" si="172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0.43750000000000006</v>
      </c>
      <c r="P2743" s="5">
        <f t="shared" si="170"/>
        <v>0.11428571428571428</v>
      </c>
      <c r="Q2743" t="s">
        <v>8322</v>
      </c>
      <c r="R2743" t="s">
        <v>8358</v>
      </c>
      <c r="S2743" s="10">
        <f t="shared" si="172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29.24</v>
      </c>
      <c r="P2744" s="5">
        <f t="shared" si="170"/>
        <v>2.4623803009575923E-2</v>
      </c>
      <c r="Q2744" t="s">
        <v>8322</v>
      </c>
      <c r="R2744" t="s">
        <v>8358</v>
      </c>
      <c r="S2744" s="10">
        <f t="shared" si="172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s="5" t="e">
        <f t="shared" si="170"/>
        <v>#DIV/0!</v>
      </c>
      <c r="Q2745" t="s">
        <v>8322</v>
      </c>
      <c r="R2745" t="s">
        <v>8358</v>
      </c>
      <c r="S2745" s="10">
        <f t="shared" si="172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5.21875</v>
      </c>
      <c r="P2746" s="5">
        <f t="shared" si="170"/>
        <v>2.6347305389221556E-2</v>
      </c>
      <c r="Q2746" t="s">
        <v>8322</v>
      </c>
      <c r="R2746" t="s">
        <v>8358</v>
      </c>
      <c r="S2746" s="10">
        <f t="shared" si="172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21.887499999999999</v>
      </c>
      <c r="P2747" s="5">
        <f t="shared" si="170"/>
        <v>2.7984009137635636E-2</v>
      </c>
      <c r="Q2747" t="s">
        <v>8322</v>
      </c>
      <c r="R2747" t="s">
        <v>8358</v>
      </c>
      <c r="S2747" s="10">
        <f t="shared" si="172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26.700000000000003</v>
      </c>
      <c r="P2748" s="5">
        <f t="shared" si="170"/>
        <v>2.3720349563046191E-2</v>
      </c>
      <c r="Q2748" t="s">
        <v>8322</v>
      </c>
      <c r="R2748" t="s">
        <v>8358</v>
      </c>
      <c r="S2748" s="10">
        <f t="shared" si="172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28.000000000000004</v>
      </c>
      <c r="P2749" s="5">
        <f t="shared" si="170"/>
        <v>2.8571428571428571E-2</v>
      </c>
      <c r="Q2749" t="s">
        <v>8322</v>
      </c>
      <c r="R2749" t="s">
        <v>8358</v>
      </c>
      <c r="S2749" s="10">
        <f t="shared" si="172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</v>
      </c>
      <c r="P2750" s="5">
        <f t="shared" si="170"/>
        <v>7.5471698113207544E-2</v>
      </c>
      <c r="Q2750" t="s">
        <v>8322</v>
      </c>
      <c r="R2750" t="s">
        <v>8358</v>
      </c>
      <c r="S2750" s="10">
        <f t="shared" si="172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</v>
      </c>
      <c r="P2751" s="5">
        <f t="shared" si="170"/>
        <v>1.8181818181818181E-2</v>
      </c>
      <c r="Q2751" t="s">
        <v>8322</v>
      </c>
      <c r="R2751" t="s">
        <v>8358</v>
      </c>
      <c r="S2751" s="10">
        <f t="shared" si="172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s="5" t="e">
        <f t="shared" si="170"/>
        <v>#DIV/0!</v>
      </c>
      <c r="Q2752" t="s">
        <v>8322</v>
      </c>
      <c r="R2752" t="s">
        <v>8358</v>
      </c>
      <c r="S2752" s="10">
        <f t="shared" si="172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s="5" t="e">
        <f t="shared" si="170"/>
        <v>#DIV/0!</v>
      </c>
      <c r="Q2753" t="s">
        <v>8322</v>
      </c>
      <c r="R2753" t="s">
        <v>8358</v>
      </c>
      <c r="S2753" s="10">
        <f t="shared" si="172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11.458333333333332</v>
      </c>
      <c r="P2754" s="5">
        <f t="shared" si="170"/>
        <v>2.5454545454545455E-2</v>
      </c>
      <c r="Q2754" t="s">
        <v>8322</v>
      </c>
      <c r="R2754" t="s">
        <v>8358</v>
      </c>
      <c r="S2754" s="10">
        <f t="shared" si="172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(E2755/D2755)*100</f>
        <v>19</v>
      </c>
      <c r="P2755" s="5">
        <f t="shared" ref="P2755:P2818" si="174">L2755/E2755</f>
        <v>2.1052631578947368E-2</v>
      </c>
      <c r="Q2755" t="s">
        <v>8322</v>
      </c>
      <c r="R2755" t="s">
        <v>8358</v>
      </c>
      <c r="S2755" s="10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s="5" t="e">
        <f t="shared" si="174"/>
        <v>#DIV/0!</v>
      </c>
      <c r="Q2756" t="s">
        <v>8322</v>
      </c>
      <c r="R2756" t="s">
        <v>8358</v>
      </c>
      <c r="S2756" s="10">
        <f t="shared" si="172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52</v>
      </c>
      <c r="P2757" s="5">
        <f t="shared" si="174"/>
        <v>5.7692307692307696E-2</v>
      </c>
      <c r="Q2757" t="s">
        <v>8322</v>
      </c>
      <c r="R2757" t="s">
        <v>8358</v>
      </c>
      <c r="S2757" s="10">
        <f t="shared" si="172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10.48</v>
      </c>
      <c r="P2758" s="5">
        <f t="shared" si="174"/>
        <v>3.1488549618320608E-2</v>
      </c>
      <c r="Q2758" t="s">
        <v>8322</v>
      </c>
      <c r="R2758" t="s">
        <v>8358</v>
      </c>
      <c r="S2758" s="10">
        <f t="shared" si="172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0.66666666666666674</v>
      </c>
      <c r="P2759" s="5">
        <f t="shared" si="174"/>
        <v>0.2</v>
      </c>
      <c r="Q2759" t="s">
        <v>8322</v>
      </c>
      <c r="R2759" t="s">
        <v>8358</v>
      </c>
      <c r="S2759" s="10">
        <f t="shared" si="172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11.700000000000001</v>
      </c>
      <c r="P2760" s="5">
        <f t="shared" si="174"/>
        <v>2.564102564102564E-2</v>
      </c>
      <c r="Q2760" t="s">
        <v>8322</v>
      </c>
      <c r="R2760" t="s">
        <v>8358</v>
      </c>
      <c r="S2760" s="10">
        <f t="shared" ref="S2760:S2823" si="176">(((J2760/60)/60)/24)+DATE(1970,1,1)</f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10.5</v>
      </c>
      <c r="P2761" s="5">
        <f t="shared" si="174"/>
        <v>1.9047619047619049E-2</v>
      </c>
      <c r="Q2761" t="s">
        <v>8322</v>
      </c>
      <c r="R2761" t="s">
        <v>8358</v>
      </c>
      <c r="S2761" s="10">
        <f t="shared" si="176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s="5" t="e">
        <f t="shared" si="174"/>
        <v>#DIV/0!</v>
      </c>
      <c r="Q2762" t="s">
        <v>8322</v>
      </c>
      <c r="R2762" t="s">
        <v>8358</v>
      </c>
      <c r="S2762" s="10">
        <f t="shared" si="176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0.72</v>
      </c>
      <c r="P2763" s="5">
        <f t="shared" si="174"/>
        <v>0.1111111111111111</v>
      </c>
      <c r="Q2763" t="s">
        <v>8322</v>
      </c>
      <c r="R2763" t="s">
        <v>8358</v>
      </c>
      <c r="S2763" s="10">
        <f t="shared" si="176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0.76923076923076927</v>
      </c>
      <c r="P2764" s="5">
        <f t="shared" si="174"/>
        <v>0.04</v>
      </c>
      <c r="Q2764" t="s">
        <v>8322</v>
      </c>
      <c r="R2764" t="s">
        <v>8358</v>
      </c>
      <c r="S2764" s="10">
        <f t="shared" si="176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0.22842639593908631</v>
      </c>
      <c r="P2765" s="5">
        <f t="shared" si="174"/>
        <v>3.3333333333333333E-2</v>
      </c>
      <c r="Q2765" t="s">
        <v>8322</v>
      </c>
      <c r="R2765" t="s">
        <v>8358</v>
      </c>
      <c r="S2765" s="10">
        <f t="shared" si="176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</v>
      </c>
      <c r="P2766" s="5">
        <f t="shared" si="174"/>
        <v>8.8888888888888892E-2</v>
      </c>
      <c r="Q2766" t="s">
        <v>8322</v>
      </c>
      <c r="R2766" t="s">
        <v>8358</v>
      </c>
      <c r="S2766" s="10">
        <f t="shared" si="176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s="5" t="e">
        <f t="shared" si="174"/>
        <v>#DIV/0!</v>
      </c>
      <c r="Q2767" t="s">
        <v>8322</v>
      </c>
      <c r="R2767" t="s">
        <v>8358</v>
      </c>
      <c r="S2767" s="10">
        <f t="shared" si="176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2</v>
      </c>
      <c r="P2768" s="5">
        <f t="shared" si="174"/>
        <v>0.04</v>
      </c>
      <c r="Q2768" t="s">
        <v>8322</v>
      </c>
      <c r="R2768" t="s">
        <v>8358</v>
      </c>
      <c r="S2768" s="10">
        <f t="shared" si="176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0.85000000000000009</v>
      </c>
      <c r="P2769" s="5">
        <f t="shared" si="174"/>
        <v>8.8235294117647065E-2</v>
      </c>
      <c r="Q2769" t="s">
        <v>8322</v>
      </c>
      <c r="R2769" t="s">
        <v>8358</v>
      </c>
      <c r="S2769" s="10">
        <f t="shared" si="176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14.314285714285715</v>
      </c>
      <c r="P2770" s="5">
        <f t="shared" si="174"/>
        <v>3.3932135728542916E-2</v>
      </c>
      <c r="Q2770" t="s">
        <v>8322</v>
      </c>
      <c r="R2770" t="s">
        <v>8358</v>
      </c>
      <c r="S2770" s="10">
        <f t="shared" si="176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0.25</v>
      </c>
      <c r="P2771" s="5">
        <f t="shared" si="174"/>
        <v>1</v>
      </c>
      <c r="Q2771" t="s">
        <v>8322</v>
      </c>
      <c r="R2771" t="s">
        <v>8358</v>
      </c>
      <c r="S2771" s="10">
        <f t="shared" si="176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10.411249999999999</v>
      </c>
      <c r="P2772" s="5">
        <f t="shared" si="174"/>
        <v>1.5848241085364388E-2</v>
      </c>
      <c r="Q2772" t="s">
        <v>8322</v>
      </c>
      <c r="R2772" t="s">
        <v>8358</v>
      </c>
      <c r="S2772" s="10">
        <f t="shared" si="176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s="5" t="e">
        <f t="shared" si="174"/>
        <v>#DIV/0!</v>
      </c>
      <c r="Q2773" t="s">
        <v>8322</v>
      </c>
      <c r="R2773" t="s">
        <v>8358</v>
      </c>
      <c r="S2773" s="10">
        <f t="shared" si="176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s="5" t="e">
        <f t="shared" si="174"/>
        <v>#DIV/0!</v>
      </c>
      <c r="Q2774" t="s">
        <v>8322</v>
      </c>
      <c r="R2774" t="s">
        <v>8358</v>
      </c>
      <c r="S2774" s="10">
        <f t="shared" si="176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0.18867924528301888</v>
      </c>
      <c r="P2775" s="5">
        <f t="shared" si="174"/>
        <v>1</v>
      </c>
      <c r="Q2775" t="s">
        <v>8322</v>
      </c>
      <c r="R2775" t="s">
        <v>8358</v>
      </c>
      <c r="S2775" s="10">
        <f t="shared" si="176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14.249999999999998</v>
      </c>
      <c r="P2776" s="5">
        <f t="shared" si="174"/>
        <v>2.2807017543859651E-2</v>
      </c>
      <c r="Q2776" t="s">
        <v>8322</v>
      </c>
      <c r="R2776" t="s">
        <v>8358</v>
      </c>
      <c r="S2776" s="10">
        <f t="shared" si="176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3</v>
      </c>
      <c r="P2777" s="5">
        <f t="shared" si="174"/>
        <v>1.3333333333333334E-2</v>
      </c>
      <c r="Q2777" t="s">
        <v>8322</v>
      </c>
      <c r="R2777" t="s">
        <v>8358</v>
      </c>
      <c r="S2777" s="10">
        <f t="shared" si="176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7.8809523809523814</v>
      </c>
      <c r="P2778" s="5">
        <f t="shared" si="174"/>
        <v>2.175226586102719E-2</v>
      </c>
      <c r="Q2778" t="s">
        <v>8322</v>
      </c>
      <c r="R2778" t="s">
        <v>8358</v>
      </c>
      <c r="S2778" s="10">
        <f t="shared" si="176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0.33333333333333337</v>
      </c>
      <c r="P2779" s="5">
        <f t="shared" si="174"/>
        <v>0.1</v>
      </c>
      <c r="Q2779" t="s">
        <v>8322</v>
      </c>
      <c r="R2779" t="s">
        <v>8358</v>
      </c>
      <c r="S2779" s="10">
        <f t="shared" si="176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25.545454545454543</v>
      </c>
      <c r="P2780" s="5">
        <f t="shared" si="174"/>
        <v>1.0676156583629894E-2</v>
      </c>
      <c r="Q2780" t="s">
        <v>8322</v>
      </c>
      <c r="R2780" t="s">
        <v>8358</v>
      </c>
      <c r="S2780" s="10">
        <f t="shared" si="176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</v>
      </c>
      <c r="P2781" s="5">
        <f t="shared" si="174"/>
        <v>1.8867924528301886E-2</v>
      </c>
      <c r="Q2781" t="s">
        <v>8322</v>
      </c>
      <c r="R2781" t="s">
        <v>8358</v>
      </c>
      <c r="S2781" s="10">
        <f t="shared" si="176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s="5" t="e">
        <f t="shared" si="174"/>
        <v>#DIV/0!</v>
      </c>
      <c r="Q2782" t="s">
        <v>8322</v>
      </c>
      <c r="R2782" t="s">
        <v>8358</v>
      </c>
      <c r="S2782" s="10">
        <f t="shared" si="176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105.28</v>
      </c>
      <c r="P2783" s="5">
        <f t="shared" si="174"/>
        <v>2.1276595744680851E-2</v>
      </c>
      <c r="Q2783" t="s">
        <v>8317</v>
      </c>
      <c r="R2783" t="s">
        <v>8318</v>
      </c>
      <c r="S2783" s="10">
        <f t="shared" si="176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120</v>
      </c>
      <c r="P2784" s="5">
        <f t="shared" si="174"/>
        <v>1.4999999999999999E-2</v>
      </c>
      <c r="Q2784" t="s">
        <v>8317</v>
      </c>
      <c r="R2784" t="s">
        <v>8318</v>
      </c>
      <c r="S2784" s="10">
        <f t="shared" si="176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114.5</v>
      </c>
      <c r="P2785" s="5">
        <f t="shared" si="174"/>
        <v>5.3275109170305673E-2</v>
      </c>
      <c r="Q2785" t="s">
        <v>8317</v>
      </c>
      <c r="R2785" t="s">
        <v>8318</v>
      </c>
      <c r="S2785" s="10">
        <f t="shared" si="176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119</v>
      </c>
      <c r="P2786" s="5">
        <f t="shared" si="174"/>
        <v>1.5126050420168067E-2</v>
      </c>
      <c r="Q2786" t="s">
        <v>8317</v>
      </c>
      <c r="R2786" t="s">
        <v>8318</v>
      </c>
      <c r="S2786" s="10">
        <f t="shared" si="176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104.67999999999999</v>
      </c>
      <c r="P2787" s="5">
        <f t="shared" si="174"/>
        <v>2.7130301872372947E-2</v>
      </c>
      <c r="Q2787" t="s">
        <v>8317</v>
      </c>
      <c r="R2787" t="s">
        <v>8318</v>
      </c>
      <c r="S2787" s="10">
        <f t="shared" si="176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117.83999999999999</v>
      </c>
      <c r="P2788" s="5">
        <f t="shared" si="174"/>
        <v>2.5118805159538356E-2</v>
      </c>
      <c r="Q2788" t="s">
        <v>8317</v>
      </c>
      <c r="R2788" t="s">
        <v>8318</v>
      </c>
      <c r="S2788" s="10">
        <f t="shared" si="176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119.7</v>
      </c>
      <c r="P2789" s="5">
        <f t="shared" si="174"/>
        <v>3.1746031746031744E-2</v>
      </c>
      <c r="Q2789" t="s">
        <v>8317</v>
      </c>
      <c r="R2789" t="s">
        <v>8318</v>
      </c>
      <c r="S2789" s="10">
        <f t="shared" si="176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102.49999999999999</v>
      </c>
      <c r="P2790" s="5">
        <f t="shared" si="174"/>
        <v>9.7560975609756097E-3</v>
      </c>
      <c r="Q2790" t="s">
        <v>8317</v>
      </c>
      <c r="R2790" t="s">
        <v>8318</v>
      </c>
      <c r="S2790" s="10">
        <f t="shared" si="176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101.16666666666667</v>
      </c>
      <c r="P2791" s="5">
        <f t="shared" si="174"/>
        <v>7.907742998352554E-3</v>
      </c>
      <c r="Q2791" t="s">
        <v>8317</v>
      </c>
      <c r="R2791" t="s">
        <v>8318</v>
      </c>
      <c r="S2791" s="10">
        <f t="shared" si="176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105.33333333333333</v>
      </c>
      <c r="P2792" s="5">
        <f t="shared" si="174"/>
        <v>2.0886075949367089E-2</v>
      </c>
      <c r="Q2792" t="s">
        <v>8317</v>
      </c>
      <c r="R2792" t="s">
        <v>8318</v>
      </c>
      <c r="S2792" s="10">
        <f t="shared" si="176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102.49999999999999</v>
      </c>
      <c r="P2793" s="5">
        <f t="shared" si="174"/>
        <v>1.3658536585365854E-2</v>
      </c>
      <c r="Q2793" t="s">
        <v>8317</v>
      </c>
      <c r="R2793" t="s">
        <v>8318</v>
      </c>
      <c r="S2793" s="10">
        <f t="shared" si="176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107.60000000000001</v>
      </c>
      <c r="P2794" s="5">
        <f t="shared" si="174"/>
        <v>1.1152416356877323E-2</v>
      </c>
      <c r="Q2794" t="s">
        <v>8317</v>
      </c>
      <c r="R2794" t="s">
        <v>8318</v>
      </c>
      <c r="S2794" s="10">
        <f t="shared" si="176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110.5675</v>
      </c>
      <c r="P2795" s="5">
        <f t="shared" si="174"/>
        <v>6.6023017613674904E-3</v>
      </c>
      <c r="Q2795" t="s">
        <v>8317</v>
      </c>
      <c r="R2795" t="s">
        <v>8318</v>
      </c>
      <c r="S2795" s="10">
        <f t="shared" si="176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150</v>
      </c>
      <c r="P2796" s="5">
        <f t="shared" si="174"/>
        <v>0.04</v>
      </c>
      <c r="Q2796" t="s">
        <v>8317</v>
      </c>
      <c r="R2796" t="s">
        <v>8318</v>
      </c>
      <c r="S2796" s="10">
        <f t="shared" si="176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104.28571428571429</v>
      </c>
      <c r="P2797" s="5">
        <f t="shared" si="174"/>
        <v>2.7397260273972601E-2</v>
      </c>
      <c r="Q2797" t="s">
        <v>8317</v>
      </c>
      <c r="R2797" t="s">
        <v>8318</v>
      </c>
      <c r="S2797" s="10">
        <f t="shared" si="176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115.5</v>
      </c>
      <c r="P2798" s="5">
        <f t="shared" si="174"/>
        <v>2.2727272727272728E-2</v>
      </c>
      <c r="Q2798" t="s">
        <v>8317</v>
      </c>
      <c r="R2798" t="s">
        <v>8318</v>
      </c>
      <c r="S2798" s="10">
        <f t="shared" si="176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102.64512500000001</v>
      </c>
      <c r="P2799" s="5">
        <f t="shared" si="174"/>
        <v>1.1447207064144546E-2</v>
      </c>
      <c r="Q2799" t="s">
        <v>8317</v>
      </c>
      <c r="R2799" t="s">
        <v>8318</v>
      </c>
      <c r="S2799" s="10">
        <f t="shared" si="176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101.4</v>
      </c>
      <c r="P2800" s="5">
        <f t="shared" si="174"/>
        <v>2.7416173570019724E-2</v>
      </c>
      <c r="Q2800" t="s">
        <v>8317</v>
      </c>
      <c r="R2800" t="s">
        <v>8318</v>
      </c>
      <c r="S2800" s="10">
        <f t="shared" si="176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116.6348</v>
      </c>
      <c r="P2801" s="5">
        <f t="shared" si="174"/>
        <v>2.2291803132512767E-2</v>
      </c>
      <c r="Q2801" t="s">
        <v>8317</v>
      </c>
      <c r="R2801" t="s">
        <v>8318</v>
      </c>
      <c r="S2801" s="10">
        <f t="shared" si="176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133</v>
      </c>
      <c r="P2802" s="5">
        <f t="shared" si="174"/>
        <v>2.3308270676691729E-2</v>
      </c>
      <c r="Q2802" t="s">
        <v>8317</v>
      </c>
      <c r="R2802" t="s">
        <v>8318</v>
      </c>
      <c r="S2802" s="10">
        <f t="shared" si="176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133.20000000000002</v>
      </c>
      <c r="P2803" s="5">
        <f t="shared" si="174"/>
        <v>1.951951951951952E-2</v>
      </c>
      <c r="Q2803" t="s">
        <v>8317</v>
      </c>
      <c r="R2803" t="s">
        <v>8318</v>
      </c>
      <c r="S2803" s="10">
        <f t="shared" si="176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101.83333333333333</v>
      </c>
      <c r="P2804" s="5">
        <f t="shared" si="174"/>
        <v>2.9459901800327332E-2</v>
      </c>
      <c r="Q2804" t="s">
        <v>8317</v>
      </c>
      <c r="R2804" t="s">
        <v>8318</v>
      </c>
      <c r="S2804" s="10">
        <f t="shared" si="176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127.95</v>
      </c>
      <c r="P2805" s="5">
        <f t="shared" si="174"/>
        <v>1.1019929660023447E-2</v>
      </c>
      <c r="Q2805" t="s">
        <v>8317</v>
      </c>
      <c r="R2805" t="s">
        <v>8318</v>
      </c>
      <c r="S2805" s="10">
        <f t="shared" si="176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114.99999999999999</v>
      </c>
      <c r="P2806" s="5">
        <f t="shared" si="174"/>
        <v>0.02</v>
      </c>
      <c r="Q2806" t="s">
        <v>8317</v>
      </c>
      <c r="R2806" t="s">
        <v>8318</v>
      </c>
      <c r="S2806" s="10">
        <f t="shared" si="176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110.00000000000001</v>
      </c>
      <c r="P2807" s="5">
        <f t="shared" si="174"/>
        <v>4.0909090909090909E-2</v>
      </c>
      <c r="Q2807" t="s">
        <v>8317</v>
      </c>
      <c r="R2807" t="s">
        <v>8318</v>
      </c>
      <c r="S2807" s="10">
        <f t="shared" si="176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112.1</v>
      </c>
      <c r="P2808" s="5">
        <f t="shared" si="174"/>
        <v>2.2598870056497175E-2</v>
      </c>
      <c r="Q2808" t="s">
        <v>8317</v>
      </c>
      <c r="R2808" t="s">
        <v>8318</v>
      </c>
      <c r="S2808" s="10">
        <f t="shared" si="176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126</v>
      </c>
      <c r="P2809" s="5">
        <f t="shared" si="174"/>
        <v>1.4761904761904763E-2</v>
      </c>
      <c r="Q2809" t="s">
        <v>8317</v>
      </c>
      <c r="R2809" t="s">
        <v>8318</v>
      </c>
      <c r="S2809" s="10">
        <f t="shared" si="176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100.24444444444444</v>
      </c>
      <c r="P2810" s="5">
        <f t="shared" si="174"/>
        <v>1.529594324983374E-2</v>
      </c>
      <c r="Q2810" t="s">
        <v>8317</v>
      </c>
      <c r="R2810" t="s">
        <v>8318</v>
      </c>
      <c r="S2810" s="10">
        <f t="shared" si="176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102.4</v>
      </c>
      <c r="P2811" s="5">
        <f t="shared" si="174"/>
        <v>8.2031250000000003E-3</v>
      </c>
      <c r="Q2811" t="s">
        <v>8317</v>
      </c>
      <c r="R2811" t="s">
        <v>8318</v>
      </c>
      <c r="S2811" s="10">
        <f t="shared" si="176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108.2</v>
      </c>
      <c r="P2812" s="5">
        <f t="shared" si="174"/>
        <v>2.1072088724584104E-2</v>
      </c>
      <c r="Q2812" t="s">
        <v>8317</v>
      </c>
      <c r="R2812" t="s">
        <v>8318</v>
      </c>
      <c r="S2812" s="10">
        <f t="shared" si="176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100.27</v>
      </c>
      <c r="P2813" s="5">
        <f t="shared" si="174"/>
        <v>1.0770918519996011E-2</v>
      </c>
      <c r="Q2813" t="s">
        <v>8317</v>
      </c>
      <c r="R2813" t="s">
        <v>8318</v>
      </c>
      <c r="S2813" s="10">
        <f t="shared" si="176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113.3</v>
      </c>
      <c r="P2814" s="5">
        <f t="shared" si="174"/>
        <v>1.4651368049426301E-2</v>
      </c>
      <c r="Q2814" t="s">
        <v>8317</v>
      </c>
      <c r="R2814" t="s">
        <v>8318</v>
      </c>
      <c r="S2814" s="10">
        <f t="shared" si="176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127.57571428571428</v>
      </c>
      <c r="P2815" s="5">
        <f t="shared" si="174"/>
        <v>2.6874797039293193E-2</v>
      </c>
      <c r="Q2815" t="s">
        <v>8317</v>
      </c>
      <c r="R2815" t="s">
        <v>8318</v>
      </c>
      <c r="S2815" s="10">
        <f t="shared" si="176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107.73333333333332</v>
      </c>
      <c r="P2816" s="5">
        <f t="shared" si="174"/>
        <v>3.9603960396039604E-2</v>
      </c>
      <c r="Q2816" t="s">
        <v>8317</v>
      </c>
      <c r="R2816" t="s">
        <v>8318</v>
      </c>
      <c r="S2816" s="10">
        <f t="shared" si="176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242</v>
      </c>
      <c r="P2817" s="5">
        <f t="shared" si="174"/>
        <v>2.3140495867768594E-2</v>
      </c>
      <c r="Q2817" t="s">
        <v>8317</v>
      </c>
      <c r="R2817" t="s">
        <v>8318</v>
      </c>
      <c r="S2817" s="10">
        <f t="shared" si="176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141.56666666666666</v>
      </c>
      <c r="P2818" s="5">
        <f t="shared" si="174"/>
        <v>3.9792794914056982E-2</v>
      </c>
      <c r="Q2818" t="s">
        <v>8317</v>
      </c>
      <c r="R2818" t="s">
        <v>8318</v>
      </c>
      <c r="S2818" s="10">
        <f t="shared" si="176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(E2819/D2819)*100</f>
        <v>130</v>
      </c>
      <c r="P2819" s="5">
        <f t="shared" ref="P2819:P2882" si="178">L2819/E2819</f>
        <v>4.230769230769231E-2</v>
      </c>
      <c r="Q2819" t="s">
        <v>8317</v>
      </c>
      <c r="R2819" t="s">
        <v>8318</v>
      </c>
      <c r="S2819" s="10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106.03</v>
      </c>
      <c r="P2820" s="5">
        <f t="shared" si="178"/>
        <v>9.6199188908799391E-3</v>
      </c>
      <c r="Q2820" t="s">
        <v>8317</v>
      </c>
      <c r="R2820" t="s">
        <v>8318</v>
      </c>
      <c r="S2820" s="10">
        <f t="shared" si="176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104.80000000000001</v>
      </c>
      <c r="P2821" s="5">
        <f t="shared" si="178"/>
        <v>1.984732824427481E-2</v>
      </c>
      <c r="Q2821" t="s">
        <v>8317</v>
      </c>
      <c r="R2821" t="s">
        <v>8318</v>
      </c>
      <c r="S2821" s="10">
        <f t="shared" si="176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136</v>
      </c>
      <c r="P2822" s="5">
        <f t="shared" si="178"/>
        <v>7.3529411764705885E-2</v>
      </c>
      <c r="Q2822" t="s">
        <v>8317</v>
      </c>
      <c r="R2822" t="s">
        <v>8318</v>
      </c>
      <c r="S2822" s="10">
        <f t="shared" si="176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100</v>
      </c>
      <c r="P2823" s="5">
        <f t="shared" si="178"/>
        <v>3.5000000000000003E-2</v>
      </c>
      <c r="Q2823" t="s">
        <v>8317</v>
      </c>
      <c r="R2823" t="s">
        <v>8318</v>
      </c>
      <c r="S2823" s="10">
        <f t="shared" si="176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100</v>
      </c>
      <c r="P2824" s="5">
        <f t="shared" si="178"/>
        <v>1.5666666666666666E-2</v>
      </c>
      <c r="Q2824" t="s">
        <v>8317</v>
      </c>
      <c r="R2824" t="s">
        <v>8318</v>
      </c>
      <c r="S2824" s="10">
        <f t="shared" ref="S2824:S2887" si="180">(((J2824/60)/60)/24)+DATE(1970,1,1)</f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124</v>
      </c>
      <c r="P2825" s="5">
        <f t="shared" si="178"/>
        <v>0.11290322580645161</v>
      </c>
      <c r="Q2825" t="s">
        <v>8317</v>
      </c>
      <c r="R2825" t="s">
        <v>8318</v>
      </c>
      <c r="S2825" s="10">
        <f t="shared" si="180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116.92307692307693</v>
      </c>
      <c r="P2826" s="5">
        <f t="shared" si="178"/>
        <v>1.9736842105263157E-2</v>
      </c>
      <c r="Q2826" t="s">
        <v>8317</v>
      </c>
      <c r="R2826" t="s">
        <v>8318</v>
      </c>
      <c r="S2826" s="10">
        <f t="shared" si="180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103.33333333333334</v>
      </c>
      <c r="P2827" s="5">
        <f t="shared" si="178"/>
        <v>1.6451612903225808E-2</v>
      </c>
      <c r="Q2827" t="s">
        <v>8317</v>
      </c>
      <c r="R2827" t="s">
        <v>8318</v>
      </c>
      <c r="S2827" s="10">
        <f t="shared" si="180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107.74999999999999</v>
      </c>
      <c r="P2828" s="5">
        <f t="shared" si="178"/>
        <v>8.8167053364269134E-3</v>
      </c>
      <c r="Q2828" t="s">
        <v>8317</v>
      </c>
      <c r="R2828" t="s">
        <v>8318</v>
      </c>
      <c r="S2828" s="10">
        <f t="shared" si="180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120.24999999999999</v>
      </c>
      <c r="P2829" s="5">
        <f t="shared" si="178"/>
        <v>9.5634095634095639E-3</v>
      </c>
      <c r="Q2829" t="s">
        <v>8317</v>
      </c>
      <c r="R2829" t="s">
        <v>8318</v>
      </c>
      <c r="S2829" s="10">
        <f t="shared" si="180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100.37894736842105</v>
      </c>
      <c r="P2830" s="5">
        <f t="shared" si="178"/>
        <v>1.0171979865771811E-2</v>
      </c>
      <c r="Q2830" t="s">
        <v>8317</v>
      </c>
      <c r="R2830" t="s">
        <v>8318</v>
      </c>
      <c r="S2830" s="10">
        <f t="shared" si="180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106.52</v>
      </c>
      <c r="P2831" s="5">
        <f t="shared" si="178"/>
        <v>2.8539241457003379E-2</v>
      </c>
      <c r="Q2831" t="s">
        <v>8317</v>
      </c>
      <c r="R2831" t="s">
        <v>8318</v>
      </c>
      <c r="S2831" s="10">
        <f t="shared" si="180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100</v>
      </c>
      <c r="P2832" s="5">
        <f t="shared" si="178"/>
        <v>3.6666666666666666E-3</v>
      </c>
      <c r="Q2832" t="s">
        <v>8317</v>
      </c>
      <c r="R2832" t="s">
        <v>8318</v>
      </c>
      <c r="S2832" s="10">
        <f t="shared" si="180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110.66666666666667</v>
      </c>
      <c r="P2833" s="5">
        <f t="shared" si="178"/>
        <v>1.566265060240964E-2</v>
      </c>
      <c r="Q2833" t="s">
        <v>8317</v>
      </c>
      <c r="R2833" t="s">
        <v>8318</v>
      </c>
      <c r="S2833" s="10">
        <f t="shared" si="180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114.71959999999999</v>
      </c>
      <c r="P2834" s="5">
        <f t="shared" si="178"/>
        <v>3.3124243808381484E-2</v>
      </c>
      <c r="Q2834" t="s">
        <v>8317</v>
      </c>
      <c r="R2834" t="s">
        <v>8318</v>
      </c>
      <c r="S2834" s="10">
        <f t="shared" si="180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108.25925925925925</v>
      </c>
      <c r="P2835" s="5">
        <f t="shared" si="178"/>
        <v>1.1973999315771467E-2</v>
      </c>
      <c r="Q2835" t="s">
        <v>8317</v>
      </c>
      <c r="R2835" t="s">
        <v>8318</v>
      </c>
      <c r="S2835" s="10">
        <f t="shared" si="180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170</v>
      </c>
      <c r="P2836" s="5">
        <f t="shared" si="178"/>
        <v>1.5441176470588236E-2</v>
      </c>
      <c r="Q2836" t="s">
        <v>8317</v>
      </c>
      <c r="R2836" t="s">
        <v>8318</v>
      </c>
      <c r="S2836" s="10">
        <f t="shared" si="180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187.09899999999999</v>
      </c>
      <c r="P2837" s="5">
        <f t="shared" si="178"/>
        <v>4.9706305218093091E-2</v>
      </c>
      <c r="Q2837" t="s">
        <v>8317</v>
      </c>
      <c r="R2837" t="s">
        <v>8318</v>
      </c>
      <c r="S2837" s="10">
        <f t="shared" si="180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107.77777777777777</v>
      </c>
      <c r="P2838" s="5">
        <f t="shared" si="178"/>
        <v>2.268041237113402E-2</v>
      </c>
      <c r="Q2838" t="s">
        <v>8317</v>
      </c>
      <c r="R2838" t="s">
        <v>8318</v>
      </c>
      <c r="S2838" s="10">
        <f t="shared" si="180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100</v>
      </c>
      <c r="P2839" s="5">
        <f t="shared" si="178"/>
        <v>2.4705882352941175E-2</v>
      </c>
      <c r="Q2839" t="s">
        <v>8317</v>
      </c>
      <c r="R2839" t="s">
        <v>8318</v>
      </c>
      <c r="S2839" s="10">
        <f t="shared" si="180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120.24999999999999</v>
      </c>
      <c r="P2840" s="5">
        <f t="shared" si="178"/>
        <v>2.2453222453222454E-2</v>
      </c>
      <c r="Q2840" t="s">
        <v>8317</v>
      </c>
      <c r="R2840" t="s">
        <v>8318</v>
      </c>
      <c r="S2840" s="10">
        <f t="shared" si="180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111.42857142857143</v>
      </c>
      <c r="P2841" s="5">
        <f t="shared" si="178"/>
        <v>7.9487179487179489E-3</v>
      </c>
      <c r="Q2841" t="s">
        <v>8317</v>
      </c>
      <c r="R2841" t="s">
        <v>8318</v>
      </c>
      <c r="S2841" s="10">
        <f t="shared" si="180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104</v>
      </c>
      <c r="P2842" s="5">
        <f t="shared" si="178"/>
        <v>5.0769230769230768E-2</v>
      </c>
      <c r="Q2842" t="s">
        <v>8317</v>
      </c>
      <c r="R2842" t="s">
        <v>8318</v>
      </c>
      <c r="S2842" s="10">
        <f t="shared" si="180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1</v>
      </c>
      <c r="P2843" s="5">
        <f t="shared" si="178"/>
        <v>0.1</v>
      </c>
      <c r="Q2843" t="s">
        <v>8317</v>
      </c>
      <c r="R2843" t="s">
        <v>8318</v>
      </c>
      <c r="S2843" s="10">
        <f t="shared" si="180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s="5" t="e">
        <f t="shared" si="178"/>
        <v>#DIV/0!</v>
      </c>
      <c r="Q2844" t="s">
        <v>8317</v>
      </c>
      <c r="R2844" t="s">
        <v>8318</v>
      </c>
      <c r="S2844" s="10">
        <f t="shared" si="180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s="5" t="e">
        <f t="shared" si="178"/>
        <v>#DIV/0!</v>
      </c>
      <c r="Q2845" t="s">
        <v>8317</v>
      </c>
      <c r="R2845" t="s">
        <v>8318</v>
      </c>
      <c r="S2845" s="10">
        <f t="shared" si="180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5.4545454545454541</v>
      </c>
      <c r="P2846" s="5">
        <f t="shared" si="178"/>
        <v>3.3333333333333333E-2</v>
      </c>
      <c r="Q2846" t="s">
        <v>8317</v>
      </c>
      <c r="R2846" t="s">
        <v>8318</v>
      </c>
      <c r="S2846" s="10">
        <f t="shared" si="180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31.546666666666667</v>
      </c>
      <c r="P2847" s="5">
        <f t="shared" si="178"/>
        <v>1.6483516483516484E-2</v>
      </c>
      <c r="Q2847" t="s">
        <v>8317</v>
      </c>
      <c r="R2847" t="s">
        <v>8318</v>
      </c>
      <c r="S2847" s="10">
        <f t="shared" si="180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s="5" t="e">
        <f t="shared" si="178"/>
        <v>#DIV/0!</v>
      </c>
      <c r="Q2848" t="s">
        <v>8317</v>
      </c>
      <c r="R2848" t="s">
        <v>8318</v>
      </c>
      <c r="S2848" s="10">
        <f t="shared" si="180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s="5" t="e">
        <f t="shared" si="178"/>
        <v>#DIV/0!</v>
      </c>
      <c r="Q2849" t="s">
        <v>8317</v>
      </c>
      <c r="R2849" t="s">
        <v>8318</v>
      </c>
      <c r="S2849" s="10">
        <f t="shared" si="180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0.2</v>
      </c>
      <c r="P2850" s="5">
        <f t="shared" si="178"/>
        <v>4.2857142857142858E-2</v>
      </c>
      <c r="Q2850" t="s">
        <v>8317</v>
      </c>
      <c r="R2850" t="s">
        <v>8318</v>
      </c>
      <c r="S2850" s="10">
        <f t="shared" si="180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1</v>
      </c>
      <c r="P2851" s="5">
        <f t="shared" si="178"/>
        <v>0.2</v>
      </c>
      <c r="Q2851" t="s">
        <v>8317</v>
      </c>
      <c r="R2851" t="s">
        <v>8318</v>
      </c>
      <c r="S2851" s="10">
        <f t="shared" si="180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3.8875000000000002</v>
      </c>
      <c r="P2852" s="5">
        <f t="shared" si="178"/>
        <v>4.1800643086816719E-2</v>
      </c>
      <c r="Q2852" t="s">
        <v>8317</v>
      </c>
      <c r="R2852" t="s">
        <v>8318</v>
      </c>
      <c r="S2852" s="10">
        <f t="shared" si="180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s="5" t="e">
        <f t="shared" si="178"/>
        <v>#DIV/0!</v>
      </c>
      <c r="Q2853" t="s">
        <v>8317</v>
      </c>
      <c r="R2853" t="s">
        <v>8318</v>
      </c>
      <c r="S2853" s="10">
        <f t="shared" si="180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</v>
      </c>
      <c r="P2854" s="5">
        <f t="shared" si="178"/>
        <v>6.3157894736842107E-2</v>
      </c>
      <c r="Q2854" t="s">
        <v>8317</v>
      </c>
      <c r="R2854" t="s">
        <v>8318</v>
      </c>
      <c r="S2854" s="10">
        <f t="shared" si="180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s="5" t="e">
        <f t="shared" si="178"/>
        <v>#DIV/0!</v>
      </c>
      <c r="Q2855" t="s">
        <v>8317</v>
      </c>
      <c r="R2855" t="s">
        <v>8318</v>
      </c>
      <c r="S2855" s="10">
        <f t="shared" si="180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41.699999999999996</v>
      </c>
      <c r="P2856" s="5">
        <f t="shared" si="178"/>
        <v>3.3573141486810551E-2</v>
      </c>
      <c r="Q2856" t="s">
        <v>8317</v>
      </c>
      <c r="R2856" t="s">
        <v>8318</v>
      </c>
      <c r="S2856" s="10">
        <f t="shared" si="180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50</v>
      </c>
      <c r="P2857" s="5">
        <f t="shared" si="178"/>
        <v>1.6666666666666666E-2</v>
      </c>
      <c r="Q2857" t="s">
        <v>8317</v>
      </c>
      <c r="R2857" t="s">
        <v>8318</v>
      </c>
      <c r="S2857" s="10">
        <f t="shared" si="180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4.8666666666666663</v>
      </c>
      <c r="P2858" s="5">
        <f t="shared" si="178"/>
        <v>4.1095890410958902E-2</v>
      </c>
      <c r="Q2858" t="s">
        <v>8317</v>
      </c>
      <c r="R2858" t="s">
        <v>8318</v>
      </c>
      <c r="S2858" s="10">
        <f t="shared" si="180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19.736842105263158</v>
      </c>
      <c r="P2859" s="5">
        <f t="shared" si="178"/>
        <v>2E-3</v>
      </c>
      <c r="Q2859" t="s">
        <v>8317</v>
      </c>
      <c r="R2859" t="s">
        <v>8318</v>
      </c>
      <c r="S2859" s="10">
        <f t="shared" si="180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s="5" t="e">
        <f t="shared" si="178"/>
        <v>#DIV/0!</v>
      </c>
      <c r="Q2860" t="s">
        <v>8317</v>
      </c>
      <c r="R2860" t="s">
        <v>8318</v>
      </c>
      <c r="S2860" s="10">
        <f t="shared" si="180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</v>
      </c>
      <c r="P2861" s="5">
        <f t="shared" si="178"/>
        <v>2.8571428571428571E-2</v>
      </c>
      <c r="Q2861" t="s">
        <v>8317</v>
      </c>
      <c r="R2861" t="s">
        <v>8318</v>
      </c>
      <c r="S2861" s="10">
        <f t="shared" si="180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</v>
      </c>
      <c r="P2862" s="5">
        <f t="shared" si="178"/>
        <v>3.3834586466165412E-2</v>
      </c>
      <c r="Q2862" t="s">
        <v>8317</v>
      </c>
      <c r="R2862" t="s">
        <v>8318</v>
      </c>
      <c r="S2862" s="10">
        <f t="shared" si="180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32</v>
      </c>
      <c r="P2863" s="5">
        <f t="shared" si="178"/>
        <v>3.7499999999999999E-2</v>
      </c>
      <c r="Q2863" t="s">
        <v>8317</v>
      </c>
      <c r="R2863" t="s">
        <v>8318</v>
      </c>
      <c r="S2863" s="10">
        <f t="shared" si="180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0.43307086614173229</v>
      </c>
      <c r="P2864" s="5">
        <f t="shared" si="178"/>
        <v>5.4545454545454543E-2</v>
      </c>
      <c r="Q2864" t="s">
        <v>8317</v>
      </c>
      <c r="R2864" t="s">
        <v>8318</v>
      </c>
      <c r="S2864" s="10">
        <f t="shared" si="180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0.04</v>
      </c>
      <c r="P2865" s="5">
        <f t="shared" si="178"/>
        <v>0.05</v>
      </c>
      <c r="Q2865" t="s">
        <v>8317</v>
      </c>
      <c r="R2865" t="s">
        <v>8318</v>
      </c>
      <c r="S2865" s="10">
        <f t="shared" si="180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</v>
      </c>
      <c r="P2866" s="5">
        <f t="shared" si="178"/>
        <v>7.4999999999999997E-2</v>
      </c>
      <c r="Q2866" t="s">
        <v>8317</v>
      </c>
      <c r="R2866" t="s">
        <v>8318</v>
      </c>
      <c r="S2866" s="10">
        <f t="shared" si="180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s="5" t="e">
        <f t="shared" si="178"/>
        <v>#DIV/0!</v>
      </c>
      <c r="Q2867" t="s">
        <v>8317</v>
      </c>
      <c r="R2867" t="s">
        <v>8318</v>
      </c>
      <c r="S2867" s="10">
        <f t="shared" si="180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0.89999999999999991</v>
      </c>
      <c r="P2868" s="5">
        <f t="shared" si="178"/>
        <v>4.4444444444444446E-2</v>
      </c>
      <c r="Q2868" t="s">
        <v>8317</v>
      </c>
      <c r="R2868" t="s">
        <v>8318</v>
      </c>
      <c r="S2868" s="10">
        <f t="shared" si="180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20.16</v>
      </c>
      <c r="P2869" s="5">
        <f t="shared" si="178"/>
        <v>1.984126984126984E-2</v>
      </c>
      <c r="Q2869" t="s">
        <v>8317</v>
      </c>
      <c r="R2869" t="s">
        <v>8318</v>
      </c>
      <c r="S2869" s="10">
        <f t="shared" si="180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42.011733333333332</v>
      </c>
      <c r="P2870" s="5">
        <f t="shared" si="178"/>
        <v>9.5211496470827186E-3</v>
      </c>
      <c r="Q2870" t="s">
        <v>8317</v>
      </c>
      <c r="R2870" t="s">
        <v>8318</v>
      </c>
      <c r="S2870" s="10">
        <f t="shared" si="180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0.88500000000000001</v>
      </c>
      <c r="P2871" s="5">
        <f t="shared" si="178"/>
        <v>2.8248587570621469E-2</v>
      </c>
      <c r="Q2871" t="s">
        <v>8317</v>
      </c>
      <c r="R2871" t="s">
        <v>8318</v>
      </c>
      <c r="S2871" s="10">
        <f t="shared" si="180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15</v>
      </c>
      <c r="P2872" s="5">
        <f t="shared" si="178"/>
        <v>1.2E-2</v>
      </c>
      <c r="Q2872" t="s">
        <v>8317</v>
      </c>
      <c r="R2872" t="s">
        <v>8318</v>
      </c>
      <c r="S2872" s="10">
        <f t="shared" si="180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4.67</v>
      </c>
      <c r="P2873" s="5">
        <f t="shared" si="178"/>
        <v>2.7837259100642397E-2</v>
      </c>
      <c r="Q2873" t="s">
        <v>8317</v>
      </c>
      <c r="R2873" t="s">
        <v>8318</v>
      </c>
      <c r="S2873" s="10">
        <f t="shared" si="180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s="5" t="e">
        <f t="shared" si="178"/>
        <v>#DIV/0!</v>
      </c>
      <c r="Q2874" t="s">
        <v>8317</v>
      </c>
      <c r="R2874" t="s">
        <v>8318</v>
      </c>
      <c r="S2874" s="10">
        <f t="shared" si="180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38.119999999999997</v>
      </c>
      <c r="P2875" s="5">
        <f t="shared" si="178"/>
        <v>8.3945435466946487E-3</v>
      </c>
      <c r="Q2875" t="s">
        <v>8317</v>
      </c>
      <c r="R2875" t="s">
        <v>8318</v>
      </c>
      <c r="S2875" s="10">
        <f t="shared" si="180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5.42</v>
      </c>
      <c r="P2876" s="5">
        <f t="shared" si="178"/>
        <v>1.107011070110701E-2</v>
      </c>
      <c r="Q2876" t="s">
        <v>8317</v>
      </c>
      <c r="R2876" t="s">
        <v>8318</v>
      </c>
      <c r="S2876" s="10">
        <f t="shared" si="180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3.4999999999999996E-2</v>
      </c>
      <c r="P2877" s="5">
        <f t="shared" si="178"/>
        <v>0.42857142857142855</v>
      </c>
      <c r="Q2877" t="s">
        <v>8317</v>
      </c>
      <c r="R2877" t="s">
        <v>8318</v>
      </c>
      <c r="S2877" s="10">
        <f t="shared" si="180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s="5" t="e">
        <f t="shared" si="178"/>
        <v>#DIV/0!</v>
      </c>
      <c r="Q2878" t="s">
        <v>8317</v>
      </c>
      <c r="R2878" t="s">
        <v>8318</v>
      </c>
      <c r="S2878" s="10">
        <f t="shared" si="180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10.833333333333334</v>
      </c>
      <c r="P2879" s="5">
        <f t="shared" si="178"/>
        <v>9.2307692307692316E-3</v>
      </c>
      <c r="Q2879" t="s">
        <v>8317</v>
      </c>
      <c r="R2879" t="s">
        <v>8318</v>
      </c>
      <c r="S2879" s="10">
        <f t="shared" si="180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</v>
      </c>
      <c r="P2880" s="5">
        <f t="shared" si="178"/>
        <v>6.3492063492063489E-2</v>
      </c>
      <c r="Q2880" t="s">
        <v>8317</v>
      </c>
      <c r="R2880" t="s">
        <v>8318</v>
      </c>
      <c r="S2880" s="10">
        <f t="shared" si="180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0.2589285714285714</v>
      </c>
      <c r="P2881" s="5">
        <f t="shared" si="178"/>
        <v>3.4482758620689655E-2</v>
      </c>
      <c r="Q2881" t="s">
        <v>8317</v>
      </c>
      <c r="R2881" t="s">
        <v>8318</v>
      </c>
      <c r="S2881" s="10">
        <f t="shared" si="180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23.333333333333332</v>
      </c>
      <c r="P2882" s="5">
        <f t="shared" si="178"/>
        <v>1.0357142857142856E-2</v>
      </c>
      <c r="Q2882" t="s">
        <v>8317</v>
      </c>
      <c r="R2882" t="s">
        <v>8318</v>
      </c>
      <c r="S2882" s="10">
        <f t="shared" si="180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(E2883/D2883)*100</f>
        <v>0</v>
      </c>
      <c r="P2883" s="5" t="e">
        <f t="shared" ref="P2883:P2946" si="182">L2883/E2883</f>
        <v>#DIV/0!</v>
      </c>
      <c r="Q2883" t="s">
        <v>8317</v>
      </c>
      <c r="R2883" t="s">
        <v>8318</v>
      </c>
      <c r="S2883" s="10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33.6</v>
      </c>
      <c r="P2884" s="5">
        <f t="shared" si="182"/>
        <v>1.5873015873015872E-2</v>
      </c>
      <c r="Q2884" t="s">
        <v>8317</v>
      </c>
      <c r="R2884" t="s">
        <v>8318</v>
      </c>
      <c r="S2884" s="10">
        <f t="shared" si="180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19.079999999999998</v>
      </c>
      <c r="P2885" s="5">
        <f t="shared" si="182"/>
        <v>2.6205450733752622E-3</v>
      </c>
      <c r="Q2885" t="s">
        <v>8317</v>
      </c>
      <c r="R2885" t="s">
        <v>8318</v>
      </c>
      <c r="S2885" s="10">
        <f t="shared" si="180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0.41111111111111115</v>
      </c>
      <c r="P2886" s="5">
        <f t="shared" si="182"/>
        <v>2.1621621621621623E-2</v>
      </c>
      <c r="Q2886" t="s">
        <v>8317</v>
      </c>
      <c r="R2886" t="s">
        <v>8318</v>
      </c>
      <c r="S2886" s="10">
        <f t="shared" si="180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32.5</v>
      </c>
      <c r="P2887" s="5">
        <f t="shared" si="182"/>
        <v>3.8461538461538464E-2</v>
      </c>
      <c r="Q2887" t="s">
        <v>8317</v>
      </c>
      <c r="R2887" t="s">
        <v>8318</v>
      </c>
      <c r="S2887" s="10">
        <f t="shared" si="180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5</v>
      </c>
      <c r="P2888" s="5">
        <f t="shared" si="182"/>
        <v>0.1</v>
      </c>
      <c r="Q2888" t="s">
        <v>8317</v>
      </c>
      <c r="R2888" t="s">
        <v>8318</v>
      </c>
      <c r="S2888" s="10">
        <f t="shared" ref="S2888:S2951" si="184">(((J2888/60)/60)/24)+DATE(1970,1,1)</f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0.16666666666666669</v>
      </c>
      <c r="P2889" s="5">
        <f t="shared" si="182"/>
        <v>0.2</v>
      </c>
      <c r="Q2889" t="s">
        <v>8317</v>
      </c>
      <c r="R2889" t="s">
        <v>8318</v>
      </c>
      <c r="S2889" s="10">
        <f t="shared" si="184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s="5" t="e">
        <f t="shared" si="182"/>
        <v>#DIV/0!</v>
      </c>
      <c r="Q2890" t="s">
        <v>8317</v>
      </c>
      <c r="R2890" t="s">
        <v>8318</v>
      </c>
      <c r="S2890" s="10">
        <f t="shared" si="184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38.066666666666663</v>
      </c>
      <c r="P2891" s="5">
        <f t="shared" si="182"/>
        <v>1.2259194395796848E-2</v>
      </c>
      <c r="Q2891" t="s">
        <v>8317</v>
      </c>
      <c r="R2891" t="s">
        <v>8318</v>
      </c>
      <c r="S2891" s="10">
        <f t="shared" si="184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</v>
      </c>
      <c r="P2892" s="5">
        <f t="shared" si="182"/>
        <v>0.14285714285714285</v>
      </c>
      <c r="Q2892" t="s">
        <v>8317</v>
      </c>
      <c r="R2892" t="s">
        <v>8318</v>
      </c>
      <c r="S2892" s="10">
        <f t="shared" si="184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</v>
      </c>
      <c r="P2893" s="5">
        <f t="shared" si="182"/>
        <v>3.6630036630036632E-2</v>
      </c>
      <c r="Q2893" t="s">
        <v>8317</v>
      </c>
      <c r="R2893" t="s">
        <v>8318</v>
      </c>
      <c r="S2893" s="10">
        <f t="shared" si="184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9.0909090909090917</v>
      </c>
      <c r="P2894" s="5">
        <f t="shared" si="182"/>
        <v>3.4000000000000002E-2</v>
      </c>
      <c r="Q2894" t="s">
        <v>8317</v>
      </c>
      <c r="R2894" t="s">
        <v>8318</v>
      </c>
      <c r="S2894" s="10">
        <f t="shared" si="184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0.5</v>
      </c>
      <c r="P2895" s="5">
        <f t="shared" si="182"/>
        <v>0.08</v>
      </c>
      <c r="Q2895" t="s">
        <v>8317</v>
      </c>
      <c r="R2895" t="s">
        <v>8318</v>
      </c>
      <c r="S2895" s="10">
        <f t="shared" si="184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s="5" t="e">
        <f t="shared" si="182"/>
        <v>#DIV/0!</v>
      </c>
      <c r="Q2896" t="s">
        <v>8317</v>
      </c>
      <c r="R2896" t="s">
        <v>8318</v>
      </c>
      <c r="S2896" s="10">
        <f t="shared" si="184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4.5999999999999996</v>
      </c>
      <c r="P2897" s="5">
        <f t="shared" si="182"/>
        <v>0.17391304347826086</v>
      </c>
      <c r="Q2897" t="s">
        <v>8317</v>
      </c>
      <c r="R2897" t="s">
        <v>8318</v>
      </c>
      <c r="S2897" s="10">
        <f t="shared" si="184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20.833333333333336</v>
      </c>
      <c r="P2898" s="5">
        <f t="shared" si="182"/>
        <v>1.9199999999999998E-2</v>
      </c>
      <c r="Q2898" t="s">
        <v>8317</v>
      </c>
      <c r="R2898" t="s">
        <v>8318</v>
      </c>
      <c r="S2898" s="10">
        <f t="shared" si="184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</v>
      </c>
      <c r="P2899" s="5">
        <f t="shared" si="182"/>
        <v>5.454545454545455E-3</v>
      </c>
      <c r="Q2899" t="s">
        <v>8317</v>
      </c>
      <c r="R2899" t="s">
        <v>8318</v>
      </c>
      <c r="S2899" s="10">
        <f t="shared" si="184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4.2133333333333338</v>
      </c>
      <c r="P2900" s="5">
        <f t="shared" si="182"/>
        <v>3.7974683544303799E-2</v>
      </c>
      <c r="Q2900" t="s">
        <v>8317</v>
      </c>
      <c r="R2900" t="s">
        <v>8318</v>
      </c>
      <c r="S2900" s="10">
        <f t="shared" si="184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s="5" t="e">
        <f t="shared" si="182"/>
        <v>#DIV/0!</v>
      </c>
      <c r="Q2901" t="s">
        <v>8317</v>
      </c>
      <c r="R2901" t="s">
        <v>8318</v>
      </c>
      <c r="S2901" s="10">
        <f t="shared" si="184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61.909090909090914</v>
      </c>
      <c r="P2902" s="5">
        <f t="shared" si="182"/>
        <v>2.0558002936857563E-3</v>
      </c>
      <c r="Q2902" t="s">
        <v>8317</v>
      </c>
      <c r="R2902" t="s">
        <v>8318</v>
      </c>
      <c r="S2902" s="10">
        <f t="shared" si="184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0.8</v>
      </c>
      <c r="P2903" s="5">
        <f t="shared" si="182"/>
        <v>0.33333333333333331</v>
      </c>
      <c r="Q2903" t="s">
        <v>8317</v>
      </c>
      <c r="R2903" t="s">
        <v>8318</v>
      </c>
      <c r="S2903" s="10">
        <f t="shared" si="184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1.6666666666666666E-2</v>
      </c>
      <c r="P2904" s="5">
        <f t="shared" si="182"/>
        <v>0.04</v>
      </c>
      <c r="Q2904" t="s">
        <v>8317</v>
      </c>
      <c r="R2904" t="s">
        <v>8318</v>
      </c>
      <c r="S2904" s="10">
        <f t="shared" si="184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0.77999999999999992</v>
      </c>
      <c r="P2905" s="5">
        <f t="shared" si="182"/>
        <v>0.10256410256410256</v>
      </c>
      <c r="Q2905" t="s">
        <v>8317</v>
      </c>
      <c r="R2905" t="s">
        <v>8318</v>
      </c>
      <c r="S2905" s="10">
        <f t="shared" si="184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5</v>
      </c>
      <c r="P2906" s="5">
        <f t="shared" si="182"/>
        <v>5.3333333333333337E-2</v>
      </c>
      <c r="Q2906" t="s">
        <v>8317</v>
      </c>
      <c r="R2906" t="s">
        <v>8318</v>
      </c>
      <c r="S2906" s="10">
        <f t="shared" si="184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17.771428571428572</v>
      </c>
      <c r="P2907" s="5">
        <f t="shared" si="182"/>
        <v>2.7331189710610933E-2</v>
      </c>
      <c r="Q2907" t="s">
        <v>8317</v>
      </c>
      <c r="R2907" t="s">
        <v>8318</v>
      </c>
      <c r="S2907" s="10">
        <f t="shared" si="184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9.4166666666666661</v>
      </c>
      <c r="P2908" s="5">
        <f t="shared" si="182"/>
        <v>1.2389380530973451E-2</v>
      </c>
      <c r="Q2908" t="s">
        <v>8317</v>
      </c>
      <c r="R2908" t="s">
        <v>8318</v>
      </c>
      <c r="S2908" s="10">
        <f t="shared" si="184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0.08</v>
      </c>
      <c r="P2909" s="5">
        <f t="shared" si="182"/>
        <v>1</v>
      </c>
      <c r="Q2909" t="s">
        <v>8317</v>
      </c>
      <c r="R2909" t="s">
        <v>8318</v>
      </c>
      <c r="S2909" s="10">
        <f t="shared" si="184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</v>
      </c>
      <c r="P2910" s="5">
        <f t="shared" si="182"/>
        <v>1.893939393939394E-2</v>
      </c>
      <c r="Q2910" t="s">
        <v>8317</v>
      </c>
      <c r="R2910" t="s">
        <v>8318</v>
      </c>
      <c r="S2910" s="10">
        <f t="shared" si="184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1.1111111111111112E-2</v>
      </c>
      <c r="P2911" s="5">
        <f t="shared" si="182"/>
        <v>0.05</v>
      </c>
      <c r="Q2911" t="s">
        <v>8317</v>
      </c>
      <c r="R2911" t="s">
        <v>8318</v>
      </c>
      <c r="S2911" s="10">
        <f t="shared" si="184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3.3333333333333335E-3</v>
      </c>
      <c r="P2912" s="5">
        <f t="shared" si="182"/>
        <v>1</v>
      </c>
      <c r="Q2912" t="s">
        <v>8317</v>
      </c>
      <c r="R2912" t="s">
        <v>8318</v>
      </c>
      <c r="S2912" s="10">
        <f t="shared" si="184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36.5</v>
      </c>
      <c r="P2913" s="5">
        <f t="shared" si="182"/>
        <v>2.1308980213089801E-2</v>
      </c>
      <c r="Q2913" t="s">
        <v>8317</v>
      </c>
      <c r="R2913" t="s">
        <v>8318</v>
      </c>
      <c r="S2913" s="10">
        <f t="shared" si="184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14.058171745152354</v>
      </c>
      <c r="P2914" s="5">
        <f t="shared" si="182"/>
        <v>1.2807881773399015E-2</v>
      </c>
      <c r="Q2914" t="s">
        <v>8317</v>
      </c>
      <c r="R2914" t="s">
        <v>8318</v>
      </c>
      <c r="S2914" s="10">
        <f t="shared" si="184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0.02</v>
      </c>
      <c r="P2915" s="5">
        <f t="shared" si="182"/>
        <v>1</v>
      </c>
      <c r="Q2915" t="s">
        <v>8317</v>
      </c>
      <c r="R2915" t="s">
        <v>8318</v>
      </c>
      <c r="S2915" s="10">
        <f t="shared" si="184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4.0000000000000001E-3</v>
      </c>
      <c r="P2916" s="5">
        <f t="shared" si="182"/>
        <v>1</v>
      </c>
      <c r="Q2916" t="s">
        <v>8317</v>
      </c>
      <c r="R2916" t="s">
        <v>8318</v>
      </c>
      <c r="S2916" s="10">
        <f t="shared" si="184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61.1</v>
      </c>
      <c r="P2917" s="5">
        <f t="shared" si="182"/>
        <v>4.9099836333878887E-3</v>
      </c>
      <c r="Q2917" t="s">
        <v>8317</v>
      </c>
      <c r="R2917" t="s">
        <v>8318</v>
      </c>
      <c r="S2917" s="10">
        <f t="shared" si="184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7.8378378378378386</v>
      </c>
      <c r="P2918" s="5">
        <f t="shared" si="182"/>
        <v>4.8275862068965517E-2</v>
      </c>
      <c r="Q2918" t="s">
        <v>8317</v>
      </c>
      <c r="R2918" t="s">
        <v>8318</v>
      </c>
      <c r="S2918" s="10">
        <f t="shared" si="184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21.85</v>
      </c>
      <c r="P2919" s="5">
        <f t="shared" si="182"/>
        <v>2.0594965675057208E-2</v>
      </c>
      <c r="Q2919" t="s">
        <v>8317</v>
      </c>
      <c r="R2919" t="s">
        <v>8318</v>
      </c>
      <c r="S2919" s="10">
        <f t="shared" si="184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27.24</v>
      </c>
      <c r="P2920" s="5">
        <f t="shared" si="182"/>
        <v>1.4684287812041116E-2</v>
      </c>
      <c r="Q2920" t="s">
        <v>8317</v>
      </c>
      <c r="R2920" t="s">
        <v>8318</v>
      </c>
      <c r="S2920" s="10">
        <f t="shared" si="184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</v>
      </c>
      <c r="P2921" s="5">
        <f t="shared" si="182"/>
        <v>0.11764705882352941</v>
      </c>
      <c r="Q2921" t="s">
        <v>8317</v>
      </c>
      <c r="R2921" t="s">
        <v>8318</v>
      </c>
      <c r="S2921" s="10">
        <f t="shared" si="184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26.840000000000003</v>
      </c>
      <c r="P2922" s="5">
        <f t="shared" si="182"/>
        <v>1.9374068554396422E-2</v>
      </c>
      <c r="Q2922" t="s">
        <v>8317</v>
      </c>
      <c r="R2922" t="s">
        <v>8318</v>
      </c>
      <c r="S2922" s="10">
        <f t="shared" si="184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129</v>
      </c>
      <c r="P2923" s="5">
        <f t="shared" si="182"/>
        <v>2.3255813953488372E-2</v>
      </c>
      <c r="Q2923" t="s">
        <v>8317</v>
      </c>
      <c r="R2923" t="s">
        <v>8359</v>
      </c>
      <c r="S2923" s="10">
        <f t="shared" si="184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100</v>
      </c>
      <c r="P2924" s="5">
        <f t="shared" si="182"/>
        <v>1.2E-2</v>
      </c>
      <c r="Q2924" t="s">
        <v>8317</v>
      </c>
      <c r="R2924" t="s">
        <v>8359</v>
      </c>
      <c r="S2924" s="10">
        <f t="shared" si="184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100</v>
      </c>
      <c r="P2925" s="5">
        <f t="shared" si="182"/>
        <v>3.3333333333333333E-2</v>
      </c>
      <c r="Q2925" t="s">
        <v>8317</v>
      </c>
      <c r="R2925" t="s">
        <v>8359</v>
      </c>
      <c r="S2925" s="10">
        <f t="shared" si="184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103.2</v>
      </c>
      <c r="P2926" s="5">
        <f t="shared" si="182"/>
        <v>5.6976744186046507E-3</v>
      </c>
      <c r="Q2926" t="s">
        <v>8317</v>
      </c>
      <c r="R2926" t="s">
        <v>8359</v>
      </c>
      <c r="S2926" s="10">
        <f t="shared" si="184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102.44597777777777</v>
      </c>
      <c r="P2927" s="5">
        <f t="shared" si="182"/>
        <v>4.3166382108380591E-3</v>
      </c>
      <c r="Q2927" t="s">
        <v>8317</v>
      </c>
      <c r="R2927" t="s">
        <v>8359</v>
      </c>
      <c r="S2927" s="10">
        <f t="shared" si="184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125</v>
      </c>
      <c r="P2928" s="5">
        <f t="shared" si="182"/>
        <v>1.3333333333333334E-2</v>
      </c>
      <c r="Q2928" t="s">
        <v>8317</v>
      </c>
      <c r="R2928" t="s">
        <v>8359</v>
      </c>
      <c r="S2928" s="10">
        <f t="shared" si="184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130.83333333333334</v>
      </c>
      <c r="P2929" s="5">
        <f t="shared" si="182"/>
        <v>8.9171974522292991E-3</v>
      </c>
      <c r="Q2929" t="s">
        <v>8317</v>
      </c>
      <c r="R2929" t="s">
        <v>8359</v>
      </c>
      <c r="S2929" s="10">
        <f t="shared" si="184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100</v>
      </c>
      <c r="P2930" s="5">
        <f t="shared" si="182"/>
        <v>2.4E-2</v>
      </c>
      <c r="Q2930" t="s">
        <v>8317</v>
      </c>
      <c r="R2930" t="s">
        <v>8359</v>
      </c>
      <c r="S2930" s="10">
        <f t="shared" si="184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102.06937499999999</v>
      </c>
      <c r="P2931" s="5">
        <f t="shared" si="182"/>
        <v>3.9189031969677482E-3</v>
      </c>
      <c r="Q2931" t="s">
        <v>8317</v>
      </c>
      <c r="R2931" t="s">
        <v>8359</v>
      </c>
      <c r="S2931" s="10">
        <f t="shared" si="184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100.92000000000002</v>
      </c>
      <c r="P2932" s="5">
        <f t="shared" si="182"/>
        <v>6.143479984145858E-3</v>
      </c>
      <c r="Q2932" t="s">
        <v>8317</v>
      </c>
      <c r="R2932" t="s">
        <v>8359</v>
      </c>
      <c r="S2932" s="10">
        <f t="shared" si="184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106</v>
      </c>
      <c r="P2933" s="5">
        <f t="shared" si="182"/>
        <v>1.1320754716981131E-2</v>
      </c>
      <c r="Q2933" t="s">
        <v>8317</v>
      </c>
      <c r="R2933" t="s">
        <v>8359</v>
      </c>
      <c r="S2933" s="10">
        <f t="shared" si="184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105.0967741935484</v>
      </c>
      <c r="P2934" s="5">
        <f t="shared" si="182"/>
        <v>1.1663597298956415E-2</v>
      </c>
      <c r="Q2934" t="s">
        <v>8317</v>
      </c>
      <c r="R2934" t="s">
        <v>8359</v>
      </c>
      <c r="S2934" s="10">
        <f t="shared" si="184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102.76</v>
      </c>
      <c r="P2935" s="5">
        <f t="shared" si="182"/>
        <v>2.1019852082522383E-2</v>
      </c>
      <c r="Q2935" t="s">
        <v>8317</v>
      </c>
      <c r="R2935" t="s">
        <v>8359</v>
      </c>
      <c r="S2935" s="10">
        <f t="shared" si="184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108</v>
      </c>
      <c r="P2936" s="5">
        <f t="shared" si="182"/>
        <v>1.3703703703703704E-2</v>
      </c>
      <c r="Q2936" t="s">
        <v>8317</v>
      </c>
      <c r="R2936" t="s">
        <v>8359</v>
      </c>
      <c r="S2936" s="10">
        <f t="shared" si="184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100.88571428571429</v>
      </c>
      <c r="P2937" s="5">
        <f t="shared" si="182"/>
        <v>1.1045029736618521E-2</v>
      </c>
      <c r="Q2937" t="s">
        <v>8317</v>
      </c>
      <c r="R2937" t="s">
        <v>8359</v>
      </c>
      <c r="S2937" s="10">
        <f t="shared" si="184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128</v>
      </c>
      <c r="P2938" s="5">
        <f t="shared" si="182"/>
        <v>2.6562499999999999E-2</v>
      </c>
      <c r="Q2938" t="s">
        <v>8317</v>
      </c>
      <c r="R2938" t="s">
        <v>8359</v>
      </c>
      <c r="S2938" s="10">
        <f t="shared" si="184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133.33333333333331</v>
      </c>
      <c r="P2939" s="5">
        <f t="shared" si="182"/>
        <v>2.75E-2</v>
      </c>
      <c r="Q2939" t="s">
        <v>8317</v>
      </c>
      <c r="R2939" t="s">
        <v>8359</v>
      </c>
      <c r="S2939" s="10">
        <f t="shared" si="184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101.375</v>
      </c>
      <c r="P2940" s="5">
        <f t="shared" si="182"/>
        <v>7.8914919852034523E-3</v>
      </c>
      <c r="Q2940" t="s">
        <v>8317</v>
      </c>
      <c r="R2940" t="s">
        <v>8359</v>
      </c>
      <c r="S2940" s="10">
        <f t="shared" si="184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102.875</v>
      </c>
      <c r="P2941" s="5">
        <f t="shared" si="182"/>
        <v>3.0376670716889429E-3</v>
      </c>
      <c r="Q2941" t="s">
        <v>8317</v>
      </c>
      <c r="R2941" t="s">
        <v>8359</v>
      </c>
      <c r="S2941" s="10">
        <f t="shared" si="184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107.24000000000001</v>
      </c>
      <c r="P2942" s="5">
        <f t="shared" si="182"/>
        <v>1.2308839985080195E-2</v>
      </c>
      <c r="Q2942" t="s">
        <v>8317</v>
      </c>
      <c r="R2942" t="s">
        <v>8359</v>
      </c>
      <c r="S2942" s="10">
        <f t="shared" si="184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4.0000000000000001E-3</v>
      </c>
      <c r="P2943" s="5">
        <f t="shared" si="182"/>
        <v>1</v>
      </c>
      <c r="Q2943" t="s">
        <v>8317</v>
      </c>
      <c r="R2943" t="s">
        <v>8357</v>
      </c>
      <c r="S2943" s="10">
        <f t="shared" si="184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20.424999999999997</v>
      </c>
      <c r="P2944" s="5">
        <f t="shared" si="182"/>
        <v>4.9449204406364746E-3</v>
      </c>
      <c r="Q2944" t="s">
        <v>8317</v>
      </c>
      <c r="R2944" t="s">
        <v>8357</v>
      </c>
      <c r="S2944" s="10">
        <f t="shared" si="184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s="5" t="e">
        <f t="shared" si="182"/>
        <v>#DIV/0!</v>
      </c>
      <c r="Q2945" t="s">
        <v>8317</v>
      </c>
      <c r="R2945" t="s">
        <v>8357</v>
      </c>
      <c r="S2945" s="10">
        <f t="shared" si="184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1</v>
      </c>
      <c r="P2946" s="5">
        <f t="shared" si="182"/>
        <v>0.01</v>
      </c>
      <c r="Q2946" t="s">
        <v>8317</v>
      </c>
      <c r="R2946" t="s">
        <v>8357</v>
      </c>
      <c r="S2946" s="10">
        <f t="shared" si="184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(E2947/D2947)*100</f>
        <v>0</v>
      </c>
      <c r="P2947" s="5" t="e">
        <f t="shared" ref="P2947:P3010" si="186">L2947/E2947</f>
        <v>#DIV/0!</v>
      </c>
      <c r="Q2947" t="s">
        <v>8317</v>
      </c>
      <c r="R2947" t="s">
        <v>8357</v>
      </c>
      <c r="S2947" s="10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0.1</v>
      </c>
      <c r="P2948" s="5">
        <f t="shared" si="186"/>
        <v>1</v>
      </c>
      <c r="Q2948" t="s">
        <v>8317</v>
      </c>
      <c r="R2948" t="s">
        <v>8357</v>
      </c>
      <c r="S2948" s="10">
        <f t="shared" si="184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4.2880000000000003</v>
      </c>
      <c r="P2949" s="5">
        <f t="shared" si="186"/>
        <v>1.2126865671641791E-2</v>
      </c>
      <c r="Q2949" t="s">
        <v>8317</v>
      </c>
      <c r="R2949" t="s">
        <v>8357</v>
      </c>
      <c r="S2949" s="10">
        <f t="shared" si="184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4.8000000000000004E-3</v>
      </c>
      <c r="P2950" s="5">
        <f t="shared" si="186"/>
        <v>0.375</v>
      </c>
      <c r="Q2950" t="s">
        <v>8317</v>
      </c>
      <c r="R2950" t="s">
        <v>8357</v>
      </c>
      <c r="S2950" s="10">
        <f t="shared" si="184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</v>
      </c>
      <c r="P2951" s="5">
        <f t="shared" si="186"/>
        <v>0.08</v>
      </c>
      <c r="Q2951" t="s">
        <v>8317</v>
      </c>
      <c r="R2951" t="s">
        <v>8357</v>
      </c>
      <c r="S2951" s="10">
        <f t="shared" si="184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s="5" t="e">
        <f t="shared" si="186"/>
        <v>#DIV/0!</v>
      </c>
      <c r="Q2952" t="s">
        <v>8317</v>
      </c>
      <c r="R2952" t="s">
        <v>8357</v>
      </c>
      <c r="S2952" s="10">
        <f t="shared" ref="S2952:S3015" si="188">(((J2952/60)/60)/24)+DATE(1970,1,1)</f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2.1919999999999997</v>
      </c>
      <c r="P2953" s="5">
        <f t="shared" si="186"/>
        <v>5.2919708029197078E-2</v>
      </c>
      <c r="Q2953" t="s">
        <v>8317</v>
      </c>
      <c r="R2953" t="s">
        <v>8357</v>
      </c>
      <c r="S2953" s="10">
        <f t="shared" si="188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8.0250000000000004</v>
      </c>
      <c r="P2954" s="5">
        <f t="shared" si="186"/>
        <v>4.9844236760124613E-3</v>
      </c>
      <c r="Q2954" t="s">
        <v>8317</v>
      </c>
      <c r="R2954" t="s">
        <v>8357</v>
      </c>
      <c r="S2954" s="10">
        <f t="shared" si="188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0.15125</v>
      </c>
      <c r="P2955" s="5">
        <f t="shared" si="186"/>
        <v>4.9586776859504135E-3</v>
      </c>
      <c r="Q2955" t="s">
        <v>8317</v>
      </c>
      <c r="R2955" t="s">
        <v>8357</v>
      </c>
      <c r="S2955" s="10">
        <f t="shared" si="188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s="5" t="e">
        <f t="shared" si="186"/>
        <v>#DIV/0!</v>
      </c>
      <c r="Q2956" t="s">
        <v>8317</v>
      </c>
      <c r="R2956" t="s">
        <v>8357</v>
      </c>
      <c r="S2956" s="10">
        <f t="shared" si="188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59.583333333333336</v>
      </c>
      <c r="P2957" s="5">
        <f t="shared" si="186"/>
        <v>1.5384615384615385E-2</v>
      </c>
      <c r="Q2957" t="s">
        <v>8317</v>
      </c>
      <c r="R2957" t="s">
        <v>8357</v>
      </c>
      <c r="S2957" s="10">
        <f t="shared" si="188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16.734177215189874</v>
      </c>
      <c r="P2958" s="5">
        <f t="shared" si="186"/>
        <v>1.5128593040847202E-2</v>
      </c>
      <c r="Q2958" t="s">
        <v>8317</v>
      </c>
      <c r="R2958" t="s">
        <v>8357</v>
      </c>
      <c r="S2958" s="10">
        <f t="shared" si="188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1.8666666666666669</v>
      </c>
      <c r="P2959" s="5">
        <f t="shared" si="186"/>
        <v>1.0714285714285714E-2</v>
      </c>
      <c r="Q2959" t="s">
        <v>8317</v>
      </c>
      <c r="R2959" t="s">
        <v>8357</v>
      </c>
      <c r="S2959" s="10">
        <f t="shared" si="188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s="5" t="e">
        <f t="shared" si="186"/>
        <v>#DIV/0!</v>
      </c>
      <c r="Q2960" t="s">
        <v>8317</v>
      </c>
      <c r="R2960" t="s">
        <v>8357</v>
      </c>
      <c r="S2960" s="10">
        <f t="shared" si="188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s="5" t="e">
        <f t="shared" si="186"/>
        <v>#DIV/0!</v>
      </c>
      <c r="Q2961" t="s">
        <v>8317</v>
      </c>
      <c r="R2961" t="s">
        <v>8357</v>
      </c>
      <c r="S2961" s="10">
        <f t="shared" si="188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s="5" t="e">
        <f t="shared" si="186"/>
        <v>#DIV/0!</v>
      </c>
      <c r="Q2962" t="s">
        <v>8317</v>
      </c>
      <c r="R2962" t="s">
        <v>8357</v>
      </c>
      <c r="S2962" s="10">
        <f t="shared" si="188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109.62</v>
      </c>
      <c r="P2963" s="5">
        <f t="shared" si="186"/>
        <v>1.9704433497536946E-2</v>
      </c>
      <c r="Q2963" t="s">
        <v>8317</v>
      </c>
      <c r="R2963" t="s">
        <v>8318</v>
      </c>
      <c r="S2963" s="10">
        <f t="shared" si="188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121.8</v>
      </c>
      <c r="P2964" s="5">
        <f t="shared" si="186"/>
        <v>1.6420361247947456E-2</v>
      </c>
      <c r="Q2964" t="s">
        <v>8317</v>
      </c>
      <c r="R2964" t="s">
        <v>8318</v>
      </c>
      <c r="S2964" s="10">
        <f t="shared" si="188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106.85</v>
      </c>
      <c r="P2965" s="5">
        <f t="shared" si="186"/>
        <v>9.17173607861488E-3</v>
      </c>
      <c r="Q2965" t="s">
        <v>8317</v>
      </c>
      <c r="R2965" t="s">
        <v>8318</v>
      </c>
      <c r="S2965" s="10">
        <f t="shared" si="188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100.71379999999999</v>
      </c>
      <c r="P2966" s="5">
        <f t="shared" si="186"/>
        <v>3.8922173525375872E-2</v>
      </c>
      <c r="Q2966" t="s">
        <v>8317</v>
      </c>
      <c r="R2966" t="s">
        <v>8318</v>
      </c>
      <c r="S2966" s="10">
        <f t="shared" si="188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109.00000000000001</v>
      </c>
      <c r="P2967" s="5">
        <f t="shared" si="186"/>
        <v>2.3853211009174313E-2</v>
      </c>
      <c r="Q2967" t="s">
        <v>8317</v>
      </c>
      <c r="R2967" t="s">
        <v>8318</v>
      </c>
      <c r="S2967" s="10">
        <f t="shared" si="188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113.63000000000001</v>
      </c>
      <c r="P2968" s="5">
        <f t="shared" si="186"/>
        <v>1.1264630819325883E-2</v>
      </c>
      <c r="Q2968" t="s">
        <v>8317</v>
      </c>
      <c r="R2968" t="s">
        <v>8318</v>
      </c>
      <c r="S2968" s="10">
        <f t="shared" si="188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113.92</v>
      </c>
      <c r="P2969" s="5">
        <f t="shared" si="186"/>
        <v>1.2464887640449437E-2</v>
      </c>
      <c r="Q2969" t="s">
        <v>8317</v>
      </c>
      <c r="R2969" t="s">
        <v>8318</v>
      </c>
      <c r="S2969" s="10">
        <f t="shared" si="188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106</v>
      </c>
      <c r="P2970" s="5">
        <f t="shared" si="186"/>
        <v>1.2668463611859838E-2</v>
      </c>
      <c r="Q2970" t="s">
        <v>8317</v>
      </c>
      <c r="R2970" t="s">
        <v>8318</v>
      </c>
      <c r="S2970" s="10">
        <f t="shared" si="188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162.5</v>
      </c>
      <c r="P2971" s="5">
        <f t="shared" si="186"/>
        <v>1.0461538461538461E-2</v>
      </c>
      <c r="Q2971" t="s">
        <v>8317</v>
      </c>
      <c r="R2971" t="s">
        <v>8318</v>
      </c>
      <c r="S2971" s="10">
        <f t="shared" si="188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106</v>
      </c>
      <c r="P2972" s="5">
        <f t="shared" si="186"/>
        <v>1.4308176100628931E-2</v>
      </c>
      <c r="Q2972" t="s">
        <v>8317</v>
      </c>
      <c r="R2972" t="s">
        <v>8318</v>
      </c>
      <c r="S2972" s="10">
        <f t="shared" si="188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100.15624999999999</v>
      </c>
      <c r="P2973" s="5">
        <f t="shared" si="186"/>
        <v>1.3416536661466459E-2</v>
      </c>
      <c r="Q2973" t="s">
        <v>8317</v>
      </c>
      <c r="R2973" t="s">
        <v>8318</v>
      </c>
      <c r="S2973" s="10">
        <f t="shared" si="188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105.35000000000001</v>
      </c>
      <c r="P2974" s="5">
        <f t="shared" si="186"/>
        <v>8.0683436165163748E-3</v>
      </c>
      <c r="Q2974" t="s">
        <v>8317</v>
      </c>
      <c r="R2974" t="s">
        <v>8318</v>
      </c>
      <c r="S2974" s="10">
        <f t="shared" si="188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174.8</v>
      </c>
      <c r="P2975" s="5">
        <f t="shared" si="186"/>
        <v>3.7757437070938217E-3</v>
      </c>
      <c r="Q2975" t="s">
        <v>8317</v>
      </c>
      <c r="R2975" t="s">
        <v>8318</v>
      </c>
      <c r="S2975" s="10">
        <f t="shared" si="188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102</v>
      </c>
      <c r="P2976" s="5">
        <f t="shared" si="186"/>
        <v>1.7058823529411765E-2</v>
      </c>
      <c r="Q2976" t="s">
        <v>8317</v>
      </c>
      <c r="R2976" t="s">
        <v>8318</v>
      </c>
      <c r="S2976" s="10">
        <f t="shared" si="188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100.125</v>
      </c>
      <c r="P2977" s="5">
        <f t="shared" si="186"/>
        <v>1.4107365792759051E-2</v>
      </c>
      <c r="Q2977" t="s">
        <v>8317</v>
      </c>
      <c r="R2977" t="s">
        <v>8318</v>
      </c>
      <c r="S2977" s="10">
        <f t="shared" si="188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171.42857142857142</v>
      </c>
      <c r="P2978" s="5">
        <f t="shared" si="186"/>
        <v>0.11666666666666667</v>
      </c>
      <c r="Q2978" t="s">
        <v>8317</v>
      </c>
      <c r="R2978" t="s">
        <v>8318</v>
      </c>
      <c r="S2978" s="10">
        <f t="shared" si="188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113.56666666666666</v>
      </c>
      <c r="P2979" s="5">
        <f t="shared" si="186"/>
        <v>8.8054006457293811E-3</v>
      </c>
      <c r="Q2979" t="s">
        <v>8317</v>
      </c>
      <c r="R2979" t="s">
        <v>8318</v>
      </c>
      <c r="S2979" s="10">
        <f t="shared" si="188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129.46666666666667</v>
      </c>
      <c r="P2980" s="5">
        <f t="shared" si="186"/>
        <v>1.6477857878475798E-2</v>
      </c>
      <c r="Q2980" t="s">
        <v>8317</v>
      </c>
      <c r="R2980" t="s">
        <v>8318</v>
      </c>
      <c r="S2980" s="10">
        <f t="shared" si="188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101.4</v>
      </c>
      <c r="P2981" s="5">
        <f t="shared" si="186"/>
        <v>9.0729783037475347E-3</v>
      </c>
      <c r="Q2981" t="s">
        <v>8317</v>
      </c>
      <c r="R2981" t="s">
        <v>8318</v>
      </c>
      <c r="S2981" s="10">
        <f t="shared" si="188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109.16666666666666</v>
      </c>
      <c r="P2982" s="5">
        <f t="shared" si="186"/>
        <v>7.3282442748091601E-3</v>
      </c>
      <c r="Q2982" t="s">
        <v>8317</v>
      </c>
      <c r="R2982" t="s">
        <v>8318</v>
      </c>
      <c r="S2982" s="10">
        <f t="shared" si="188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128.92500000000001</v>
      </c>
      <c r="P2983" s="5">
        <f t="shared" si="186"/>
        <v>1.8809385301531898E-2</v>
      </c>
      <c r="Q2983" t="s">
        <v>8317</v>
      </c>
      <c r="R2983" t="s">
        <v>8357</v>
      </c>
      <c r="S2983" s="10">
        <f t="shared" si="188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102.06</v>
      </c>
      <c r="P2984" s="5">
        <f t="shared" si="186"/>
        <v>1.1561826376641191E-2</v>
      </c>
      <c r="Q2984" t="s">
        <v>8317</v>
      </c>
      <c r="R2984" t="s">
        <v>8357</v>
      </c>
      <c r="S2984" s="10">
        <f t="shared" si="188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146.53957758620692</v>
      </c>
      <c r="P2985" s="5">
        <f t="shared" si="186"/>
        <v>6.4417103747010556E-3</v>
      </c>
      <c r="Q2985" t="s">
        <v>8317</v>
      </c>
      <c r="R2985" t="s">
        <v>8357</v>
      </c>
      <c r="S2985" s="10">
        <f t="shared" si="188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100.352</v>
      </c>
      <c r="P2986" s="5">
        <f t="shared" si="186"/>
        <v>8.6894132653061226E-3</v>
      </c>
      <c r="Q2986" t="s">
        <v>8317</v>
      </c>
      <c r="R2986" t="s">
        <v>8357</v>
      </c>
      <c r="S2986" s="10">
        <f t="shared" si="188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121.64999999999999</v>
      </c>
      <c r="P2987" s="5">
        <f t="shared" si="186"/>
        <v>9.1245376078914926E-3</v>
      </c>
      <c r="Q2987" t="s">
        <v>8317</v>
      </c>
      <c r="R2987" t="s">
        <v>8357</v>
      </c>
      <c r="S2987" s="10">
        <f t="shared" si="188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105.5</v>
      </c>
      <c r="P2988" s="5">
        <f t="shared" si="186"/>
        <v>2.2116903633491312E-2</v>
      </c>
      <c r="Q2988" t="s">
        <v>8317</v>
      </c>
      <c r="R2988" t="s">
        <v>8357</v>
      </c>
      <c r="S2988" s="10">
        <f t="shared" si="188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110.4008</v>
      </c>
      <c r="P2989" s="5">
        <f t="shared" si="186"/>
        <v>9.6013797001471002E-3</v>
      </c>
      <c r="Q2989" t="s">
        <v>8317</v>
      </c>
      <c r="R2989" t="s">
        <v>8357</v>
      </c>
      <c r="S2989" s="10">
        <f t="shared" si="188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100</v>
      </c>
      <c r="P2990" s="5">
        <f t="shared" si="186"/>
        <v>2.8000000000000001E-2</v>
      </c>
      <c r="Q2990" t="s">
        <v>8317</v>
      </c>
      <c r="R2990" t="s">
        <v>8357</v>
      </c>
      <c r="S2990" s="10">
        <f t="shared" si="188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176.535</v>
      </c>
      <c r="P2991" s="5">
        <f t="shared" si="186"/>
        <v>1.0309570340159176E-2</v>
      </c>
      <c r="Q2991" t="s">
        <v>8317</v>
      </c>
      <c r="R2991" t="s">
        <v>8357</v>
      </c>
      <c r="S2991" s="10">
        <f t="shared" si="188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100</v>
      </c>
      <c r="P2992" s="5">
        <f t="shared" si="186"/>
        <v>2.7000000000000001E-3</v>
      </c>
      <c r="Q2992" t="s">
        <v>8317</v>
      </c>
      <c r="R2992" t="s">
        <v>8357</v>
      </c>
      <c r="S2992" s="10">
        <f t="shared" si="188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103.29411764705883</v>
      </c>
      <c r="P2993" s="5">
        <f t="shared" si="186"/>
        <v>1.0592255125284738E-2</v>
      </c>
      <c r="Q2993" t="s">
        <v>8317</v>
      </c>
      <c r="R2993" t="s">
        <v>8357</v>
      </c>
      <c r="S2993" s="10">
        <f t="shared" si="188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104.5</v>
      </c>
      <c r="P2994" s="5">
        <f t="shared" si="186"/>
        <v>2.0414673046251993E-2</v>
      </c>
      <c r="Q2994" t="s">
        <v>8317</v>
      </c>
      <c r="R2994" t="s">
        <v>8357</v>
      </c>
      <c r="S2994" s="10">
        <f t="shared" si="188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100.29999999999998</v>
      </c>
      <c r="P2995" s="5">
        <f t="shared" si="186"/>
        <v>2.1934197407776669E-2</v>
      </c>
      <c r="Q2995" t="s">
        <v>8317</v>
      </c>
      <c r="R2995" t="s">
        <v>8357</v>
      </c>
      <c r="S2995" s="10">
        <f t="shared" si="188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457.74666666666673</v>
      </c>
      <c r="P2996" s="5">
        <f t="shared" si="186"/>
        <v>4.2964084937811307E-2</v>
      </c>
      <c r="Q2996" t="s">
        <v>8317</v>
      </c>
      <c r="R2996" t="s">
        <v>8357</v>
      </c>
      <c r="S2996" s="10">
        <f t="shared" si="188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104.96000000000001</v>
      </c>
      <c r="P2997" s="5">
        <f t="shared" si="186"/>
        <v>1.5815548780487805E-2</v>
      </c>
      <c r="Q2997" t="s">
        <v>8317</v>
      </c>
      <c r="R2997" t="s">
        <v>8357</v>
      </c>
      <c r="S2997" s="10">
        <f t="shared" si="188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171.94285714285715</v>
      </c>
      <c r="P2998" s="5">
        <f t="shared" si="186"/>
        <v>6.5137919574609505E-3</v>
      </c>
      <c r="Q2998" t="s">
        <v>8317</v>
      </c>
      <c r="R2998" t="s">
        <v>8357</v>
      </c>
      <c r="S2998" s="10">
        <f t="shared" si="188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103.73000000000002</v>
      </c>
      <c r="P2999" s="5">
        <f t="shared" si="186"/>
        <v>1.1086474501108648E-2</v>
      </c>
      <c r="Q2999" t="s">
        <v>8317</v>
      </c>
      <c r="R2999" t="s">
        <v>8357</v>
      </c>
      <c r="S2999" s="10">
        <f t="shared" si="188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103.029</v>
      </c>
      <c r="P3000" s="5">
        <f t="shared" si="186"/>
        <v>8.4054004212406209E-3</v>
      </c>
      <c r="Q3000" t="s">
        <v>8317</v>
      </c>
      <c r="R3000" t="s">
        <v>8357</v>
      </c>
      <c r="S3000" s="10">
        <f t="shared" si="188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118.88888888888889</v>
      </c>
      <c r="P3001" s="5">
        <f t="shared" si="186"/>
        <v>1.2461059190031152E-2</v>
      </c>
      <c r="Q3001" t="s">
        <v>8317</v>
      </c>
      <c r="R3001" t="s">
        <v>8357</v>
      </c>
      <c r="S3001" s="10">
        <f t="shared" si="188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100</v>
      </c>
      <c r="P3002" s="5">
        <f t="shared" si="186"/>
        <v>1.6E-2</v>
      </c>
      <c r="Q3002" t="s">
        <v>8317</v>
      </c>
      <c r="R3002" t="s">
        <v>8357</v>
      </c>
      <c r="S3002" s="10">
        <f t="shared" si="188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318.69988910451895</v>
      </c>
      <c r="P3003" s="5">
        <f t="shared" si="186"/>
        <v>7.6116708226389362E-3</v>
      </c>
      <c r="Q3003" t="s">
        <v>8317</v>
      </c>
      <c r="R3003" t="s">
        <v>8357</v>
      </c>
      <c r="S3003" s="10">
        <f t="shared" si="188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108.50614285714286</v>
      </c>
      <c r="P3004" s="5">
        <f t="shared" si="186"/>
        <v>1.3692444009094942E-2</v>
      </c>
      <c r="Q3004" t="s">
        <v>8317</v>
      </c>
      <c r="R3004" t="s">
        <v>8357</v>
      </c>
      <c r="S3004" s="10">
        <f t="shared" si="188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101.16666666666667</v>
      </c>
      <c r="P3005" s="5">
        <f t="shared" si="186"/>
        <v>5.6013179571663919E-3</v>
      </c>
      <c r="Q3005" t="s">
        <v>8317</v>
      </c>
      <c r="R3005" t="s">
        <v>8357</v>
      </c>
      <c r="S3005" s="10">
        <f t="shared" si="188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112.815</v>
      </c>
      <c r="P3006" s="5">
        <f t="shared" si="186"/>
        <v>6.1383681248060986E-3</v>
      </c>
      <c r="Q3006" t="s">
        <v>8317</v>
      </c>
      <c r="R3006" t="s">
        <v>8357</v>
      </c>
      <c r="S3006" s="10">
        <f t="shared" si="188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120.49622641509434</v>
      </c>
      <c r="P3007" s="5">
        <f t="shared" si="186"/>
        <v>9.238526220190094E-3</v>
      </c>
      <c r="Q3007" t="s">
        <v>8317</v>
      </c>
      <c r="R3007" t="s">
        <v>8357</v>
      </c>
      <c r="S3007" s="10">
        <f t="shared" si="188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107.74999999999999</v>
      </c>
      <c r="P3008" s="5">
        <f t="shared" si="186"/>
        <v>1.1252900232018562E-2</v>
      </c>
      <c r="Q3008" t="s">
        <v>8317</v>
      </c>
      <c r="R3008" t="s">
        <v>8357</v>
      </c>
      <c r="S3008" s="10">
        <f t="shared" si="188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180</v>
      </c>
      <c r="P3009" s="5">
        <f t="shared" si="186"/>
        <v>1.8518518518518517E-2</v>
      </c>
      <c r="Q3009" t="s">
        <v>8317</v>
      </c>
      <c r="R3009" t="s">
        <v>8357</v>
      </c>
      <c r="S3009" s="10">
        <f t="shared" si="188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101.16666666666667</v>
      </c>
      <c r="P3010" s="5">
        <f t="shared" si="186"/>
        <v>8.5667215815486003E-3</v>
      </c>
      <c r="Q3010" t="s">
        <v>8317</v>
      </c>
      <c r="R3010" t="s">
        <v>8357</v>
      </c>
      <c r="S3010" s="10">
        <f t="shared" si="188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(E3011/D3011)*100</f>
        <v>119.756</v>
      </c>
      <c r="P3011" s="5">
        <f t="shared" ref="P3011:P3074" si="190">L3011/E3011</f>
        <v>4.2753598984602023E-3</v>
      </c>
      <c r="Q3011" t="s">
        <v>8317</v>
      </c>
      <c r="R3011" t="s">
        <v>8357</v>
      </c>
      <c r="S3011" s="10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158</v>
      </c>
      <c r="P3012" s="5">
        <f t="shared" si="190"/>
        <v>6.3291139240506328E-3</v>
      </c>
      <c r="Q3012" t="s">
        <v>8317</v>
      </c>
      <c r="R3012" t="s">
        <v>8357</v>
      </c>
      <c r="S3012" s="10">
        <f t="shared" si="188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123.66666666666666</v>
      </c>
      <c r="P3013" s="5">
        <f t="shared" si="190"/>
        <v>6.7385444743935305E-2</v>
      </c>
      <c r="Q3013" t="s">
        <v>8317</v>
      </c>
      <c r="R3013" t="s">
        <v>8357</v>
      </c>
      <c r="S3013" s="10">
        <f t="shared" si="188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117.12499999999999</v>
      </c>
      <c r="P3014" s="5">
        <f t="shared" si="190"/>
        <v>1.1739594450373533E-2</v>
      </c>
      <c r="Q3014" t="s">
        <v>8317</v>
      </c>
      <c r="R3014" t="s">
        <v>8357</v>
      </c>
      <c r="S3014" s="10">
        <f t="shared" si="188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156.96</v>
      </c>
      <c r="P3015" s="5">
        <f t="shared" si="190"/>
        <v>6.8170234454638127E-3</v>
      </c>
      <c r="Q3015" t="s">
        <v>8317</v>
      </c>
      <c r="R3015" t="s">
        <v>8357</v>
      </c>
      <c r="S3015" s="10">
        <f t="shared" si="188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113.104</v>
      </c>
      <c r="P3016" s="5">
        <f t="shared" si="190"/>
        <v>1.9698684396661479E-2</v>
      </c>
      <c r="Q3016" t="s">
        <v>8317</v>
      </c>
      <c r="R3016" t="s">
        <v>8357</v>
      </c>
      <c r="S3016" s="10">
        <f t="shared" ref="S3016:S3079" si="192">(((J3016/60)/60)/24)+DATE(1970,1,1)</f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103.17647058823529</v>
      </c>
      <c r="P3017" s="5">
        <f t="shared" si="190"/>
        <v>1.1402508551881414E-2</v>
      </c>
      <c r="Q3017" t="s">
        <v>8317</v>
      </c>
      <c r="R3017" t="s">
        <v>8357</v>
      </c>
      <c r="S3017" s="10">
        <f t="shared" si="192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102.61176470588236</v>
      </c>
      <c r="P3018" s="5">
        <f t="shared" si="190"/>
        <v>4.1274936941068565E-3</v>
      </c>
      <c r="Q3018" t="s">
        <v>8317</v>
      </c>
      <c r="R3018" t="s">
        <v>8357</v>
      </c>
      <c r="S3018" s="10">
        <f t="shared" si="192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105.84090909090908</v>
      </c>
      <c r="P3019" s="5">
        <f t="shared" si="190"/>
        <v>6.8284303199484643E-3</v>
      </c>
      <c r="Q3019" t="s">
        <v>8317</v>
      </c>
      <c r="R3019" t="s">
        <v>8357</v>
      </c>
      <c r="S3019" s="10">
        <f t="shared" si="192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100.71428571428571</v>
      </c>
      <c r="P3020" s="5">
        <f t="shared" si="190"/>
        <v>9.6926713947990545E-3</v>
      </c>
      <c r="Q3020" t="s">
        <v>8317</v>
      </c>
      <c r="R3020" t="s">
        <v>8357</v>
      </c>
      <c r="S3020" s="10">
        <f t="shared" si="192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121.23333333333332</v>
      </c>
      <c r="P3021" s="5">
        <f t="shared" si="190"/>
        <v>1.2427825130602145E-2</v>
      </c>
      <c r="Q3021" t="s">
        <v>8317</v>
      </c>
      <c r="R3021" t="s">
        <v>8357</v>
      </c>
      <c r="S3021" s="10">
        <f t="shared" si="192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100.57142857142858</v>
      </c>
      <c r="P3022" s="5">
        <f t="shared" si="190"/>
        <v>4.261363636363636E-3</v>
      </c>
      <c r="Q3022" t="s">
        <v>8317</v>
      </c>
      <c r="R3022" t="s">
        <v>8357</v>
      </c>
      <c r="S3022" s="10">
        <f t="shared" si="192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116.02222222222223</v>
      </c>
      <c r="P3023" s="5">
        <f t="shared" si="190"/>
        <v>1.9728021451829152E-2</v>
      </c>
      <c r="Q3023" t="s">
        <v>8317</v>
      </c>
      <c r="R3023" t="s">
        <v>8357</v>
      </c>
      <c r="S3023" s="10">
        <f t="shared" si="192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100.88</v>
      </c>
      <c r="P3024" s="5">
        <f t="shared" si="190"/>
        <v>6.1459159397303726E-3</v>
      </c>
      <c r="Q3024" t="s">
        <v>8317</v>
      </c>
      <c r="R3024" t="s">
        <v>8357</v>
      </c>
      <c r="S3024" s="10">
        <f t="shared" si="192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103</v>
      </c>
      <c r="P3025" s="5">
        <f t="shared" si="190"/>
        <v>8.321775312066574E-3</v>
      </c>
      <c r="Q3025" t="s">
        <v>8317</v>
      </c>
      <c r="R3025" t="s">
        <v>8357</v>
      </c>
      <c r="S3025" s="10">
        <f t="shared" si="192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246.42</v>
      </c>
      <c r="P3026" s="5">
        <f t="shared" si="190"/>
        <v>1.4771528285041798E-2</v>
      </c>
      <c r="Q3026" t="s">
        <v>8317</v>
      </c>
      <c r="R3026" t="s">
        <v>8357</v>
      </c>
      <c r="S3026" s="10">
        <f t="shared" si="192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302.2</v>
      </c>
      <c r="P3027" s="5">
        <f t="shared" si="190"/>
        <v>1.9192587690271344E-2</v>
      </c>
      <c r="Q3027" t="s">
        <v>8317</v>
      </c>
      <c r="R3027" t="s">
        <v>8357</v>
      </c>
      <c r="S3027" s="10">
        <f t="shared" si="192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143.33333333333334</v>
      </c>
      <c r="P3028" s="5">
        <f t="shared" si="190"/>
        <v>1.937984496124031E-2</v>
      </c>
      <c r="Q3028" t="s">
        <v>8317</v>
      </c>
      <c r="R3028" t="s">
        <v>8357</v>
      </c>
      <c r="S3028" s="10">
        <f t="shared" si="192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131.44</v>
      </c>
      <c r="P3029" s="5">
        <f t="shared" si="190"/>
        <v>6.0864272671941567E-3</v>
      </c>
      <c r="Q3029" t="s">
        <v>8317</v>
      </c>
      <c r="R3029" t="s">
        <v>8357</v>
      </c>
      <c r="S3029" s="10">
        <f t="shared" si="192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168.01999999999998</v>
      </c>
      <c r="P3030" s="5">
        <f t="shared" si="190"/>
        <v>1.1784311391501013E-2</v>
      </c>
      <c r="Q3030" t="s">
        <v>8317</v>
      </c>
      <c r="R3030" t="s">
        <v>8357</v>
      </c>
      <c r="S3030" s="10">
        <f t="shared" si="192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109.67666666666666</v>
      </c>
      <c r="P3031" s="5">
        <f t="shared" si="190"/>
        <v>1.0576543172355105E-2</v>
      </c>
      <c r="Q3031" t="s">
        <v>8317</v>
      </c>
      <c r="R3031" t="s">
        <v>8357</v>
      </c>
      <c r="S3031" s="10">
        <f t="shared" si="192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106.6857142857143</v>
      </c>
      <c r="P3032" s="5">
        <f t="shared" si="190"/>
        <v>2.1960364220674881E-2</v>
      </c>
      <c r="Q3032" t="s">
        <v>8317</v>
      </c>
      <c r="R3032" t="s">
        <v>8357</v>
      </c>
      <c r="S3032" s="10">
        <f t="shared" si="192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100</v>
      </c>
      <c r="P3033" s="5">
        <f t="shared" si="190"/>
        <v>1.9333333333333334E-2</v>
      </c>
      <c r="Q3033" t="s">
        <v>8317</v>
      </c>
      <c r="R3033" t="s">
        <v>8357</v>
      </c>
      <c r="S3033" s="10">
        <f t="shared" si="192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127.2</v>
      </c>
      <c r="P3034" s="5">
        <f t="shared" si="190"/>
        <v>1.9654088050314465E-2</v>
      </c>
      <c r="Q3034" t="s">
        <v>8317</v>
      </c>
      <c r="R3034" t="s">
        <v>8357</v>
      </c>
      <c r="S3034" s="10">
        <f t="shared" si="192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146.53333333333333</v>
      </c>
      <c r="P3035" s="5">
        <f t="shared" si="190"/>
        <v>5.2320291173794361E-3</v>
      </c>
      <c r="Q3035" t="s">
        <v>8317</v>
      </c>
      <c r="R3035" t="s">
        <v>8357</v>
      </c>
      <c r="S3035" s="10">
        <f t="shared" si="192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112.53599999999999</v>
      </c>
      <c r="P3036" s="5">
        <f t="shared" si="190"/>
        <v>1.1196417146513116E-2</v>
      </c>
      <c r="Q3036" t="s">
        <v>8317</v>
      </c>
      <c r="R3036" t="s">
        <v>8357</v>
      </c>
      <c r="S3036" s="10">
        <f t="shared" si="192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108.78684000000001</v>
      </c>
      <c r="P3037" s="5">
        <f t="shared" si="190"/>
        <v>1.128813007161528E-2</v>
      </c>
      <c r="Q3037" t="s">
        <v>8317</v>
      </c>
      <c r="R3037" t="s">
        <v>8357</v>
      </c>
      <c r="S3037" s="10">
        <f t="shared" si="192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126.732</v>
      </c>
      <c r="P3038" s="5">
        <f t="shared" si="190"/>
        <v>1.0384117665625098E-2</v>
      </c>
      <c r="Q3038" t="s">
        <v>8317</v>
      </c>
      <c r="R3038" t="s">
        <v>8357</v>
      </c>
      <c r="S3038" s="10">
        <f t="shared" si="192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213.20000000000002</v>
      </c>
      <c r="P3039" s="5">
        <f t="shared" si="190"/>
        <v>3.0018761726078799E-2</v>
      </c>
      <c r="Q3039" t="s">
        <v>8317</v>
      </c>
      <c r="R3039" t="s">
        <v>8357</v>
      </c>
      <c r="S3039" s="10">
        <f t="shared" si="192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100.49999999999999</v>
      </c>
      <c r="P3040" s="5">
        <f t="shared" si="190"/>
        <v>2.6865671641791045E-2</v>
      </c>
      <c r="Q3040" t="s">
        <v>8317</v>
      </c>
      <c r="R3040" t="s">
        <v>8357</v>
      </c>
      <c r="S3040" s="10">
        <f t="shared" si="192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108.71389999999998</v>
      </c>
      <c r="P3041" s="5">
        <f t="shared" si="190"/>
        <v>1.085417780063083E-2</v>
      </c>
      <c r="Q3041" t="s">
        <v>8317</v>
      </c>
      <c r="R3041" t="s">
        <v>8357</v>
      </c>
      <c r="S3041" s="10">
        <f t="shared" si="192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107.5</v>
      </c>
      <c r="P3042" s="5">
        <f t="shared" si="190"/>
        <v>1.3023255813953489E-2</v>
      </c>
      <c r="Q3042" t="s">
        <v>8317</v>
      </c>
      <c r="R3042" t="s">
        <v>8357</v>
      </c>
      <c r="S3042" s="10">
        <f t="shared" si="192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110.48192771084338</v>
      </c>
      <c r="P3043" s="5">
        <f t="shared" si="190"/>
        <v>1.0359869138495093E-2</v>
      </c>
      <c r="Q3043" t="s">
        <v>8317</v>
      </c>
      <c r="R3043" t="s">
        <v>8357</v>
      </c>
      <c r="S3043" s="10">
        <f t="shared" si="192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128</v>
      </c>
      <c r="P3044" s="5">
        <f t="shared" si="190"/>
        <v>1.9270833333333334E-2</v>
      </c>
      <c r="Q3044" t="s">
        <v>8317</v>
      </c>
      <c r="R3044" t="s">
        <v>8357</v>
      </c>
      <c r="S3044" s="10">
        <f t="shared" si="192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110.00666666666667</v>
      </c>
      <c r="P3045" s="5">
        <f t="shared" si="190"/>
        <v>7.7571056299618208E-3</v>
      </c>
      <c r="Q3045" t="s">
        <v>8317</v>
      </c>
      <c r="R3045" t="s">
        <v>8357</v>
      </c>
      <c r="S3045" s="10">
        <f t="shared" si="192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109.34166666666667</v>
      </c>
      <c r="P3046" s="5">
        <f t="shared" si="190"/>
        <v>1.1889337702918985E-2</v>
      </c>
      <c r="Q3046" t="s">
        <v>8317</v>
      </c>
      <c r="R3046" t="s">
        <v>8357</v>
      </c>
      <c r="S3046" s="10">
        <f t="shared" si="192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132.70650000000001</v>
      </c>
      <c r="P3047" s="5">
        <f t="shared" si="190"/>
        <v>1.2056681473778601E-2</v>
      </c>
      <c r="Q3047" t="s">
        <v>8317</v>
      </c>
      <c r="R3047" t="s">
        <v>8357</v>
      </c>
      <c r="S3047" s="10">
        <f t="shared" si="192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190.84810126582278</v>
      </c>
      <c r="P3048" s="5">
        <f t="shared" si="190"/>
        <v>3.846919148371692E-3</v>
      </c>
      <c r="Q3048" t="s">
        <v>8317</v>
      </c>
      <c r="R3048" t="s">
        <v>8357</v>
      </c>
      <c r="S3048" s="10">
        <f t="shared" si="192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149</v>
      </c>
      <c r="P3049" s="5">
        <f t="shared" si="190"/>
        <v>2.6845637583892617E-2</v>
      </c>
      <c r="Q3049" t="s">
        <v>8317</v>
      </c>
      <c r="R3049" t="s">
        <v>8357</v>
      </c>
      <c r="S3049" s="10">
        <f t="shared" si="192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166.4</v>
      </c>
      <c r="P3050" s="5">
        <f t="shared" si="190"/>
        <v>5.6490384615384614E-3</v>
      </c>
      <c r="Q3050" t="s">
        <v>8317</v>
      </c>
      <c r="R3050" t="s">
        <v>8357</v>
      </c>
      <c r="S3050" s="10">
        <f t="shared" si="192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106.66666666666667</v>
      </c>
      <c r="P3051" s="5">
        <f t="shared" si="190"/>
        <v>1.35E-2</v>
      </c>
      <c r="Q3051" t="s">
        <v>8317</v>
      </c>
      <c r="R3051" t="s">
        <v>8357</v>
      </c>
      <c r="S3051" s="10">
        <f t="shared" si="192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106</v>
      </c>
      <c r="P3052" s="5">
        <f t="shared" si="190"/>
        <v>1.4150943396226415E-2</v>
      </c>
      <c r="Q3052" t="s">
        <v>8317</v>
      </c>
      <c r="R3052" t="s">
        <v>8357</v>
      </c>
      <c r="S3052" s="10">
        <f t="shared" si="192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23.62857142857143</v>
      </c>
      <c r="P3053" s="5">
        <f t="shared" si="190"/>
        <v>4.2321644498186213E-2</v>
      </c>
      <c r="Q3053" t="s">
        <v>8317</v>
      </c>
      <c r="R3053" t="s">
        <v>8357</v>
      </c>
      <c r="S3053" s="10">
        <f t="shared" si="192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0.15</v>
      </c>
      <c r="P3054" s="5">
        <f t="shared" si="190"/>
        <v>2.6666666666666668E-2</v>
      </c>
      <c r="Q3054" t="s">
        <v>8317</v>
      </c>
      <c r="R3054" t="s">
        <v>8357</v>
      </c>
      <c r="S3054" s="10">
        <f t="shared" si="192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0.4</v>
      </c>
      <c r="P3055" s="5">
        <f t="shared" si="190"/>
        <v>7.4999999999999997E-2</v>
      </c>
      <c r="Q3055" t="s">
        <v>8317</v>
      </c>
      <c r="R3055" t="s">
        <v>8357</v>
      </c>
      <c r="S3055" s="10">
        <f t="shared" si="192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s="5" t="e">
        <f t="shared" si="190"/>
        <v>#DIV/0!</v>
      </c>
      <c r="Q3056" t="s">
        <v>8317</v>
      </c>
      <c r="R3056" t="s">
        <v>8357</v>
      </c>
      <c r="S3056" s="10">
        <f t="shared" si="192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5.0000000000000001E-3</v>
      </c>
      <c r="P3057" s="5">
        <f t="shared" si="190"/>
        <v>1</v>
      </c>
      <c r="Q3057" t="s">
        <v>8317</v>
      </c>
      <c r="R3057" t="s">
        <v>8357</v>
      </c>
      <c r="S3057" s="10">
        <f t="shared" si="192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s="5" t="e">
        <f t="shared" si="190"/>
        <v>#DIV/0!</v>
      </c>
      <c r="Q3058" t="s">
        <v>8317</v>
      </c>
      <c r="R3058" t="s">
        <v>8357</v>
      </c>
      <c r="S3058" s="10">
        <f t="shared" si="192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s="5" t="e">
        <f t="shared" si="190"/>
        <v>#DIV/0!</v>
      </c>
      <c r="Q3059" t="s">
        <v>8317</v>
      </c>
      <c r="R3059" t="s">
        <v>8357</v>
      </c>
      <c r="S3059" s="10">
        <f t="shared" si="192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1.6666666666666666E-2</v>
      </c>
      <c r="P3060" s="5">
        <f t="shared" si="190"/>
        <v>1</v>
      </c>
      <c r="Q3060" t="s">
        <v>8317</v>
      </c>
      <c r="R3060" t="s">
        <v>8357</v>
      </c>
      <c r="S3060" s="10">
        <f t="shared" si="192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3.0066666666666664</v>
      </c>
      <c r="P3061" s="5">
        <f t="shared" si="190"/>
        <v>2.4390243902439025E-2</v>
      </c>
      <c r="Q3061" t="s">
        <v>8317</v>
      </c>
      <c r="R3061" t="s">
        <v>8357</v>
      </c>
      <c r="S3061" s="10">
        <f t="shared" si="192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0.15227272727272728</v>
      </c>
      <c r="P3062" s="5">
        <f t="shared" si="190"/>
        <v>1.7910447761194031E-2</v>
      </c>
      <c r="Q3062" t="s">
        <v>8317</v>
      </c>
      <c r="R3062" t="s">
        <v>8357</v>
      </c>
      <c r="S3062" s="10">
        <f t="shared" si="192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s="5" t="e">
        <f t="shared" si="190"/>
        <v>#DIV/0!</v>
      </c>
      <c r="Q3063" t="s">
        <v>8317</v>
      </c>
      <c r="R3063" t="s">
        <v>8357</v>
      </c>
      <c r="S3063" s="10">
        <f t="shared" si="192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66.84</v>
      </c>
      <c r="P3064" s="5">
        <f t="shared" si="190"/>
        <v>1.0023937761819269E-2</v>
      </c>
      <c r="Q3064" t="s">
        <v>8317</v>
      </c>
      <c r="R3064" t="s">
        <v>8357</v>
      </c>
      <c r="S3064" s="10">
        <f t="shared" si="192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19.566666666666666</v>
      </c>
      <c r="P3065" s="5">
        <f t="shared" si="190"/>
        <v>3.9182282793867124E-2</v>
      </c>
      <c r="Q3065" t="s">
        <v>8317</v>
      </c>
      <c r="R3065" t="s">
        <v>8357</v>
      </c>
      <c r="S3065" s="10">
        <f t="shared" si="192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11.294666666666666</v>
      </c>
      <c r="P3066" s="5">
        <f t="shared" si="190"/>
        <v>8.4995868256404206E-3</v>
      </c>
      <c r="Q3066" t="s">
        <v>8317</v>
      </c>
      <c r="R3066" t="s">
        <v>8357</v>
      </c>
      <c r="S3066" s="10">
        <f t="shared" si="192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0.04</v>
      </c>
      <c r="P3067" s="5">
        <f t="shared" si="190"/>
        <v>0.2</v>
      </c>
      <c r="Q3067" t="s">
        <v>8317</v>
      </c>
      <c r="R3067" t="s">
        <v>8357</v>
      </c>
      <c r="S3067" s="10">
        <f t="shared" si="192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11.985714285714286</v>
      </c>
      <c r="P3068" s="5">
        <f t="shared" si="190"/>
        <v>3.5756853396901072E-4</v>
      </c>
      <c r="Q3068" t="s">
        <v>8317</v>
      </c>
      <c r="R3068" t="s">
        <v>8357</v>
      </c>
      <c r="S3068" s="10">
        <f t="shared" si="192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</v>
      </c>
      <c r="P3069" s="5">
        <f t="shared" si="190"/>
        <v>5.0000000000000001E-3</v>
      </c>
      <c r="Q3069" t="s">
        <v>8317</v>
      </c>
      <c r="R3069" t="s">
        <v>8357</v>
      </c>
      <c r="S3069" s="10">
        <f t="shared" si="192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6.9999999999999993E-2</v>
      </c>
      <c r="P3070" s="5">
        <f t="shared" si="190"/>
        <v>1.1428571428571429E-2</v>
      </c>
      <c r="Q3070" t="s">
        <v>8317</v>
      </c>
      <c r="R3070" t="s">
        <v>8357</v>
      </c>
      <c r="S3070" s="10">
        <f t="shared" si="192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14.099999999999998</v>
      </c>
      <c r="P3071" s="5">
        <f t="shared" si="190"/>
        <v>4.9645390070921988E-2</v>
      </c>
      <c r="Q3071" t="s">
        <v>8317</v>
      </c>
      <c r="R3071" t="s">
        <v>8357</v>
      </c>
      <c r="S3071" s="10">
        <f t="shared" si="192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3.34</v>
      </c>
      <c r="P3072" s="5">
        <f t="shared" si="190"/>
        <v>4.790419161676647E-2</v>
      </c>
      <c r="Q3072" t="s">
        <v>8317</v>
      </c>
      <c r="R3072" t="s">
        <v>8357</v>
      </c>
      <c r="S3072" s="10">
        <f t="shared" si="192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59.774999999999999</v>
      </c>
      <c r="P3073" s="5">
        <f t="shared" si="190"/>
        <v>1.631116687578419E-2</v>
      </c>
      <c r="Q3073" t="s">
        <v>8317</v>
      </c>
      <c r="R3073" t="s">
        <v>8357</v>
      </c>
      <c r="S3073" s="10">
        <f t="shared" si="192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1.6666666666666666E-2</v>
      </c>
      <c r="P3074" s="5">
        <f t="shared" si="190"/>
        <v>1</v>
      </c>
      <c r="Q3074" t="s">
        <v>8317</v>
      </c>
      <c r="R3074" t="s">
        <v>8357</v>
      </c>
      <c r="S3074" s="10">
        <f t="shared" si="192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(E3075/D3075)*100</f>
        <v>2.3035714285714284E-2</v>
      </c>
      <c r="P3075" s="5">
        <f t="shared" ref="P3075:P3138" si="194">L3075/E3075</f>
        <v>1.0852713178294573E-2</v>
      </c>
      <c r="Q3075" t="s">
        <v>8317</v>
      </c>
      <c r="R3075" t="s">
        <v>8357</v>
      </c>
      <c r="S3075" s="10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8.8000000000000009E-2</v>
      </c>
      <c r="P3076" s="5">
        <f t="shared" si="194"/>
        <v>0.13636363636363635</v>
      </c>
      <c r="Q3076" t="s">
        <v>8317</v>
      </c>
      <c r="R3076" t="s">
        <v>8357</v>
      </c>
      <c r="S3076" s="10">
        <f t="shared" si="192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</v>
      </c>
      <c r="P3077" s="5">
        <f t="shared" si="194"/>
        <v>1.5432098765432098E-2</v>
      </c>
      <c r="Q3077" t="s">
        <v>8317</v>
      </c>
      <c r="R3077" t="s">
        <v>8357</v>
      </c>
      <c r="S3077" s="10">
        <f t="shared" si="192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15.06</v>
      </c>
      <c r="P3078" s="5">
        <f t="shared" si="194"/>
        <v>3.3200531208499334E-2</v>
      </c>
      <c r="Q3078" t="s">
        <v>8317</v>
      </c>
      <c r="R3078" t="s">
        <v>8357</v>
      </c>
      <c r="S3078" s="10">
        <f t="shared" si="192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0.47727272727272729</v>
      </c>
      <c r="P3079" s="5">
        <f t="shared" si="194"/>
        <v>1.9047619047619049E-2</v>
      </c>
      <c r="Q3079" t="s">
        <v>8317</v>
      </c>
      <c r="R3079" t="s">
        <v>8357</v>
      </c>
      <c r="S3079" s="10">
        <f t="shared" si="192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0.11833333333333333</v>
      </c>
      <c r="P3080" s="5">
        <f t="shared" si="194"/>
        <v>4.2253521126760563E-2</v>
      </c>
      <c r="Q3080" t="s">
        <v>8317</v>
      </c>
      <c r="R3080" t="s">
        <v>8357</v>
      </c>
      <c r="S3080" s="10">
        <f t="shared" ref="S3080:S3143" si="196">(((J3080/60)/60)/24)+DATE(1970,1,1)</f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0.8417399858735245</v>
      </c>
      <c r="P3081" s="5">
        <f t="shared" si="194"/>
        <v>2.4051309460181719E-3</v>
      </c>
      <c r="Q3081" t="s">
        <v>8317</v>
      </c>
      <c r="R3081" t="s">
        <v>8357</v>
      </c>
      <c r="S3081" s="10">
        <f t="shared" si="196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1.8799999999999997E-2</v>
      </c>
      <c r="P3082" s="5">
        <f t="shared" si="194"/>
        <v>1.8617021276595744E-2</v>
      </c>
      <c r="Q3082" t="s">
        <v>8317</v>
      </c>
      <c r="R3082" t="s">
        <v>8357</v>
      </c>
      <c r="S3082" s="10">
        <f t="shared" si="196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0.21029999999999999</v>
      </c>
      <c r="P3083" s="5">
        <f t="shared" si="194"/>
        <v>2.3775558725630053E-3</v>
      </c>
      <c r="Q3083" t="s">
        <v>8317</v>
      </c>
      <c r="R3083" t="s">
        <v>8357</v>
      </c>
      <c r="S3083" s="10">
        <f t="shared" si="196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s="5" t="e">
        <f t="shared" si="194"/>
        <v>#DIV/0!</v>
      </c>
      <c r="Q3084" t="s">
        <v>8317</v>
      </c>
      <c r="R3084" t="s">
        <v>8357</v>
      </c>
      <c r="S3084" s="10">
        <f t="shared" si="196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0.27999999999999997</v>
      </c>
      <c r="P3085" s="5">
        <f t="shared" si="194"/>
        <v>5.3571428571428568E-2</v>
      </c>
      <c r="Q3085" t="s">
        <v>8317</v>
      </c>
      <c r="R3085" t="s">
        <v>8357</v>
      </c>
      <c r="S3085" s="10">
        <f t="shared" si="196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11.57920670115792</v>
      </c>
      <c r="P3086" s="5">
        <f t="shared" si="194"/>
        <v>1.276595744680851E-2</v>
      </c>
      <c r="Q3086" t="s">
        <v>8317</v>
      </c>
      <c r="R3086" t="s">
        <v>8357</v>
      </c>
      <c r="S3086" s="10">
        <f t="shared" si="196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</v>
      </c>
      <c r="P3087" s="5">
        <f t="shared" si="194"/>
        <v>1.4754098360655738E-2</v>
      </c>
      <c r="Q3087" t="s">
        <v>8317</v>
      </c>
      <c r="R3087" t="s">
        <v>8357</v>
      </c>
      <c r="S3087" s="10">
        <f t="shared" si="196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0.25</v>
      </c>
      <c r="P3088" s="5">
        <f t="shared" si="194"/>
        <v>0.06</v>
      </c>
      <c r="Q3088" t="s">
        <v>8317</v>
      </c>
      <c r="R3088" t="s">
        <v>8357</v>
      </c>
      <c r="S3088" s="10">
        <f t="shared" si="196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0.625</v>
      </c>
      <c r="P3089" s="5">
        <f t="shared" si="194"/>
        <v>1.6E-2</v>
      </c>
      <c r="Q3089" t="s">
        <v>8317</v>
      </c>
      <c r="R3089" t="s">
        <v>8357</v>
      </c>
      <c r="S3089" s="10">
        <f t="shared" si="196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0.19384615384615383</v>
      </c>
      <c r="P3090" s="5">
        <f t="shared" si="194"/>
        <v>2.3809523809523808E-2</v>
      </c>
      <c r="Q3090" t="s">
        <v>8317</v>
      </c>
      <c r="R3090" t="s">
        <v>8357</v>
      </c>
      <c r="S3090" s="10">
        <f t="shared" si="196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23.416</v>
      </c>
      <c r="P3091" s="5">
        <f t="shared" si="194"/>
        <v>7.687051588657328E-3</v>
      </c>
      <c r="Q3091" t="s">
        <v>8317</v>
      </c>
      <c r="R3091" t="s">
        <v>8357</v>
      </c>
      <c r="S3091" s="10">
        <f t="shared" si="196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5.0808888888888886</v>
      </c>
      <c r="P3092" s="5">
        <f t="shared" si="194"/>
        <v>7.8726382085374388E-4</v>
      </c>
      <c r="Q3092" t="s">
        <v>8317</v>
      </c>
      <c r="R3092" t="s">
        <v>8357</v>
      </c>
      <c r="S3092" s="10">
        <f t="shared" si="196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15.920000000000002</v>
      </c>
      <c r="P3093" s="5">
        <f t="shared" si="194"/>
        <v>1.1306532663316583E-2</v>
      </c>
      <c r="Q3093" t="s">
        <v>8317</v>
      </c>
      <c r="R3093" t="s">
        <v>8357</v>
      </c>
      <c r="S3093" s="10">
        <f t="shared" si="196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1.1831900000000002</v>
      </c>
      <c r="P3094" s="5">
        <f t="shared" si="194"/>
        <v>1.7748628707139173E-2</v>
      </c>
      <c r="Q3094" t="s">
        <v>8317</v>
      </c>
      <c r="R3094" t="s">
        <v>8357</v>
      </c>
      <c r="S3094" s="10">
        <f t="shared" si="196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22.75</v>
      </c>
      <c r="P3095" s="5">
        <f t="shared" si="194"/>
        <v>1.8681318681318681E-2</v>
      </c>
      <c r="Q3095" t="s">
        <v>8317</v>
      </c>
      <c r="R3095" t="s">
        <v>8357</v>
      </c>
      <c r="S3095" s="10">
        <f t="shared" si="196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2.5000000000000001E-2</v>
      </c>
      <c r="P3096" s="5">
        <f t="shared" si="194"/>
        <v>0.04</v>
      </c>
      <c r="Q3096" t="s">
        <v>8317</v>
      </c>
      <c r="R3096" t="s">
        <v>8357</v>
      </c>
      <c r="S3096" s="10">
        <f t="shared" si="196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0.33512064343163539</v>
      </c>
      <c r="P3097" s="5">
        <f t="shared" si="194"/>
        <v>0.02</v>
      </c>
      <c r="Q3097" t="s">
        <v>8317</v>
      </c>
      <c r="R3097" t="s">
        <v>8357</v>
      </c>
      <c r="S3097" s="10">
        <f t="shared" si="196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</v>
      </c>
      <c r="P3098" s="5">
        <f t="shared" si="194"/>
        <v>1.7610062893081761E-2</v>
      </c>
      <c r="Q3098" t="s">
        <v>8317</v>
      </c>
      <c r="R3098" t="s">
        <v>8357</v>
      </c>
      <c r="S3098" s="10">
        <f t="shared" si="196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17.150000000000002</v>
      </c>
      <c r="P3099" s="5">
        <f t="shared" si="194"/>
        <v>2.4489795918367346E-2</v>
      </c>
      <c r="Q3099" t="s">
        <v>8317</v>
      </c>
      <c r="R3099" t="s">
        <v>8357</v>
      </c>
      <c r="S3099" s="10">
        <f t="shared" si="196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3.6080041046690612</v>
      </c>
      <c r="P3100" s="5">
        <f t="shared" si="194"/>
        <v>1.5358361774744027E-2</v>
      </c>
      <c r="Q3100" t="s">
        <v>8317</v>
      </c>
      <c r="R3100" t="s">
        <v>8357</v>
      </c>
      <c r="S3100" s="10">
        <f t="shared" si="196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13.900000000000002</v>
      </c>
      <c r="P3101" s="5">
        <f t="shared" si="194"/>
        <v>1.7985611510791366E-2</v>
      </c>
      <c r="Q3101" t="s">
        <v>8317</v>
      </c>
      <c r="R3101" t="s">
        <v>8357</v>
      </c>
      <c r="S3101" s="10">
        <f t="shared" si="196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15.225</v>
      </c>
      <c r="P3102" s="5">
        <f t="shared" si="194"/>
        <v>7.1154898741105635E-3</v>
      </c>
      <c r="Q3102" t="s">
        <v>8317</v>
      </c>
      <c r="R3102" t="s">
        <v>8357</v>
      </c>
      <c r="S3102" s="10">
        <f t="shared" si="196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12</v>
      </c>
      <c r="P3103" s="5">
        <f t="shared" si="194"/>
        <v>0.04</v>
      </c>
      <c r="Q3103" t="s">
        <v>8317</v>
      </c>
      <c r="R3103" t="s">
        <v>8357</v>
      </c>
      <c r="S3103" s="10">
        <f t="shared" si="196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39.112499999999997</v>
      </c>
      <c r="P3104" s="5">
        <f t="shared" si="194"/>
        <v>1.4381591562799617E-2</v>
      </c>
      <c r="Q3104" t="s">
        <v>8317</v>
      </c>
      <c r="R3104" t="s">
        <v>8357</v>
      </c>
      <c r="S3104" s="10">
        <f t="shared" si="196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0.26829268292682928</v>
      </c>
      <c r="P3105" s="5">
        <f t="shared" si="194"/>
        <v>0.18181818181818182</v>
      </c>
      <c r="Q3105" t="s">
        <v>8317</v>
      </c>
      <c r="R3105" t="s">
        <v>8357</v>
      </c>
      <c r="S3105" s="10">
        <f t="shared" si="196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29.625</v>
      </c>
      <c r="P3106" s="5">
        <f t="shared" si="194"/>
        <v>4.2194092827004216E-3</v>
      </c>
      <c r="Q3106" t="s">
        <v>8317</v>
      </c>
      <c r="R3106" t="s">
        <v>8357</v>
      </c>
      <c r="S3106" s="10">
        <f t="shared" si="196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42.360992301112063</v>
      </c>
      <c r="P3107" s="5">
        <f t="shared" si="194"/>
        <v>1.2520193861066236E-2</v>
      </c>
      <c r="Q3107" t="s">
        <v>8317</v>
      </c>
      <c r="R3107" t="s">
        <v>8357</v>
      </c>
      <c r="S3107" s="10">
        <f t="shared" si="196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4.1000000000000005</v>
      </c>
      <c r="P3108" s="5">
        <f t="shared" si="194"/>
        <v>9.7560975609756101E-2</v>
      </c>
      <c r="Q3108" t="s">
        <v>8317</v>
      </c>
      <c r="R3108" t="s">
        <v>8357</v>
      </c>
      <c r="S3108" s="10">
        <f t="shared" si="196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19.762499999999999</v>
      </c>
      <c r="P3109" s="5">
        <f t="shared" si="194"/>
        <v>3.668564199873498E-3</v>
      </c>
      <c r="Q3109" t="s">
        <v>8317</v>
      </c>
      <c r="R3109" t="s">
        <v>8357</v>
      </c>
      <c r="S3109" s="10">
        <f t="shared" si="196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5.1999999999999998E-2</v>
      </c>
      <c r="P3110" s="5">
        <f t="shared" si="194"/>
        <v>7.6923076923076927E-2</v>
      </c>
      <c r="Q3110" t="s">
        <v>8317</v>
      </c>
      <c r="R3110" t="s">
        <v>8357</v>
      </c>
      <c r="S3110" s="10">
        <f t="shared" si="196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25.030188679245285</v>
      </c>
      <c r="P3111" s="5">
        <f t="shared" si="194"/>
        <v>1.7186793306196293E-2</v>
      </c>
      <c r="Q3111" t="s">
        <v>8317</v>
      </c>
      <c r="R3111" t="s">
        <v>8357</v>
      </c>
      <c r="S3111" s="10">
        <f t="shared" si="196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0.04</v>
      </c>
      <c r="P3112" s="5">
        <f t="shared" si="194"/>
        <v>0.1</v>
      </c>
      <c r="Q3112" t="s">
        <v>8317</v>
      </c>
      <c r="R3112" t="s">
        <v>8357</v>
      </c>
      <c r="S3112" s="10">
        <f t="shared" si="196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26.640000000000004</v>
      </c>
      <c r="P3113" s="5">
        <f t="shared" si="194"/>
        <v>1.4264264264264264E-2</v>
      </c>
      <c r="Q3113" t="s">
        <v>8317</v>
      </c>
      <c r="R3113" t="s">
        <v>8357</v>
      </c>
      <c r="S3113" s="10">
        <f t="shared" si="196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4.7363636363636363</v>
      </c>
      <c r="P3114" s="5">
        <f t="shared" si="194"/>
        <v>1.7274472168905951E-2</v>
      </c>
      <c r="Q3114" t="s">
        <v>8317</v>
      </c>
      <c r="R3114" t="s">
        <v>8357</v>
      </c>
      <c r="S3114" s="10">
        <f t="shared" si="196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4.2435339894712749</v>
      </c>
      <c r="P3115" s="5">
        <f t="shared" si="194"/>
        <v>7.982740021574973E-3</v>
      </c>
      <c r="Q3115" t="s">
        <v>8317</v>
      </c>
      <c r="R3115" t="s">
        <v>8357</v>
      </c>
      <c r="S3115" s="10">
        <f t="shared" si="196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s="5" t="e">
        <f t="shared" si="194"/>
        <v>#DIV/0!</v>
      </c>
      <c r="Q3116" t="s">
        <v>8317</v>
      </c>
      <c r="R3116" t="s">
        <v>8357</v>
      </c>
      <c r="S3116" s="10">
        <f t="shared" si="196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3</v>
      </c>
      <c r="P3117" s="5">
        <f t="shared" si="194"/>
        <v>3.3333333333333335E-3</v>
      </c>
      <c r="Q3117" t="s">
        <v>8317</v>
      </c>
      <c r="R3117" t="s">
        <v>8357</v>
      </c>
      <c r="S3117" s="10">
        <f t="shared" si="196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57.333333333333336</v>
      </c>
      <c r="P3118" s="5">
        <f t="shared" si="194"/>
        <v>2.3255813953488372E-2</v>
      </c>
      <c r="Q3118" t="s">
        <v>8317</v>
      </c>
      <c r="R3118" t="s">
        <v>8357</v>
      </c>
      <c r="S3118" s="10">
        <f t="shared" si="196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0.1</v>
      </c>
      <c r="P3119" s="5">
        <f t="shared" si="194"/>
        <v>1</v>
      </c>
      <c r="Q3119" t="s">
        <v>8317</v>
      </c>
      <c r="R3119" t="s">
        <v>8357</v>
      </c>
      <c r="S3119" s="10">
        <f t="shared" si="196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0.31</v>
      </c>
      <c r="P3120" s="5">
        <f t="shared" si="194"/>
        <v>1.2903225806451613E-3</v>
      </c>
      <c r="Q3120" t="s">
        <v>8317</v>
      </c>
      <c r="R3120" t="s">
        <v>8357</v>
      </c>
      <c r="S3120" s="10">
        <f t="shared" si="196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0.05</v>
      </c>
      <c r="P3121" s="5">
        <f t="shared" si="194"/>
        <v>0.2</v>
      </c>
      <c r="Q3121" t="s">
        <v>8317</v>
      </c>
      <c r="R3121" t="s">
        <v>8357</v>
      </c>
      <c r="S3121" s="10">
        <f t="shared" si="196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9.8461538461538465E-3</v>
      </c>
      <c r="P3122" s="5">
        <f t="shared" si="194"/>
        <v>7.8125E-2</v>
      </c>
      <c r="Q3122" t="s">
        <v>8317</v>
      </c>
      <c r="R3122" t="s">
        <v>8357</v>
      </c>
      <c r="S3122" s="10">
        <f t="shared" si="196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0.66666666666666674</v>
      </c>
      <c r="P3123" s="5">
        <f t="shared" si="194"/>
        <v>0.1</v>
      </c>
      <c r="Q3123" t="s">
        <v>8317</v>
      </c>
      <c r="R3123" t="s">
        <v>8357</v>
      </c>
      <c r="S3123" s="10">
        <f t="shared" si="196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58.291457286432156</v>
      </c>
      <c r="P3124" s="5">
        <f t="shared" si="194"/>
        <v>1.7241379310344827E-2</v>
      </c>
      <c r="Q3124" t="s">
        <v>8317</v>
      </c>
      <c r="R3124" t="s">
        <v>8357</v>
      </c>
      <c r="S3124" s="10">
        <f t="shared" si="196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68.153599999999997</v>
      </c>
      <c r="P3125" s="5">
        <f t="shared" si="194"/>
        <v>4.084890600056343E-3</v>
      </c>
      <c r="Q3125" t="s">
        <v>8317</v>
      </c>
      <c r="R3125" t="s">
        <v>8357</v>
      </c>
      <c r="S3125" s="10">
        <f t="shared" si="196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3.2499999999999999E-3</v>
      </c>
      <c r="P3126" s="5">
        <f t="shared" si="194"/>
        <v>0.15384615384615385</v>
      </c>
      <c r="Q3126" t="s">
        <v>8317</v>
      </c>
      <c r="R3126" t="s">
        <v>8357</v>
      </c>
      <c r="S3126" s="10">
        <f t="shared" si="196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s="5" t="e">
        <f t="shared" si="194"/>
        <v>#DIV/0!</v>
      </c>
      <c r="Q3127" t="s">
        <v>8317</v>
      </c>
      <c r="R3127" t="s">
        <v>8357</v>
      </c>
      <c r="S3127" s="10">
        <f t="shared" si="196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4.16</v>
      </c>
      <c r="P3128" s="5">
        <f t="shared" si="194"/>
        <v>1.6346153846153847E-2</v>
      </c>
      <c r="Q3128" t="s">
        <v>8317</v>
      </c>
      <c r="R3128" t="s">
        <v>8357</v>
      </c>
      <c r="S3128" s="10">
        <f t="shared" si="196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s="5" t="e">
        <f t="shared" si="194"/>
        <v>#DIV/0!</v>
      </c>
      <c r="Q3129" t="s">
        <v>8317</v>
      </c>
      <c r="R3129" t="s">
        <v>8357</v>
      </c>
      <c r="S3129" s="10">
        <f t="shared" si="196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108.60666666666667</v>
      </c>
      <c r="P3130" s="5">
        <f t="shared" si="194"/>
        <v>7.1818795654042108E-3</v>
      </c>
      <c r="Q3130" t="s">
        <v>8317</v>
      </c>
      <c r="R3130" t="s">
        <v>8318</v>
      </c>
      <c r="S3130" s="10">
        <f t="shared" si="196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0.8</v>
      </c>
      <c r="P3131" s="5">
        <f t="shared" si="194"/>
        <v>0.1</v>
      </c>
      <c r="Q3131" t="s">
        <v>8317</v>
      </c>
      <c r="R3131" t="s">
        <v>8318</v>
      </c>
      <c r="S3131" s="10">
        <f t="shared" si="196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3.75</v>
      </c>
      <c r="P3132" s="5">
        <f t="shared" si="194"/>
        <v>1.0666666666666666E-2</v>
      </c>
      <c r="Q3132" t="s">
        <v>8317</v>
      </c>
      <c r="R3132" t="s">
        <v>8318</v>
      </c>
      <c r="S3132" s="10">
        <f t="shared" si="196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15.731707317073171</v>
      </c>
      <c r="P3133" s="5">
        <f t="shared" si="194"/>
        <v>1.8604651162790697E-2</v>
      </c>
      <c r="Q3133" t="s">
        <v>8317</v>
      </c>
      <c r="R3133" t="s">
        <v>8318</v>
      </c>
      <c r="S3133" s="10">
        <f t="shared" si="196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3.3333333333333333E-2</v>
      </c>
      <c r="P3134" s="5">
        <f t="shared" si="194"/>
        <v>0.1</v>
      </c>
      <c r="Q3134" t="s">
        <v>8317</v>
      </c>
      <c r="R3134" t="s">
        <v>8318</v>
      </c>
      <c r="S3134" s="10">
        <f t="shared" si="196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108</v>
      </c>
      <c r="P3135" s="5">
        <f t="shared" si="194"/>
        <v>2.9629629629629631E-2</v>
      </c>
      <c r="Q3135" t="s">
        <v>8317</v>
      </c>
      <c r="R3135" t="s">
        <v>8318</v>
      </c>
      <c r="S3135" s="10">
        <f t="shared" si="196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22.5</v>
      </c>
      <c r="P3136" s="5">
        <f t="shared" si="194"/>
        <v>5.3333333333333337E-2</v>
      </c>
      <c r="Q3136" t="s">
        <v>8317</v>
      </c>
      <c r="R3136" t="s">
        <v>8318</v>
      </c>
      <c r="S3136" s="10">
        <f t="shared" si="196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20.849420849420849</v>
      </c>
      <c r="P3137" s="5">
        <f t="shared" si="194"/>
        <v>4.3209876543209874E-2</v>
      </c>
      <c r="Q3137" t="s">
        <v>8317</v>
      </c>
      <c r="R3137" t="s">
        <v>8318</v>
      </c>
      <c r="S3137" s="10">
        <f t="shared" si="196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127.8</v>
      </c>
      <c r="P3138" s="5">
        <f t="shared" si="194"/>
        <v>3.4428794992175271E-2</v>
      </c>
      <c r="Q3138" t="s">
        <v>8317</v>
      </c>
      <c r="R3138" t="s">
        <v>8318</v>
      </c>
      <c r="S3138" s="10">
        <f t="shared" si="196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(E3139/D3139)*100</f>
        <v>3.3333333333333335</v>
      </c>
      <c r="P3139" s="5">
        <f t="shared" ref="P3139:P3202" si="198">L3139/E3139</f>
        <v>0.02</v>
      </c>
      <c r="Q3139" t="s">
        <v>8317</v>
      </c>
      <c r="R3139" t="s">
        <v>8318</v>
      </c>
      <c r="S3139" s="10">
        <f t="shared" si="196"/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s="5" t="e">
        <f t="shared" si="198"/>
        <v>#DIV/0!</v>
      </c>
      <c r="Q3140" t="s">
        <v>8317</v>
      </c>
      <c r="R3140" t="s">
        <v>8318</v>
      </c>
      <c r="S3140" s="10">
        <f t="shared" si="196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5.4</v>
      </c>
      <c r="P3141" s="5">
        <f t="shared" si="198"/>
        <v>2.2222222222222222E-3</v>
      </c>
      <c r="Q3141" t="s">
        <v>8317</v>
      </c>
      <c r="R3141" t="s">
        <v>8318</v>
      </c>
      <c r="S3141" s="10">
        <f t="shared" si="196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0.96</v>
      </c>
      <c r="P3142" s="5">
        <f t="shared" si="198"/>
        <v>4.1666666666666664E-2</v>
      </c>
      <c r="Q3142" t="s">
        <v>8317</v>
      </c>
      <c r="R3142" t="s">
        <v>8318</v>
      </c>
      <c r="S3142" s="10">
        <f t="shared" si="196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51.6</v>
      </c>
      <c r="P3143" s="5">
        <f t="shared" si="198"/>
        <v>3.1007751937984496E-2</v>
      </c>
      <c r="Q3143" t="s">
        <v>8317</v>
      </c>
      <c r="R3143" t="s">
        <v>8318</v>
      </c>
      <c r="S3143" s="10">
        <f t="shared" si="196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</v>
      </c>
      <c r="P3144" s="5">
        <f t="shared" si="198"/>
        <v>6.6666666666666666E-2</v>
      </c>
      <c r="Q3144" t="s">
        <v>8317</v>
      </c>
      <c r="R3144" t="s">
        <v>8318</v>
      </c>
      <c r="S3144" s="10">
        <f t="shared" ref="S3144:S3207" si="200">(((J3144/60)/60)/24)+DATE(1970,1,1)</f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s="5" t="e">
        <f t="shared" si="198"/>
        <v>#DIV/0!</v>
      </c>
      <c r="Q3145" t="s">
        <v>8317</v>
      </c>
      <c r="R3145" t="s">
        <v>8318</v>
      </c>
      <c r="S3145" s="10">
        <f t="shared" si="200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75.400000000000006</v>
      </c>
      <c r="P3146" s="5">
        <f t="shared" si="198"/>
        <v>3.9787798408488064E-3</v>
      </c>
      <c r="Q3146" t="s">
        <v>8317</v>
      </c>
      <c r="R3146" t="s">
        <v>8318</v>
      </c>
      <c r="S3146" s="10">
        <f t="shared" si="200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s="5" t="e">
        <f t="shared" si="198"/>
        <v>#DIV/0!</v>
      </c>
      <c r="Q3147" t="s">
        <v>8317</v>
      </c>
      <c r="R3147" t="s">
        <v>8318</v>
      </c>
      <c r="S3147" s="10">
        <f t="shared" si="200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10.5</v>
      </c>
      <c r="P3148" s="5">
        <f t="shared" si="198"/>
        <v>2.2857142857142859E-3</v>
      </c>
      <c r="Q3148" t="s">
        <v>8317</v>
      </c>
      <c r="R3148" t="s">
        <v>8318</v>
      </c>
      <c r="S3148" s="10">
        <f t="shared" si="200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117.52499999999999</v>
      </c>
      <c r="P3149" s="5">
        <f t="shared" si="198"/>
        <v>9.0619017230376513E-3</v>
      </c>
      <c r="Q3149" t="s">
        <v>8317</v>
      </c>
      <c r="R3149" t="s">
        <v>8318</v>
      </c>
      <c r="S3149" s="10">
        <f t="shared" si="200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131.16666666666669</v>
      </c>
      <c r="P3150" s="5">
        <f t="shared" si="198"/>
        <v>2.4142312579415501E-2</v>
      </c>
      <c r="Q3150" t="s">
        <v>8317</v>
      </c>
      <c r="R3150" t="s">
        <v>8318</v>
      </c>
      <c r="S3150" s="10">
        <f t="shared" si="200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104</v>
      </c>
      <c r="P3151" s="5">
        <f t="shared" si="198"/>
        <v>1.9230769230769232E-2</v>
      </c>
      <c r="Q3151" t="s">
        <v>8317</v>
      </c>
      <c r="R3151" t="s">
        <v>8318</v>
      </c>
      <c r="S3151" s="10">
        <f t="shared" si="200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101</v>
      </c>
      <c r="P3152" s="5">
        <f t="shared" si="198"/>
        <v>2.9420084865629421E-2</v>
      </c>
      <c r="Q3152" t="s">
        <v>8317</v>
      </c>
      <c r="R3152" t="s">
        <v>8318</v>
      </c>
      <c r="S3152" s="10">
        <f t="shared" si="200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100.4</v>
      </c>
      <c r="P3153" s="5">
        <f t="shared" si="198"/>
        <v>9.6755833807626642E-3</v>
      </c>
      <c r="Q3153" t="s">
        <v>8317</v>
      </c>
      <c r="R3153" t="s">
        <v>8318</v>
      </c>
      <c r="S3153" s="10">
        <f t="shared" si="200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105.95454545454545</v>
      </c>
      <c r="P3154" s="5">
        <f t="shared" si="198"/>
        <v>2.8743028743028743E-2</v>
      </c>
      <c r="Q3154" t="s">
        <v>8317</v>
      </c>
      <c r="R3154" t="s">
        <v>8318</v>
      </c>
      <c r="S3154" s="10">
        <f t="shared" si="200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335.58333333333337</v>
      </c>
      <c r="P3155" s="5">
        <f t="shared" si="198"/>
        <v>2.393841569406506E-2</v>
      </c>
      <c r="Q3155" t="s">
        <v>8317</v>
      </c>
      <c r="R3155" t="s">
        <v>8318</v>
      </c>
      <c r="S3155" s="10">
        <f t="shared" si="200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112.92857142857142</v>
      </c>
      <c r="P3156" s="5">
        <f t="shared" si="198"/>
        <v>1.5559772296015181E-2</v>
      </c>
      <c r="Q3156" t="s">
        <v>8317</v>
      </c>
      <c r="R3156" t="s">
        <v>8318</v>
      </c>
      <c r="S3156" s="10">
        <f t="shared" si="200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188.50460000000001</v>
      </c>
      <c r="P3157" s="5">
        <f t="shared" si="198"/>
        <v>3.2041658399848072E-2</v>
      </c>
      <c r="Q3157" t="s">
        <v>8317</v>
      </c>
      <c r="R3157" t="s">
        <v>8318</v>
      </c>
      <c r="S3157" s="10">
        <f t="shared" si="200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101.81818181818181</v>
      </c>
      <c r="P3158" s="5">
        <f t="shared" si="198"/>
        <v>1.5892857142857143E-2</v>
      </c>
      <c r="Q3158" t="s">
        <v>8317</v>
      </c>
      <c r="R3158" t="s">
        <v>8318</v>
      </c>
      <c r="S3158" s="10">
        <f t="shared" si="200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101</v>
      </c>
      <c r="P3159" s="5">
        <f t="shared" si="198"/>
        <v>1.0148514851485149E-2</v>
      </c>
      <c r="Q3159" t="s">
        <v>8317</v>
      </c>
      <c r="R3159" t="s">
        <v>8318</v>
      </c>
      <c r="S3159" s="10">
        <f t="shared" si="200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113.99999999999999</v>
      </c>
      <c r="P3160" s="5">
        <f t="shared" si="198"/>
        <v>1.2105263157894737E-2</v>
      </c>
      <c r="Q3160" t="s">
        <v>8317</v>
      </c>
      <c r="R3160" t="s">
        <v>8318</v>
      </c>
      <c r="S3160" s="10">
        <f t="shared" si="200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133.48133333333334</v>
      </c>
      <c r="P3161" s="5">
        <f t="shared" si="198"/>
        <v>2.5971171999081021E-2</v>
      </c>
      <c r="Q3161" t="s">
        <v>8317</v>
      </c>
      <c r="R3161" t="s">
        <v>8318</v>
      </c>
      <c r="S3161" s="10">
        <f t="shared" si="200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101.53333333333335</v>
      </c>
      <c r="P3162" s="5">
        <f t="shared" si="198"/>
        <v>1.247537754432042E-2</v>
      </c>
      <c r="Q3162" t="s">
        <v>8317</v>
      </c>
      <c r="R3162" t="s">
        <v>8318</v>
      </c>
      <c r="S3162" s="10">
        <f t="shared" si="200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105.1</v>
      </c>
      <c r="P3163" s="5">
        <f t="shared" si="198"/>
        <v>3.5204567078972404E-2</v>
      </c>
      <c r="Q3163" t="s">
        <v>8317</v>
      </c>
      <c r="R3163" t="s">
        <v>8318</v>
      </c>
      <c r="S3163" s="10">
        <f t="shared" si="200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127.15</v>
      </c>
      <c r="P3164" s="5">
        <f t="shared" si="198"/>
        <v>1.2386944553676759E-2</v>
      </c>
      <c r="Q3164" t="s">
        <v>8317</v>
      </c>
      <c r="R3164" t="s">
        <v>8318</v>
      </c>
      <c r="S3164" s="10">
        <f t="shared" si="200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111.15384615384616</v>
      </c>
      <c r="P3165" s="5">
        <f t="shared" si="198"/>
        <v>4.9826989619377159E-3</v>
      </c>
      <c r="Q3165" t="s">
        <v>8317</v>
      </c>
      <c r="R3165" t="s">
        <v>8318</v>
      </c>
      <c r="S3165" s="10">
        <f t="shared" si="200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106.76</v>
      </c>
      <c r="P3166" s="5">
        <f t="shared" si="198"/>
        <v>2.6601723491944548E-2</v>
      </c>
      <c r="Q3166" t="s">
        <v>8317</v>
      </c>
      <c r="R3166" t="s">
        <v>8318</v>
      </c>
      <c r="S3166" s="10">
        <f t="shared" si="200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162.66666666666666</v>
      </c>
      <c r="P3167" s="5">
        <f t="shared" si="198"/>
        <v>1.7213114754098362E-2</v>
      </c>
      <c r="Q3167" t="s">
        <v>8317</v>
      </c>
      <c r="R3167" t="s">
        <v>8318</v>
      </c>
      <c r="S3167" s="10">
        <f t="shared" si="200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160.22808571428573</v>
      </c>
      <c r="P3168" s="5">
        <f t="shared" si="198"/>
        <v>1.6583502482086697E-2</v>
      </c>
      <c r="Q3168" t="s">
        <v>8317</v>
      </c>
      <c r="R3168" t="s">
        <v>8318</v>
      </c>
      <c r="S3168" s="10">
        <f t="shared" si="200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116.16666666666666</v>
      </c>
      <c r="P3169" s="5">
        <f t="shared" si="198"/>
        <v>1.5781922525107604E-2</v>
      </c>
      <c r="Q3169" t="s">
        <v>8317</v>
      </c>
      <c r="R3169" t="s">
        <v>8318</v>
      </c>
      <c r="S3169" s="10">
        <f t="shared" si="200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124.2</v>
      </c>
      <c r="P3170" s="5">
        <f t="shared" si="198"/>
        <v>1.9645732689210951E-2</v>
      </c>
      <c r="Q3170" t="s">
        <v>8317</v>
      </c>
      <c r="R3170" t="s">
        <v>8318</v>
      </c>
      <c r="S3170" s="10">
        <f t="shared" si="200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103.01249999999999</v>
      </c>
      <c r="P3171" s="5">
        <f t="shared" si="198"/>
        <v>9.9502487562189053E-3</v>
      </c>
      <c r="Q3171" t="s">
        <v>8317</v>
      </c>
      <c r="R3171" t="s">
        <v>8318</v>
      </c>
      <c r="S3171" s="10">
        <f t="shared" si="200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112.25</v>
      </c>
      <c r="P3172" s="5">
        <f t="shared" si="198"/>
        <v>3.162583518930958E-2</v>
      </c>
      <c r="Q3172" t="s">
        <v>8317</v>
      </c>
      <c r="R3172" t="s">
        <v>8318</v>
      </c>
      <c r="S3172" s="10">
        <f t="shared" si="200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108.8142857142857</v>
      </c>
      <c r="P3173" s="5">
        <f t="shared" si="198"/>
        <v>1.536037810161481E-2</v>
      </c>
      <c r="Q3173" t="s">
        <v>8317</v>
      </c>
      <c r="R3173" t="s">
        <v>8318</v>
      </c>
      <c r="S3173" s="10">
        <f t="shared" si="200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114.99999999999999</v>
      </c>
      <c r="P3174" s="5">
        <f t="shared" si="198"/>
        <v>1.2608695652173913E-2</v>
      </c>
      <c r="Q3174" t="s">
        <v>8317</v>
      </c>
      <c r="R3174" t="s">
        <v>8318</v>
      </c>
      <c r="S3174" s="10">
        <f t="shared" si="200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103</v>
      </c>
      <c r="P3175" s="5">
        <f t="shared" si="198"/>
        <v>7.1844660194174759E-3</v>
      </c>
      <c r="Q3175" t="s">
        <v>8317</v>
      </c>
      <c r="R3175" t="s">
        <v>8318</v>
      </c>
      <c r="S3175" s="10">
        <f t="shared" si="200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101.13333333333334</v>
      </c>
      <c r="P3176" s="5">
        <f t="shared" si="198"/>
        <v>7.5807514831905077E-3</v>
      </c>
      <c r="Q3176" t="s">
        <v>8317</v>
      </c>
      <c r="R3176" t="s">
        <v>8318</v>
      </c>
      <c r="S3176" s="10">
        <f t="shared" si="200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109.55999999999999</v>
      </c>
      <c r="P3177" s="5">
        <f t="shared" si="198"/>
        <v>1.0952902519167579E-2</v>
      </c>
      <c r="Q3177" t="s">
        <v>8317</v>
      </c>
      <c r="R3177" t="s">
        <v>8318</v>
      </c>
      <c r="S3177" s="10">
        <f t="shared" si="200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114.8421052631579</v>
      </c>
      <c r="P3178" s="5">
        <f t="shared" si="198"/>
        <v>2.5206232813932174E-2</v>
      </c>
      <c r="Q3178" t="s">
        <v>8317</v>
      </c>
      <c r="R3178" t="s">
        <v>8318</v>
      </c>
      <c r="S3178" s="10">
        <f t="shared" si="200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117.39999999999999</v>
      </c>
      <c r="P3179" s="5">
        <f t="shared" si="198"/>
        <v>1.737649063032368E-2</v>
      </c>
      <c r="Q3179" t="s">
        <v>8317</v>
      </c>
      <c r="R3179" t="s">
        <v>8318</v>
      </c>
      <c r="S3179" s="10">
        <f t="shared" si="200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171.73333333333335</v>
      </c>
      <c r="P3180" s="5">
        <f t="shared" si="198"/>
        <v>3.0279503105590064E-2</v>
      </c>
      <c r="Q3180" t="s">
        <v>8317</v>
      </c>
      <c r="R3180" t="s">
        <v>8318</v>
      </c>
      <c r="S3180" s="10">
        <f t="shared" si="200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114.16238095238094</v>
      </c>
      <c r="P3181" s="5">
        <f t="shared" si="198"/>
        <v>1.2930620961787931E-2</v>
      </c>
      <c r="Q3181" t="s">
        <v>8317</v>
      </c>
      <c r="R3181" t="s">
        <v>8318</v>
      </c>
      <c r="S3181" s="10">
        <f t="shared" si="200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119.75</v>
      </c>
      <c r="P3182" s="5">
        <f t="shared" si="198"/>
        <v>3.1315240083507306E-2</v>
      </c>
      <c r="Q3182" t="s">
        <v>8317</v>
      </c>
      <c r="R3182" t="s">
        <v>8318</v>
      </c>
      <c r="S3182" s="10">
        <f t="shared" si="200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109.00000000000001</v>
      </c>
      <c r="P3183" s="5">
        <f t="shared" si="198"/>
        <v>2.7522935779816515E-2</v>
      </c>
      <c r="Q3183" t="s">
        <v>8317</v>
      </c>
      <c r="R3183" t="s">
        <v>8318</v>
      </c>
      <c r="S3183" s="10">
        <f t="shared" si="200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100.88571428571429</v>
      </c>
      <c r="P3184" s="5">
        <f t="shared" si="198"/>
        <v>2.1382044746530729E-2</v>
      </c>
      <c r="Q3184" t="s">
        <v>8317</v>
      </c>
      <c r="R3184" t="s">
        <v>8318</v>
      </c>
      <c r="S3184" s="10">
        <f t="shared" si="200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109.00000000000001</v>
      </c>
      <c r="P3185" s="5">
        <f t="shared" si="198"/>
        <v>2.4954128440366971E-2</v>
      </c>
      <c r="Q3185" t="s">
        <v>8317</v>
      </c>
      <c r="R3185" t="s">
        <v>8318</v>
      </c>
      <c r="S3185" s="10">
        <f t="shared" si="200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107.20930232558139</v>
      </c>
      <c r="P3186" s="5">
        <f t="shared" si="198"/>
        <v>9.9783080260303688E-3</v>
      </c>
      <c r="Q3186" t="s">
        <v>8317</v>
      </c>
      <c r="R3186" t="s">
        <v>8318</v>
      </c>
      <c r="S3186" s="10">
        <f t="shared" si="200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100</v>
      </c>
      <c r="P3187" s="5">
        <f t="shared" si="198"/>
        <v>2.4E-2</v>
      </c>
      <c r="Q3187" t="s">
        <v>8317</v>
      </c>
      <c r="R3187" t="s">
        <v>8318</v>
      </c>
      <c r="S3187" s="10">
        <f t="shared" si="200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102.18750000000001</v>
      </c>
      <c r="P3188" s="5">
        <f t="shared" si="198"/>
        <v>2.1406727828746176E-2</v>
      </c>
      <c r="Q3188" t="s">
        <v>8317</v>
      </c>
      <c r="R3188" t="s">
        <v>8318</v>
      </c>
      <c r="S3188" s="10">
        <f t="shared" si="200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116.29333333333334</v>
      </c>
      <c r="P3189" s="5">
        <f t="shared" si="198"/>
        <v>1.3987617518917679E-2</v>
      </c>
      <c r="Q3189" t="s">
        <v>8317</v>
      </c>
      <c r="R3189" t="s">
        <v>8318</v>
      </c>
      <c r="S3189" s="10">
        <f t="shared" si="200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65</v>
      </c>
      <c r="P3190" s="5">
        <f t="shared" si="198"/>
        <v>6.9230769230769235E-2</v>
      </c>
      <c r="Q3190" t="s">
        <v>8317</v>
      </c>
      <c r="R3190" t="s">
        <v>8359</v>
      </c>
      <c r="S3190" s="10">
        <f t="shared" si="200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12.327272727272726</v>
      </c>
      <c r="P3191" s="5">
        <f t="shared" si="198"/>
        <v>2.8023598820058997E-3</v>
      </c>
      <c r="Q3191" t="s">
        <v>8317</v>
      </c>
      <c r="R3191" t="s">
        <v>8359</v>
      </c>
      <c r="S3191" s="10">
        <f t="shared" si="200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s="5" t="e">
        <f t="shared" si="198"/>
        <v>#DIV/0!</v>
      </c>
      <c r="Q3192" t="s">
        <v>8317</v>
      </c>
      <c r="R3192" t="s">
        <v>8359</v>
      </c>
      <c r="S3192" s="10">
        <f t="shared" si="200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4.0266666666666664</v>
      </c>
      <c r="P3193" s="5">
        <f t="shared" si="198"/>
        <v>2.6490066225165563E-2</v>
      </c>
      <c r="Q3193" t="s">
        <v>8317</v>
      </c>
      <c r="R3193" t="s">
        <v>8359</v>
      </c>
      <c r="S3193" s="10">
        <f t="shared" si="200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</v>
      </c>
      <c r="P3194" s="5">
        <f t="shared" si="198"/>
        <v>7.8431372549019607E-2</v>
      </c>
      <c r="Q3194" t="s">
        <v>8317</v>
      </c>
      <c r="R3194" t="s">
        <v>8359</v>
      </c>
      <c r="S3194" s="10">
        <f t="shared" si="200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11.74</v>
      </c>
      <c r="P3195" s="5">
        <f t="shared" si="198"/>
        <v>4.0885860306643949E-2</v>
      </c>
      <c r="Q3195" t="s">
        <v>8317</v>
      </c>
      <c r="R3195" t="s">
        <v>8359</v>
      </c>
      <c r="S3195" s="10">
        <f t="shared" si="200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s="5" t="e">
        <f t="shared" si="198"/>
        <v>#DIV/0!</v>
      </c>
      <c r="Q3196" t="s">
        <v>8317</v>
      </c>
      <c r="R3196" t="s">
        <v>8359</v>
      </c>
      <c r="S3196" s="10">
        <f t="shared" si="200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59.142857142857139</v>
      </c>
      <c r="P3197" s="5">
        <f t="shared" si="198"/>
        <v>1.8840579710144929E-2</v>
      </c>
      <c r="Q3197" t="s">
        <v>8317</v>
      </c>
      <c r="R3197" t="s">
        <v>8359</v>
      </c>
      <c r="S3197" s="10">
        <f t="shared" si="200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0.06</v>
      </c>
      <c r="P3198" s="5">
        <f t="shared" si="198"/>
        <v>3.3333333333333335E-3</v>
      </c>
      <c r="Q3198" t="s">
        <v>8317</v>
      </c>
      <c r="R3198" t="s">
        <v>8359</v>
      </c>
      <c r="S3198" s="10">
        <f t="shared" si="200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11.450000000000001</v>
      </c>
      <c r="P3199" s="5">
        <f t="shared" si="198"/>
        <v>3.4934497816593887E-3</v>
      </c>
      <c r="Q3199" t="s">
        <v>8317</v>
      </c>
      <c r="R3199" t="s">
        <v>8359</v>
      </c>
      <c r="S3199" s="10">
        <f t="shared" si="200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0.36666666666666664</v>
      </c>
      <c r="P3200" s="5">
        <f t="shared" si="198"/>
        <v>2.7272727272727271E-2</v>
      </c>
      <c r="Q3200" t="s">
        <v>8317</v>
      </c>
      <c r="R3200" t="s">
        <v>8359</v>
      </c>
      <c r="S3200" s="10">
        <f t="shared" si="200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52.16</v>
      </c>
      <c r="P3201" s="5">
        <f t="shared" si="198"/>
        <v>2.0322085889570553E-2</v>
      </c>
      <c r="Q3201" t="s">
        <v>8317</v>
      </c>
      <c r="R3201" t="s">
        <v>8359</v>
      </c>
      <c r="S3201" s="10">
        <f t="shared" si="200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2E-3</v>
      </c>
      <c r="P3202" s="5">
        <f t="shared" si="198"/>
        <v>1</v>
      </c>
      <c r="Q3202" t="s">
        <v>8317</v>
      </c>
      <c r="R3202" t="s">
        <v>8359</v>
      </c>
      <c r="S3202" s="10">
        <f t="shared" si="200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(E3203/D3203)*100</f>
        <v>1.25</v>
      </c>
      <c r="P3203" s="5">
        <f t="shared" ref="P3203:P3266" si="202">L3203/E3203</f>
        <v>0.08</v>
      </c>
      <c r="Q3203" t="s">
        <v>8317</v>
      </c>
      <c r="R3203" t="s">
        <v>8359</v>
      </c>
      <c r="S3203" s="10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54.52</v>
      </c>
      <c r="P3204" s="5">
        <f t="shared" si="202"/>
        <v>9.1709464416727809E-3</v>
      </c>
      <c r="Q3204" t="s">
        <v>8317</v>
      </c>
      <c r="R3204" t="s">
        <v>8359</v>
      </c>
      <c r="S3204" s="10">
        <f t="shared" si="200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25</v>
      </c>
      <c r="P3205" s="5">
        <f t="shared" si="202"/>
        <v>2.4E-2</v>
      </c>
      <c r="Q3205" t="s">
        <v>8317</v>
      </c>
      <c r="R3205" t="s">
        <v>8359</v>
      </c>
      <c r="S3205" s="10">
        <f t="shared" si="200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s="5" t="e">
        <f t="shared" si="202"/>
        <v>#DIV/0!</v>
      </c>
      <c r="Q3206" t="s">
        <v>8317</v>
      </c>
      <c r="R3206" t="s">
        <v>8359</v>
      </c>
      <c r="S3206" s="10">
        <f t="shared" si="200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3.4125000000000001</v>
      </c>
      <c r="P3207" s="5">
        <f t="shared" si="202"/>
        <v>4.3956043956043959E-2</v>
      </c>
      <c r="Q3207" t="s">
        <v>8317</v>
      </c>
      <c r="R3207" t="s">
        <v>8359</v>
      </c>
      <c r="S3207" s="10">
        <f t="shared" si="200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s="5" t="e">
        <f t="shared" si="202"/>
        <v>#DIV/0!</v>
      </c>
      <c r="Q3208" t="s">
        <v>8317</v>
      </c>
      <c r="R3208" t="s">
        <v>8359</v>
      </c>
      <c r="S3208" s="10">
        <f t="shared" ref="S3208:S3271" si="204">(((J3208/60)/60)/24)+DATE(1970,1,1)</f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46.36363636363636</v>
      </c>
      <c r="P3209" s="5">
        <f t="shared" si="202"/>
        <v>1.411764705882353E-2</v>
      </c>
      <c r="Q3209" t="s">
        <v>8317</v>
      </c>
      <c r="R3209" t="s">
        <v>8359</v>
      </c>
      <c r="S3209" s="10">
        <f t="shared" si="204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103.49999999999999</v>
      </c>
      <c r="P3210" s="5">
        <f t="shared" si="202"/>
        <v>1.5845410628019325E-2</v>
      </c>
      <c r="Q3210" t="s">
        <v>8317</v>
      </c>
      <c r="R3210" t="s">
        <v>8318</v>
      </c>
      <c r="S3210" s="10">
        <f t="shared" si="204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119.32315789473684</v>
      </c>
      <c r="P3211" s="5">
        <f t="shared" si="202"/>
        <v>1.9937013153135667E-2</v>
      </c>
      <c r="Q3211" t="s">
        <v>8317</v>
      </c>
      <c r="R3211" t="s">
        <v>8318</v>
      </c>
      <c r="S3211" s="10">
        <f t="shared" si="204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125.76666666666667</v>
      </c>
      <c r="P3212" s="5">
        <f t="shared" si="202"/>
        <v>1.5902464882056717E-2</v>
      </c>
      <c r="Q3212" t="s">
        <v>8317</v>
      </c>
      <c r="R3212" t="s">
        <v>8318</v>
      </c>
      <c r="S3212" s="10">
        <f t="shared" si="204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119.74347826086958</v>
      </c>
      <c r="P3213" s="5">
        <f t="shared" si="202"/>
        <v>1.1691659707345411E-2</v>
      </c>
      <c r="Q3213" t="s">
        <v>8317</v>
      </c>
      <c r="R3213" t="s">
        <v>8318</v>
      </c>
      <c r="S3213" s="10">
        <f t="shared" si="204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126.25</v>
      </c>
      <c r="P3214" s="5">
        <f t="shared" si="202"/>
        <v>1.8613861386138613E-2</v>
      </c>
      <c r="Q3214" t="s">
        <v>8317</v>
      </c>
      <c r="R3214" t="s">
        <v>8318</v>
      </c>
      <c r="S3214" s="10">
        <f t="shared" si="204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100.11666666666667</v>
      </c>
      <c r="P3215" s="5">
        <f t="shared" si="202"/>
        <v>7.8242050940569331E-3</v>
      </c>
      <c r="Q3215" t="s">
        <v>8317</v>
      </c>
      <c r="R3215" t="s">
        <v>8318</v>
      </c>
      <c r="S3215" s="10">
        <f t="shared" si="204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102.13333333333334</v>
      </c>
      <c r="P3216" s="5">
        <f t="shared" si="202"/>
        <v>9.383159268929504E-3</v>
      </c>
      <c r="Q3216" t="s">
        <v>8317</v>
      </c>
      <c r="R3216" t="s">
        <v>8318</v>
      </c>
      <c r="S3216" s="10">
        <f t="shared" si="204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100.35142857142858</v>
      </c>
      <c r="P3217" s="5">
        <f t="shared" si="202"/>
        <v>3.8151638527460638E-3</v>
      </c>
      <c r="Q3217" t="s">
        <v>8317</v>
      </c>
      <c r="R3217" t="s">
        <v>8318</v>
      </c>
      <c r="S3217" s="10">
        <f t="shared" si="204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100.05</v>
      </c>
      <c r="P3218" s="5">
        <f t="shared" si="202"/>
        <v>1.7491254372813594E-2</v>
      </c>
      <c r="Q3218" t="s">
        <v>8317</v>
      </c>
      <c r="R3218" t="s">
        <v>8318</v>
      </c>
      <c r="S3218" s="10">
        <f t="shared" si="204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116.02222222222223</v>
      </c>
      <c r="P3219" s="5">
        <f t="shared" si="202"/>
        <v>1.991955564068186E-2</v>
      </c>
      <c r="Q3219" t="s">
        <v>8317</v>
      </c>
      <c r="R3219" t="s">
        <v>8318</v>
      </c>
      <c r="S3219" s="10">
        <f t="shared" si="204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102.1</v>
      </c>
      <c r="P3220" s="5">
        <f t="shared" si="202"/>
        <v>1.5017956252040483E-2</v>
      </c>
      <c r="Q3220" t="s">
        <v>8317</v>
      </c>
      <c r="R3220" t="s">
        <v>8318</v>
      </c>
      <c r="S3220" s="10">
        <f t="shared" si="204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100.11000000000001</v>
      </c>
      <c r="P3221" s="5">
        <f t="shared" si="202"/>
        <v>5.9434621915892515E-3</v>
      </c>
      <c r="Q3221" t="s">
        <v>8317</v>
      </c>
      <c r="R3221" t="s">
        <v>8318</v>
      </c>
      <c r="S3221" s="10">
        <f t="shared" si="204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100.84</v>
      </c>
      <c r="P3222" s="5">
        <f t="shared" si="202"/>
        <v>3.9005685574507471E-3</v>
      </c>
      <c r="Q3222" t="s">
        <v>8317</v>
      </c>
      <c r="R3222" t="s">
        <v>8318</v>
      </c>
      <c r="S3222" s="10">
        <f t="shared" si="204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103.42499999999998</v>
      </c>
      <c r="P3223" s="5">
        <f t="shared" si="202"/>
        <v>2.7314479091128836E-2</v>
      </c>
      <c r="Q3223" t="s">
        <v>8317</v>
      </c>
      <c r="R3223" t="s">
        <v>8318</v>
      </c>
      <c r="S3223" s="10">
        <f t="shared" si="204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124.8</v>
      </c>
      <c r="P3224" s="5">
        <f t="shared" si="202"/>
        <v>2.6923076923076925E-2</v>
      </c>
      <c r="Q3224" t="s">
        <v>8317</v>
      </c>
      <c r="R3224" t="s">
        <v>8318</v>
      </c>
      <c r="S3224" s="10">
        <f t="shared" si="204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109.51612903225806</v>
      </c>
      <c r="P3225" s="5">
        <f t="shared" si="202"/>
        <v>2.1796759941089837E-2</v>
      </c>
      <c r="Q3225" t="s">
        <v>8317</v>
      </c>
      <c r="R3225" t="s">
        <v>8318</v>
      </c>
      <c r="S3225" s="10">
        <f t="shared" si="204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102.03333333333333</v>
      </c>
      <c r="P3226" s="5">
        <f t="shared" si="202"/>
        <v>7.0565174779483831E-3</v>
      </c>
      <c r="Q3226" t="s">
        <v>8317</v>
      </c>
      <c r="R3226" t="s">
        <v>8318</v>
      </c>
      <c r="S3226" s="10">
        <f t="shared" si="204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102.35000000000001</v>
      </c>
      <c r="P3227" s="5">
        <f t="shared" si="202"/>
        <v>1.9052271617000488E-2</v>
      </c>
      <c r="Q3227" t="s">
        <v>8317</v>
      </c>
      <c r="R3227" t="s">
        <v>8318</v>
      </c>
      <c r="S3227" s="10">
        <f t="shared" si="204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104.16666666666667</v>
      </c>
      <c r="P3228" s="5">
        <f t="shared" si="202"/>
        <v>1.6799999999999999E-2</v>
      </c>
      <c r="Q3228" t="s">
        <v>8317</v>
      </c>
      <c r="R3228" t="s">
        <v>8318</v>
      </c>
      <c r="S3228" s="10">
        <f t="shared" si="204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125</v>
      </c>
      <c r="P3229" s="5">
        <f t="shared" si="202"/>
        <v>0.02</v>
      </c>
      <c r="Q3229" t="s">
        <v>8317</v>
      </c>
      <c r="R3229" t="s">
        <v>8318</v>
      </c>
      <c r="S3229" s="10">
        <f t="shared" si="204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102.34285714285714</v>
      </c>
      <c r="P3230" s="5">
        <f t="shared" si="202"/>
        <v>5.1647124511446122E-3</v>
      </c>
      <c r="Q3230" t="s">
        <v>8317</v>
      </c>
      <c r="R3230" t="s">
        <v>8318</v>
      </c>
      <c r="S3230" s="10">
        <f t="shared" si="204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107.86500000000001</v>
      </c>
      <c r="P3231" s="5">
        <f t="shared" si="202"/>
        <v>9.3635562972233816E-3</v>
      </c>
      <c r="Q3231" t="s">
        <v>8317</v>
      </c>
      <c r="R3231" t="s">
        <v>8318</v>
      </c>
      <c r="S3231" s="10">
        <f t="shared" si="204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109.88461538461539</v>
      </c>
      <c r="P3232" s="5">
        <f t="shared" si="202"/>
        <v>1.2950647532376619E-2</v>
      </c>
      <c r="Q3232" t="s">
        <v>8317</v>
      </c>
      <c r="R3232" t="s">
        <v>8318</v>
      </c>
      <c r="S3232" s="10">
        <f t="shared" si="204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161</v>
      </c>
      <c r="P3233" s="5">
        <f t="shared" si="202"/>
        <v>1.7391304347826087E-2</v>
      </c>
      <c r="Q3233" t="s">
        <v>8317</v>
      </c>
      <c r="R3233" t="s">
        <v>8318</v>
      </c>
      <c r="S3233" s="10">
        <f t="shared" si="204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131.20000000000002</v>
      </c>
      <c r="P3234" s="5">
        <f t="shared" si="202"/>
        <v>1.9817073170731708E-2</v>
      </c>
      <c r="Q3234" t="s">
        <v>8317</v>
      </c>
      <c r="R3234" t="s">
        <v>8318</v>
      </c>
      <c r="S3234" s="10">
        <f t="shared" si="204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118.8</v>
      </c>
      <c r="P3235" s="5">
        <f t="shared" si="202"/>
        <v>1.026936026936027E-2</v>
      </c>
      <c r="Q3235" t="s">
        <v>8317</v>
      </c>
      <c r="R3235" t="s">
        <v>8318</v>
      </c>
      <c r="S3235" s="10">
        <f t="shared" si="204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100.39275000000001</v>
      </c>
      <c r="P3236" s="5">
        <f t="shared" si="202"/>
        <v>2.8637526116178709E-2</v>
      </c>
      <c r="Q3236" t="s">
        <v>8317</v>
      </c>
      <c r="R3236" t="s">
        <v>8318</v>
      </c>
      <c r="S3236" s="10">
        <f t="shared" si="204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103.20666666666666</v>
      </c>
      <c r="P3237" s="5">
        <f t="shared" si="202"/>
        <v>1.1691751178864415E-2</v>
      </c>
      <c r="Q3237" t="s">
        <v>8317</v>
      </c>
      <c r="R3237" t="s">
        <v>8318</v>
      </c>
      <c r="S3237" s="10">
        <f t="shared" si="204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100.6</v>
      </c>
      <c r="P3238" s="5">
        <f t="shared" si="202"/>
        <v>5.4671968190854875E-3</v>
      </c>
      <c r="Q3238" t="s">
        <v>8317</v>
      </c>
      <c r="R3238" t="s">
        <v>8318</v>
      </c>
      <c r="S3238" s="10">
        <f t="shared" si="204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100.78754285714287</v>
      </c>
      <c r="P3239" s="5">
        <f t="shared" si="202"/>
        <v>7.6256589533173604E-3</v>
      </c>
      <c r="Q3239" t="s">
        <v>8317</v>
      </c>
      <c r="R3239" t="s">
        <v>8318</v>
      </c>
      <c r="S3239" s="10">
        <f t="shared" si="204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112.32142857142857</v>
      </c>
      <c r="P3240" s="5">
        <f t="shared" si="202"/>
        <v>2.5119236883942766E-2</v>
      </c>
      <c r="Q3240" t="s">
        <v>8317</v>
      </c>
      <c r="R3240" t="s">
        <v>8318</v>
      </c>
      <c r="S3240" s="10">
        <f t="shared" si="204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105.91914022517912</v>
      </c>
      <c r="P3241" s="5">
        <f t="shared" si="202"/>
        <v>1.6749933161324407E-2</v>
      </c>
      <c r="Q3241" t="s">
        <v>8317</v>
      </c>
      <c r="R3241" t="s">
        <v>8318</v>
      </c>
      <c r="S3241" s="10">
        <f t="shared" si="204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100.56666666666668</v>
      </c>
      <c r="P3242" s="5">
        <f t="shared" si="202"/>
        <v>1.1269472986410341E-2</v>
      </c>
      <c r="Q3242" t="s">
        <v>8317</v>
      </c>
      <c r="R3242" t="s">
        <v>8318</v>
      </c>
      <c r="S3242" s="10">
        <f t="shared" si="204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115.30588235294117</v>
      </c>
      <c r="P3243" s="5">
        <f t="shared" si="202"/>
        <v>1.7039077645138252E-2</v>
      </c>
      <c r="Q3243" t="s">
        <v>8317</v>
      </c>
      <c r="R3243" t="s">
        <v>8318</v>
      </c>
      <c r="S3243" s="10">
        <f t="shared" si="204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127.30419999999999</v>
      </c>
      <c r="P3244" s="5">
        <f t="shared" si="202"/>
        <v>1.4375016692300804E-2</v>
      </c>
      <c r="Q3244" t="s">
        <v>8317</v>
      </c>
      <c r="R3244" t="s">
        <v>8318</v>
      </c>
      <c r="S3244" s="10">
        <f t="shared" si="204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102.83750000000001</v>
      </c>
      <c r="P3245" s="5">
        <f t="shared" si="202"/>
        <v>8.630120335480735E-3</v>
      </c>
      <c r="Q3245" t="s">
        <v>8317</v>
      </c>
      <c r="R3245" t="s">
        <v>8318</v>
      </c>
      <c r="S3245" s="10">
        <f t="shared" si="204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102.9375</v>
      </c>
      <c r="P3246" s="5">
        <f t="shared" si="202"/>
        <v>4.1894353369763208E-2</v>
      </c>
      <c r="Q3246" t="s">
        <v>8317</v>
      </c>
      <c r="R3246" t="s">
        <v>8318</v>
      </c>
      <c r="S3246" s="10">
        <f t="shared" si="204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104.3047619047619</v>
      </c>
      <c r="P3247" s="5">
        <f t="shared" si="202"/>
        <v>1.2326515704894084E-2</v>
      </c>
      <c r="Q3247" t="s">
        <v>8317</v>
      </c>
      <c r="R3247" t="s">
        <v>8318</v>
      </c>
      <c r="S3247" s="10">
        <f t="shared" si="204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111.22000000000001</v>
      </c>
      <c r="P3248" s="5">
        <f t="shared" si="202"/>
        <v>1.7352994065815502E-2</v>
      </c>
      <c r="Q3248" t="s">
        <v>8317</v>
      </c>
      <c r="R3248" t="s">
        <v>8318</v>
      </c>
      <c r="S3248" s="10">
        <f t="shared" si="204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105.86</v>
      </c>
      <c r="P3249" s="5">
        <f t="shared" si="202"/>
        <v>2.1537880219157379E-2</v>
      </c>
      <c r="Q3249" t="s">
        <v>8317</v>
      </c>
      <c r="R3249" t="s">
        <v>8318</v>
      </c>
      <c r="S3249" s="10">
        <f t="shared" si="204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100.79166666666666</v>
      </c>
      <c r="P3250" s="5">
        <f t="shared" si="202"/>
        <v>1.6535758577924761E-2</v>
      </c>
      <c r="Q3250" t="s">
        <v>8317</v>
      </c>
      <c r="R3250" t="s">
        <v>8318</v>
      </c>
      <c r="S3250" s="10">
        <f t="shared" si="204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104.92727272727274</v>
      </c>
      <c r="P3251" s="5">
        <f t="shared" si="202"/>
        <v>1.5248657078495927E-2</v>
      </c>
      <c r="Q3251" t="s">
        <v>8317</v>
      </c>
      <c r="R3251" t="s">
        <v>8318</v>
      </c>
      <c r="S3251" s="10">
        <f t="shared" si="204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101.55199999999999</v>
      </c>
      <c r="P3252" s="5">
        <f t="shared" si="202"/>
        <v>8.3897904521821332E-3</v>
      </c>
      <c r="Q3252" t="s">
        <v>8317</v>
      </c>
      <c r="R3252" t="s">
        <v>8318</v>
      </c>
      <c r="S3252" s="10">
        <f t="shared" si="204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110.73333333333333</v>
      </c>
      <c r="P3253" s="5">
        <f t="shared" si="202"/>
        <v>1.2040939193257074E-2</v>
      </c>
      <c r="Q3253" t="s">
        <v>8317</v>
      </c>
      <c r="R3253" t="s">
        <v>8318</v>
      </c>
      <c r="S3253" s="10">
        <f t="shared" si="204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127.82222222222221</v>
      </c>
      <c r="P3254" s="5">
        <f t="shared" si="202"/>
        <v>1.7385257301808066E-2</v>
      </c>
      <c r="Q3254" t="s">
        <v>8317</v>
      </c>
      <c r="R3254" t="s">
        <v>8318</v>
      </c>
      <c r="S3254" s="10">
        <f t="shared" si="204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101.82500000000002</v>
      </c>
      <c r="P3255" s="5">
        <f t="shared" si="202"/>
        <v>5.6469432850478765E-3</v>
      </c>
      <c r="Q3255" t="s">
        <v>8317</v>
      </c>
      <c r="R3255" t="s">
        <v>8318</v>
      </c>
      <c r="S3255" s="10">
        <f t="shared" si="204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101.25769230769231</v>
      </c>
      <c r="P3256" s="5">
        <f t="shared" si="202"/>
        <v>1.4129980628252364E-2</v>
      </c>
      <c r="Q3256" t="s">
        <v>8317</v>
      </c>
      <c r="R3256" t="s">
        <v>8318</v>
      </c>
      <c r="S3256" s="10">
        <f t="shared" si="204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175</v>
      </c>
      <c r="P3257" s="5">
        <f t="shared" si="202"/>
        <v>3.4285714285714287E-2</v>
      </c>
      <c r="Q3257" t="s">
        <v>8317</v>
      </c>
      <c r="R3257" t="s">
        <v>8318</v>
      </c>
      <c r="S3257" s="10">
        <f t="shared" si="204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128.06</v>
      </c>
      <c r="P3258" s="5">
        <f t="shared" si="202"/>
        <v>1.3743557707324692E-2</v>
      </c>
      <c r="Q3258" t="s">
        <v>8317</v>
      </c>
      <c r="R3258" t="s">
        <v>8318</v>
      </c>
      <c r="S3258" s="10">
        <f t="shared" si="204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106.29949999999999</v>
      </c>
      <c r="P3259" s="5">
        <f t="shared" si="202"/>
        <v>1.928513304389955E-2</v>
      </c>
      <c r="Q3259" t="s">
        <v>8317</v>
      </c>
      <c r="R3259" t="s">
        <v>8318</v>
      </c>
      <c r="S3259" s="10">
        <f t="shared" si="204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105.21428571428571</v>
      </c>
      <c r="P3260" s="5">
        <f t="shared" si="202"/>
        <v>1.0183299389002037E-2</v>
      </c>
      <c r="Q3260" t="s">
        <v>8317</v>
      </c>
      <c r="R3260" t="s">
        <v>8318</v>
      </c>
      <c r="S3260" s="10">
        <f t="shared" si="204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106.16782608695652</v>
      </c>
      <c r="P3261" s="5">
        <f t="shared" si="202"/>
        <v>3.9723817090250874E-3</v>
      </c>
      <c r="Q3261" t="s">
        <v>8317</v>
      </c>
      <c r="R3261" t="s">
        <v>8318</v>
      </c>
      <c r="S3261" s="10">
        <f t="shared" si="204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109.24000000000001</v>
      </c>
      <c r="P3262" s="5">
        <f t="shared" si="202"/>
        <v>1.3365067740754303E-2</v>
      </c>
      <c r="Q3262" t="s">
        <v>8317</v>
      </c>
      <c r="R3262" t="s">
        <v>8318</v>
      </c>
      <c r="S3262" s="10">
        <f t="shared" si="204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100.45454545454547</v>
      </c>
      <c r="P3263" s="5">
        <f t="shared" si="202"/>
        <v>1.478129713423831E-2</v>
      </c>
      <c r="Q3263" t="s">
        <v>8317</v>
      </c>
      <c r="R3263" t="s">
        <v>8318</v>
      </c>
      <c r="S3263" s="10">
        <f t="shared" si="204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103.04098360655738</v>
      </c>
      <c r="P3264" s="5">
        <f t="shared" si="202"/>
        <v>1.0659454299578396E-2</v>
      </c>
      <c r="Q3264" t="s">
        <v>8317</v>
      </c>
      <c r="R3264" t="s">
        <v>8318</v>
      </c>
      <c r="S3264" s="10">
        <f t="shared" si="204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112.1664</v>
      </c>
      <c r="P3265" s="5">
        <f t="shared" si="202"/>
        <v>2.4249686180531783E-2</v>
      </c>
      <c r="Q3265" t="s">
        <v>8317</v>
      </c>
      <c r="R3265" t="s">
        <v>8318</v>
      </c>
      <c r="S3265" s="10">
        <f t="shared" si="204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103</v>
      </c>
      <c r="P3266" s="5">
        <f t="shared" si="202"/>
        <v>1.9029126213592235E-2</v>
      </c>
      <c r="Q3266" t="s">
        <v>8317</v>
      </c>
      <c r="R3266" t="s">
        <v>8318</v>
      </c>
      <c r="S3266" s="10">
        <f t="shared" si="204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(E3267/D3267)*100</f>
        <v>164</v>
      </c>
      <c r="P3267" s="5">
        <f t="shared" ref="P3267:P3330" si="206">L3267/E3267</f>
        <v>1.4227642276422764E-2</v>
      </c>
      <c r="Q3267" t="s">
        <v>8317</v>
      </c>
      <c r="R3267" t="s">
        <v>8318</v>
      </c>
      <c r="S3267" s="10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131.28333333333333</v>
      </c>
      <c r="P3268" s="5">
        <f t="shared" si="206"/>
        <v>2.0693157293385805E-2</v>
      </c>
      <c r="Q3268" t="s">
        <v>8317</v>
      </c>
      <c r="R3268" t="s">
        <v>8318</v>
      </c>
      <c r="S3268" s="10">
        <f t="shared" si="204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102.1</v>
      </c>
      <c r="P3269" s="5">
        <f t="shared" si="206"/>
        <v>1.8805093046033301E-2</v>
      </c>
      <c r="Q3269" t="s">
        <v>8317</v>
      </c>
      <c r="R3269" t="s">
        <v>8318</v>
      </c>
      <c r="S3269" s="10">
        <f t="shared" si="204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128</v>
      </c>
      <c r="P3270" s="5">
        <f t="shared" si="206"/>
        <v>1.6406250000000001E-2</v>
      </c>
      <c r="Q3270" t="s">
        <v>8317</v>
      </c>
      <c r="R3270" t="s">
        <v>8318</v>
      </c>
      <c r="S3270" s="10">
        <f t="shared" si="204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101.49999999999999</v>
      </c>
      <c r="P3271" s="5">
        <f t="shared" si="206"/>
        <v>8.6206896551724137E-3</v>
      </c>
      <c r="Q3271" t="s">
        <v>8317</v>
      </c>
      <c r="R3271" t="s">
        <v>8318</v>
      </c>
      <c r="S3271" s="10">
        <f t="shared" si="204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101.66666666666666</v>
      </c>
      <c r="P3272" s="5">
        <f t="shared" si="206"/>
        <v>1.6393442622950821E-2</v>
      </c>
      <c r="Q3272" t="s">
        <v>8317</v>
      </c>
      <c r="R3272" t="s">
        <v>8318</v>
      </c>
      <c r="S3272" s="10">
        <f t="shared" ref="S3272:S3335" si="208">(((J3272/60)/60)/24)+DATE(1970,1,1)</f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130</v>
      </c>
      <c r="P3273" s="5">
        <f t="shared" si="206"/>
        <v>2.6153846153846153E-2</v>
      </c>
      <c r="Q3273" t="s">
        <v>8317</v>
      </c>
      <c r="R3273" t="s">
        <v>8318</v>
      </c>
      <c r="S3273" s="10">
        <f t="shared" si="208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154.43</v>
      </c>
      <c r="P3274" s="5">
        <f t="shared" si="206"/>
        <v>9.3893673509033212E-3</v>
      </c>
      <c r="Q3274" t="s">
        <v>8317</v>
      </c>
      <c r="R3274" t="s">
        <v>8318</v>
      </c>
      <c r="S3274" s="10">
        <f t="shared" si="208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107.4</v>
      </c>
      <c r="P3275" s="5">
        <f t="shared" si="206"/>
        <v>4.8882681564245811E-3</v>
      </c>
      <c r="Q3275" t="s">
        <v>8317</v>
      </c>
      <c r="R3275" t="s">
        <v>8318</v>
      </c>
      <c r="S3275" s="10">
        <f t="shared" si="208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101.32258064516128</v>
      </c>
      <c r="P3276" s="5">
        <f t="shared" si="206"/>
        <v>1.8210760904170648E-2</v>
      </c>
      <c r="Q3276" t="s">
        <v>8317</v>
      </c>
      <c r="R3276" t="s">
        <v>8318</v>
      </c>
      <c r="S3276" s="10">
        <f t="shared" si="208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100.27777777777777</v>
      </c>
      <c r="P3277" s="5">
        <f t="shared" si="206"/>
        <v>6.6481994459833792E-3</v>
      </c>
      <c r="Q3277" t="s">
        <v>8317</v>
      </c>
      <c r="R3277" t="s">
        <v>8318</v>
      </c>
      <c r="S3277" s="10">
        <f t="shared" si="208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116.84444444444443</v>
      </c>
      <c r="P3278" s="5">
        <f t="shared" si="206"/>
        <v>1.9018638265500189E-2</v>
      </c>
      <c r="Q3278" t="s">
        <v>8317</v>
      </c>
      <c r="R3278" t="s">
        <v>8318</v>
      </c>
      <c r="S3278" s="10">
        <f t="shared" si="208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108.60000000000001</v>
      </c>
      <c r="P3279" s="5">
        <f t="shared" si="206"/>
        <v>1.841620626151013E-2</v>
      </c>
      <c r="Q3279" t="s">
        <v>8317</v>
      </c>
      <c r="R3279" t="s">
        <v>8318</v>
      </c>
      <c r="S3279" s="10">
        <f t="shared" si="208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103.4</v>
      </c>
      <c r="P3280" s="5">
        <f t="shared" si="206"/>
        <v>1.3152804642166345E-2</v>
      </c>
      <c r="Q3280" t="s">
        <v>8317</v>
      </c>
      <c r="R3280" t="s">
        <v>8318</v>
      </c>
      <c r="S3280" s="10">
        <f t="shared" si="208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114.27586206896552</v>
      </c>
      <c r="P3281" s="5">
        <f t="shared" si="206"/>
        <v>9.5051297525648761E-3</v>
      </c>
      <c r="Q3281" t="s">
        <v>8317</v>
      </c>
      <c r="R3281" t="s">
        <v>8318</v>
      </c>
      <c r="S3281" s="10">
        <f t="shared" si="208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103</v>
      </c>
      <c r="P3282" s="5">
        <f t="shared" si="206"/>
        <v>1.4563106796116505E-2</v>
      </c>
      <c r="Q3282" t="s">
        <v>8317</v>
      </c>
      <c r="R3282" t="s">
        <v>8318</v>
      </c>
      <c r="S3282" s="10">
        <f t="shared" si="208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121.6</v>
      </c>
      <c r="P3283" s="5">
        <f t="shared" si="206"/>
        <v>7.7302631578947366E-3</v>
      </c>
      <c r="Q3283" t="s">
        <v>8317</v>
      </c>
      <c r="R3283" t="s">
        <v>8318</v>
      </c>
      <c r="S3283" s="10">
        <f t="shared" si="208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102.6467741935484</v>
      </c>
      <c r="P3284" s="5">
        <f t="shared" si="206"/>
        <v>7.4480287864741286E-3</v>
      </c>
      <c r="Q3284" t="s">
        <v>8317</v>
      </c>
      <c r="R3284" t="s">
        <v>8318</v>
      </c>
      <c r="S3284" s="10">
        <f t="shared" si="208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104.75000000000001</v>
      </c>
      <c r="P3285" s="5">
        <f t="shared" si="206"/>
        <v>5.6085918854415273E-2</v>
      </c>
      <c r="Q3285" t="s">
        <v>8317</v>
      </c>
      <c r="R3285" t="s">
        <v>8318</v>
      </c>
      <c r="S3285" s="10">
        <f t="shared" si="208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101.6</v>
      </c>
      <c r="P3286" s="5">
        <f t="shared" si="206"/>
        <v>4.921259842519685E-3</v>
      </c>
      <c r="Q3286" t="s">
        <v>8317</v>
      </c>
      <c r="R3286" t="s">
        <v>8318</v>
      </c>
      <c r="S3286" s="10">
        <f t="shared" si="208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112.10242048409683</v>
      </c>
      <c r="P3287" s="5">
        <f t="shared" si="206"/>
        <v>1.4453961456102784E-2</v>
      </c>
      <c r="Q3287" t="s">
        <v>8317</v>
      </c>
      <c r="R3287" t="s">
        <v>8318</v>
      </c>
      <c r="S3287" s="10">
        <f t="shared" si="208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101.76666666666667</v>
      </c>
      <c r="P3288" s="5">
        <f t="shared" si="206"/>
        <v>7.9921388797903701E-3</v>
      </c>
      <c r="Q3288" t="s">
        <v>8317</v>
      </c>
      <c r="R3288" t="s">
        <v>8318</v>
      </c>
      <c r="S3288" s="10">
        <f t="shared" si="208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100</v>
      </c>
      <c r="P3289" s="5">
        <f t="shared" si="206"/>
        <v>1.3599999999999999E-2</v>
      </c>
      <c r="Q3289" t="s">
        <v>8317</v>
      </c>
      <c r="R3289" t="s">
        <v>8318</v>
      </c>
      <c r="S3289" s="10">
        <f t="shared" si="208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100.26489999999998</v>
      </c>
      <c r="P3290" s="5">
        <f t="shared" si="206"/>
        <v>2.0645310572293993E-2</v>
      </c>
      <c r="Q3290" t="s">
        <v>8317</v>
      </c>
      <c r="R3290" t="s">
        <v>8318</v>
      </c>
      <c r="S3290" s="10">
        <f t="shared" si="208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133.04200000000003</v>
      </c>
      <c r="P3291" s="5">
        <f t="shared" si="206"/>
        <v>3.7582116925482176E-2</v>
      </c>
      <c r="Q3291" t="s">
        <v>8317</v>
      </c>
      <c r="R3291" t="s">
        <v>8318</v>
      </c>
      <c r="S3291" s="10">
        <f t="shared" si="208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121.2</v>
      </c>
      <c r="P3292" s="5">
        <f t="shared" si="206"/>
        <v>2.9702970297029702E-2</v>
      </c>
      <c r="Q3292" t="s">
        <v>8317</v>
      </c>
      <c r="R3292" t="s">
        <v>8318</v>
      </c>
      <c r="S3292" s="10">
        <f t="shared" si="208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113.99999999999999</v>
      </c>
      <c r="P3293" s="5">
        <f t="shared" si="206"/>
        <v>2.456140350877193E-2</v>
      </c>
      <c r="Q3293" t="s">
        <v>8317</v>
      </c>
      <c r="R3293" t="s">
        <v>8318</v>
      </c>
      <c r="S3293" s="10">
        <f t="shared" si="208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286.13861386138615</v>
      </c>
      <c r="P3294" s="5">
        <f t="shared" si="206"/>
        <v>5.1903114186851208E-2</v>
      </c>
      <c r="Q3294" t="s">
        <v>8317</v>
      </c>
      <c r="R3294" t="s">
        <v>8318</v>
      </c>
      <c r="S3294" s="10">
        <f t="shared" si="208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170.44444444444446</v>
      </c>
      <c r="P3295" s="5">
        <f t="shared" si="206"/>
        <v>1.1864406779661017E-2</v>
      </c>
      <c r="Q3295" t="s">
        <v>8317</v>
      </c>
      <c r="R3295" t="s">
        <v>8318</v>
      </c>
      <c r="S3295" s="10">
        <f t="shared" si="208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118.33333333333333</v>
      </c>
      <c r="P3296" s="5">
        <f t="shared" si="206"/>
        <v>3.3802816901408447E-2</v>
      </c>
      <c r="Q3296" t="s">
        <v>8317</v>
      </c>
      <c r="R3296" t="s">
        <v>8318</v>
      </c>
      <c r="S3296" s="10">
        <f t="shared" si="208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102.85857142857142</v>
      </c>
      <c r="P3297" s="5">
        <f t="shared" si="206"/>
        <v>3.7499479173900362E-2</v>
      </c>
      <c r="Q3297" t="s">
        <v>8317</v>
      </c>
      <c r="R3297" t="s">
        <v>8318</v>
      </c>
      <c r="S3297" s="10">
        <f t="shared" si="208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144.06666666666666</v>
      </c>
      <c r="P3298" s="5">
        <f t="shared" si="206"/>
        <v>2.1749190189726979E-2</v>
      </c>
      <c r="Q3298" t="s">
        <v>8317</v>
      </c>
      <c r="R3298" t="s">
        <v>8318</v>
      </c>
      <c r="S3298" s="10">
        <f t="shared" si="208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100.07272727272726</v>
      </c>
      <c r="P3299" s="5">
        <f t="shared" si="206"/>
        <v>7.9941860465116282E-3</v>
      </c>
      <c r="Q3299" t="s">
        <v>8317</v>
      </c>
      <c r="R3299" t="s">
        <v>8318</v>
      </c>
      <c r="S3299" s="10">
        <f t="shared" si="208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101.73</v>
      </c>
      <c r="P3300" s="5">
        <f t="shared" si="206"/>
        <v>7.0775582424063696E-3</v>
      </c>
      <c r="Q3300" t="s">
        <v>8317</v>
      </c>
      <c r="R3300" t="s">
        <v>8318</v>
      </c>
      <c r="S3300" s="10">
        <f t="shared" si="208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116.19999999999999</v>
      </c>
      <c r="P3301" s="5">
        <f t="shared" si="206"/>
        <v>1.8072289156626505E-2</v>
      </c>
      <c r="Q3301" t="s">
        <v>8317</v>
      </c>
      <c r="R3301" t="s">
        <v>8318</v>
      </c>
      <c r="S3301" s="10">
        <f t="shared" si="208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136.16666666666666</v>
      </c>
      <c r="P3302" s="5">
        <f t="shared" si="206"/>
        <v>2.1542227662178701E-2</v>
      </c>
      <c r="Q3302" t="s">
        <v>8317</v>
      </c>
      <c r="R3302" t="s">
        <v>8318</v>
      </c>
      <c r="S3302" s="10">
        <f t="shared" si="208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133.46666666666667</v>
      </c>
      <c r="P3303" s="5">
        <f t="shared" si="206"/>
        <v>1.7482517482517484E-2</v>
      </c>
      <c r="Q3303" t="s">
        <v>8317</v>
      </c>
      <c r="R3303" t="s">
        <v>8318</v>
      </c>
      <c r="S3303" s="10">
        <f t="shared" si="208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103.39285714285715</v>
      </c>
      <c r="P3304" s="5">
        <f t="shared" si="206"/>
        <v>5.7570523891767415E-3</v>
      </c>
      <c r="Q3304" t="s">
        <v>8317</v>
      </c>
      <c r="R3304" t="s">
        <v>8318</v>
      </c>
      <c r="S3304" s="10">
        <f t="shared" si="208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115.88888888888889</v>
      </c>
      <c r="P3305" s="5">
        <f t="shared" si="206"/>
        <v>1.6778523489932886E-2</v>
      </c>
      <c r="Q3305" t="s">
        <v>8317</v>
      </c>
      <c r="R3305" t="s">
        <v>8318</v>
      </c>
      <c r="S3305" s="10">
        <f t="shared" si="208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104.51666666666665</v>
      </c>
      <c r="P3306" s="5">
        <f t="shared" si="206"/>
        <v>1.1162494020092489E-2</v>
      </c>
      <c r="Q3306" t="s">
        <v>8317</v>
      </c>
      <c r="R3306" t="s">
        <v>8318</v>
      </c>
      <c r="S3306" s="10">
        <f t="shared" si="208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102.02500000000001</v>
      </c>
      <c r="P3307" s="5">
        <f t="shared" si="206"/>
        <v>4.9007596177407502E-3</v>
      </c>
      <c r="Q3307" t="s">
        <v>8317</v>
      </c>
      <c r="R3307" t="s">
        <v>8318</v>
      </c>
      <c r="S3307" s="10">
        <f t="shared" si="208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175.33333333333334</v>
      </c>
      <c r="P3308" s="5">
        <f t="shared" si="206"/>
        <v>2.0532319391634982E-2</v>
      </c>
      <c r="Q3308" t="s">
        <v>8317</v>
      </c>
      <c r="R3308" t="s">
        <v>8318</v>
      </c>
      <c r="S3308" s="10">
        <f t="shared" si="208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106.67999999999999</v>
      </c>
      <c r="P3309" s="5">
        <f t="shared" si="206"/>
        <v>1.8747656542932135E-2</v>
      </c>
      <c r="Q3309" t="s">
        <v>8317</v>
      </c>
      <c r="R3309" t="s">
        <v>8318</v>
      </c>
      <c r="S3309" s="10">
        <f t="shared" si="208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122.28571428571429</v>
      </c>
      <c r="P3310" s="5">
        <f t="shared" si="206"/>
        <v>1.3317757009345794E-2</v>
      </c>
      <c r="Q3310" t="s">
        <v>8317</v>
      </c>
      <c r="R3310" t="s">
        <v>8318</v>
      </c>
      <c r="S3310" s="10">
        <f t="shared" si="208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159.42857142857144</v>
      </c>
      <c r="P3311" s="5">
        <f t="shared" si="206"/>
        <v>5.5555555555555552E-2</v>
      </c>
      <c r="Q3311" t="s">
        <v>8317</v>
      </c>
      <c r="R3311" t="s">
        <v>8318</v>
      </c>
      <c r="S3311" s="10">
        <f t="shared" si="208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100.07692307692308</v>
      </c>
      <c r="P3312" s="5">
        <f t="shared" si="206"/>
        <v>4.7655649500384324E-3</v>
      </c>
      <c r="Q3312" t="s">
        <v>8317</v>
      </c>
      <c r="R3312" t="s">
        <v>8318</v>
      </c>
      <c r="S3312" s="10">
        <f t="shared" si="208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109.84</v>
      </c>
      <c r="P3313" s="5">
        <f t="shared" si="206"/>
        <v>1.6387472687545521E-2</v>
      </c>
      <c r="Q3313" t="s">
        <v>8317</v>
      </c>
      <c r="R3313" t="s">
        <v>8318</v>
      </c>
      <c r="S3313" s="10">
        <f t="shared" si="208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100.03999999999999</v>
      </c>
      <c r="P3314" s="5">
        <f t="shared" si="206"/>
        <v>1.6393442622950821E-2</v>
      </c>
      <c r="Q3314" t="s">
        <v>8317</v>
      </c>
      <c r="R3314" t="s">
        <v>8318</v>
      </c>
      <c r="S3314" s="10">
        <f t="shared" si="208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116.05000000000001</v>
      </c>
      <c r="P3315" s="5">
        <f t="shared" si="206"/>
        <v>1.2494614390348987E-2</v>
      </c>
      <c r="Q3315" t="s">
        <v>8317</v>
      </c>
      <c r="R3315" t="s">
        <v>8318</v>
      </c>
      <c r="S3315" s="10">
        <f t="shared" si="208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210.75</v>
      </c>
      <c r="P3316" s="5">
        <f t="shared" si="206"/>
        <v>3.4400948991696323E-2</v>
      </c>
      <c r="Q3316" t="s">
        <v>8317</v>
      </c>
      <c r="R3316" t="s">
        <v>8318</v>
      </c>
      <c r="S3316" s="10">
        <f t="shared" si="208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110.00000000000001</v>
      </c>
      <c r="P3317" s="5">
        <f t="shared" si="206"/>
        <v>2.0227272727272726E-2</v>
      </c>
      <c r="Q3317" t="s">
        <v>8317</v>
      </c>
      <c r="R3317" t="s">
        <v>8318</v>
      </c>
      <c r="S3317" s="10">
        <f t="shared" si="208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100.08673425918037</v>
      </c>
      <c r="P3318" s="5">
        <f t="shared" si="206"/>
        <v>1.0640851676742844E-2</v>
      </c>
      <c r="Q3318" t="s">
        <v>8317</v>
      </c>
      <c r="R3318" t="s">
        <v>8318</v>
      </c>
      <c r="S3318" s="10">
        <f t="shared" si="208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106.19047619047619</v>
      </c>
      <c r="P3319" s="5">
        <f t="shared" si="206"/>
        <v>1.6143497757847534E-2</v>
      </c>
      <c r="Q3319" t="s">
        <v>8317</v>
      </c>
      <c r="R3319" t="s">
        <v>8318</v>
      </c>
      <c r="S3319" s="10">
        <f t="shared" si="208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125.6</v>
      </c>
      <c r="P3320" s="5">
        <f t="shared" si="206"/>
        <v>1.2738853503184714E-2</v>
      </c>
      <c r="Q3320" t="s">
        <v>8317</v>
      </c>
      <c r="R3320" t="s">
        <v>8318</v>
      </c>
      <c r="S3320" s="10">
        <f t="shared" si="208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108</v>
      </c>
      <c r="P3321" s="5">
        <f t="shared" si="206"/>
        <v>2.9629629629629631E-2</v>
      </c>
      <c r="Q3321" t="s">
        <v>8317</v>
      </c>
      <c r="R3321" t="s">
        <v>8318</v>
      </c>
      <c r="S3321" s="10">
        <f t="shared" si="208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101</v>
      </c>
      <c r="P3322" s="5">
        <f t="shared" si="206"/>
        <v>1.5049504950495049E-2</v>
      </c>
      <c r="Q3322" t="s">
        <v>8317</v>
      </c>
      <c r="R3322" t="s">
        <v>8318</v>
      </c>
      <c r="S3322" s="10">
        <f t="shared" si="208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107.4</v>
      </c>
      <c r="P3323" s="5">
        <f t="shared" si="206"/>
        <v>2.7932960893854747E-2</v>
      </c>
      <c r="Q3323" t="s">
        <v>8317</v>
      </c>
      <c r="R3323" t="s">
        <v>8318</v>
      </c>
      <c r="S3323" s="10">
        <f t="shared" si="208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101.51515151515152</v>
      </c>
      <c r="P3324" s="5">
        <f t="shared" si="206"/>
        <v>6.8656716417910451E-3</v>
      </c>
      <c r="Q3324" t="s">
        <v>8317</v>
      </c>
      <c r="R3324" t="s">
        <v>8318</v>
      </c>
      <c r="S3324" s="10">
        <f t="shared" si="208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125.89999999999999</v>
      </c>
      <c r="P3325" s="5">
        <f t="shared" si="206"/>
        <v>3.8919777601270848E-2</v>
      </c>
      <c r="Q3325" t="s">
        <v>8317</v>
      </c>
      <c r="R3325" t="s">
        <v>8318</v>
      </c>
      <c r="S3325" s="10">
        <f t="shared" si="208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101.66666666666666</v>
      </c>
      <c r="P3326" s="5">
        <f t="shared" si="206"/>
        <v>6.5573770491803279E-3</v>
      </c>
      <c r="Q3326" t="s">
        <v>8317</v>
      </c>
      <c r="R3326" t="s">
        <v>8318</v>
      </c>
      <c r="S3326" s="10">
        <f t="shared" si="208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112.5</v>
      </c>
      <c r="P3327" s="5">
        <f t="shared" si="206"/>
        <v>3.3333333333333333E-2</v>
      </c>
      <c r="Q3327" t="s">
        <v>8317</v>
      </c>
      <c r="R3327" t="s">
        <v>8318</v>
      </c>
      <c r="S3327" s="10">
        <f t="shared" si="208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101.375</v>
      </c>
      <c r="P3328" s="5">
        <f t="shared" si="206"/>
        <v>7.0283600493218253E-3</v>
      </c>
      <c r="Q3328" t="s">
        <v>8317</v>
      </c>
      <c r="R3328" t="s">
        <v>8318</v>
      </c>
      <c r="S3328" s="10">
        <f t="shared" si="208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101.25</v>
      </c>
      <c r="P3329" s="5">
        <f t="shared" si="206"/>
        <v>4.0740740740740744E-2</v>
      </c>
      <c r="Q3329" t="s">
        <v>8317</v>
      </c>
      <c r="R3329" t="s">
        <v>8318</v>
      </c>
      <c r="S3329" s="10">
        <f t="shared" si="208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146.38888888888889</v>
      </c>
      <c r="P3330" s="5">
        <f t="shared" si="206"/>
        <v>3.4155597722960152E-3</v>
      </c>
      <c r="Q3330" t="s">
        <v>8317</v>
      </c>
      <c r="R3330" t="s">
        <v>8318</v>
      </c>
      <c r="S3330" s="10">
        <f t="shared" si="208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(E3331/D3331)*100</f>
        <v>116.8</v>
      </c>
      <c r="P3331" s="5">
        <f t="shared" ref="P3331:P3394" si="210">L3331/E3331</f>
        <v>2.2260273972602738E-2</v>
      </c>
      <c r="Q3331" t="s">
        <v>8317</v>
      </c>
      <c r="R3331" t="s">
        <v>8318</v>
      </c>
      <c r="S3331" s="10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106.26666666666667</v>
      </c>
      <c r="P3332" s="5">
        <f t="shared" si="210"/>
        <v>4.3287327478042661E-2</v>
      </c>
      <c r="Q3332" t="s">
        <v>8317</v>
      </c>
      <c r="R3332" t="s">
        <v>8318</v>
      </c>
      <c r="S3332" s="10">
        <f t="shared" si="208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104.52</v>
      </c>
      <c r="P3333" s="5">
        <f t="shared" si="210"/>
        <v>1.2437810945273632E-2</v>
      </c>
      <c r="Q3333" t="s">
        <v>8317</v>
      </c>
      <c r="R3333" t="s">
        <v>8318</v>
      </c>
      <c r="S3333" s="10">
        <f t="shared" si="208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100</v>
      </c>
      <c r="P3334" s="5">
        <f t="shared" si="210"/>
        <v>1.3833333333333333E-2</v>
      </c>
      <c r="Q3334" t="s">
        <v>8317</v>
      </c>
      <c r="R3334" t="s">
        <v>8318</v>
      </c>
      <c r="S3334" s="10">
        <f t="shared" si="208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104.57142857142858</v>
      </c>
      <c r="P3335" s="5">
        <f t="shared" si="210"/>
        <v>3.0327868852459017E-2</v>
      </c>
      <c r="Q3335" t="s">
        <v>8317</v>
      </c>
      <c r="R3335" t="s">
        <v>8318</v>
      </c>
      <c r="S3335" s="10">
        <f t="shared" si="208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138.62051149573753</v>
      </c>
      <c r="P3336" s="5">
        <f t="shared" si="210"/>
        <v>8.5724934774506142E-3</v>
      </c>
      <c r="Q3336" t="s">
        <v>8317</v>
      </c>
      <c r="R3336" t="s">
        <v>8318</v>
      </c>
      <c r="S3336" s="10">
        <f t="shared" ref="S3336:S3399" si="212">(((J3336/60)/60)/24)+DATE(1970,1,1)</f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100.32000000000001</v>
      </c>
      <c r="P3337" s="5">
        <f t="shared" si="210"/>
        <v>1.2559808612440191E-2</v>
      </c>
      <c r="Q3337" t="s">
        <v>8317</v>
      </c>
      <c r="R3337" t="s">
        <v>8318</v>
      </c>
      <c r="S3337" s="10">
        <f t="shared" si="212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100</v>
      </c>
      <c r="P3338" s="5">
        <f t="shared" si="210"/>
        <v>3.5999999999999997E-2</v>
      </c>
      <c r="Q3338" t="s">
        <v>8317</v>
      </c>
      <c r="R3338" t="s">
        <v>8318</v>
      </c>
      <c r="S3338" s="10">
        <f t="shared" si="212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110.2</v>
      </c>
      <c r="P3339" s="5">
        <f t="shared" si="210"/>
        <v>1.2341197822141561E-2</v>
      </c>
      <c r="Q3339" t="s">
        <v>8317</v>
      </c>
      <c r="R3339" t="s">
        <v>8318</v>
      </c>
      <c r="S3339" s="10">
        <f t="shared" si="212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102.18</v>
      </c>
      <c r="P3340" s="5">
        <f t="shared" si="210"/>
        <v>7.3073660859920399E-3</v>
      </c>
      <c r="Q3340" t="s">
        <v>8317</v>
      </c>
      <c r="R3340" t="s">
        <v>8318</v>
      </c>
      <c r="S3340" s="10">
        <f t="shared" si="212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104.35000000000001</v>
      </c>
      <c r="P3341" s="5">
        <f t="shared" si="210"/>
        <v>5.6300910397700044E-3</v>
      </c>
      <c r="Q3341" t="s">
        <v>8317</v>
      </c>
      <c r="R3341" t="s">
        <v>8318</v>
      </c>
      <c r="S3341" s="10">
        <f t="shared" si="212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138.16666666666666</v>
      </c>
      <c r="P3342" s="5">
        <f t="shared" si="210"/>
        <v>9.16767189384801E-3</v>
      </c>
      <c r="Q3342" t="s">
        <v>8317</v>
      </c>
      <c r="R3342" t="s">
        <v>8318</v>
      </c>
      <c r="S3342" s="10">
        <f t="shared" si="212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100</v>
      </c>
      <c r="P3343" s="5">
        <f t="shared" si="210"/>
        <v>8.3582089552238798E-3</v>
      </c>
      <c r="Q3343" t="s">
        <v>8317</v>
      </c>
      <c r="R3343" t="s">
        <v>8318</v>
      </c>
      <c r="S3343" s="10">
        <f t="shared" si="212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101.66666666666666</v>
      </c>
      <c r="P3344" s="5">
        <f t="shared" si="210"/>
        <v>1.2786885245901639E-2</v>
      </c>
      <c r="Q3344" t="s">
        <v>8317</v>
      </c>
      <c r="R3344" t="s">
        <v>8318</v>
      </c>
      <c r="S3344" s="10">
        <f t="shared" si="212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171.42857142857142</v>
      </c>
      <c r="P3345" s="5">
        <f t="shared" si="210"/>
        <v>1.9166666666666665E-2</v>
      </c>
      <c r="Q3345" t="s">
        <v>8317</v>
      </c>
      <c r="R3345" t="s">
        <v>8318</v>
      </c>
      <c r="S3345" s="10">
        <f t="shared" si="212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101.44444444444444</v>
      </c>
      <c r="P3346" s="5">
        <f t="shared" si="210"/>
        <v>8.7623220153340634E-3</v>
      </c>
      <c r="Q3346" t="s">
        <v>8317</v>
      </c>
      <c r="R3346" t="s">
        <v>8318</v>
      </c>
      <c r="S3346" s="10">
        <f t="shared" si="212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130</v>
      </c>
      <c r="P3347" s="5">
        <f t="shared" si="210"/>
        <v>0.02</v>
      </c>
      <c r="Q3347" t="s">
        <v>8317</v>
      </c>
      <c r="R3347" t="s">
        <v>8318</v>
      </c>
      <c r="S3347" s="10">
        <f t="shared" si="212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110.00000000000001</v>
      </c>
      <c r="P3348" s="5">
        <f t="shared" si="210"/>
        <v>1.090909090909091E-2</v>
      </c>
      <c r="Q3348" t="s">
        <v>8317</v>
      </c>
      <c r="R3348" t="s">
        <v>8318</v>
      </c>
      <c r="S3348" s="10">
        <f t="shared" si="212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119.44999999999999</v>
      </c>
      <c r="P3349" s="5">
        <f t="shared" si="210"/>
        <v>9.2088740058601931E-3</v>
      </c>
      <c r="Q3349" t="s">
        <v>8317</v>
      </c>
      <c r="R3349" t="s">
        <v>8318</v>
      </c>
      <c r="S3349" s="10">
        <f t="shared" si="212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100.2909090909091</v>
      </c>
      <c r="P3350" s="5">
        <f t="shared" si="210"/>
        <v>1.4321972443799855E-2</v>
      </c>
      <c r="Q3350" t="s">
        <v>8317</v>
      </c>
      <c r="R3350" t="s">
        <v>8318</v>
      </c>
      <c r="S3350" s="10">
        <f t="shared" si="212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153.4</v>
      </c>
      <c r="P3351" s="5">
        <f t="shared" si="210"/>
        <v>9.126466753585397E-3</v>
      </c>
      <c r="Q3351" t="s">
        <v>8317</v>
      </c>
      <c r="R3351" t="s">
        <v>8318</v>
      </c>
      <c r="S3351" s="10">
        <f t="shared" si="212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104.42857142857143</v>
      </c>
      <c r="P3352" s="5">
        <f t="shared" si="210"/>
        <v>1.3953488372093023E-2</v>
      </c>
      <c r="Q3352" t="s">
        <v>8317</v>
      </c>
      <c r="R3352" t="s">
        <v>8318</v>
      </c>
      <c r="S3352" s="10">
        <f t="shared" si="212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101.1</v>
      </c>
      <c r="P3353" s="5">
        <f t="shared" si="210"/>
        <v>1.0682492581602374E-2</v>
      </c>
      <c r="Q3353" t="s">
        <v>8317</v>
      </c>
      <c r="R3353" t="s">
        <v>8318</v>
      </c>
      <c r="S3353" s="10">
        <f t="shared" si="212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107.52</v>
      </c>
      <c r="P3354" s="5">
        <f t="shared" si="210"/>
        <v>1.3020833333333334E-2</v>
      </c>
      <c r="Q3354" t="s">
        <v>8317</v>
      </c>
      <c r="R3354" t="s">
        <v>8318</v>
      </c>
      <c r="S3354" s="10">
        <f t="shared" si="212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315</v>
      </c>
      <c r="P3355" s="5">
        <f t="shared" si="210"/>
        <v>2.7936507936507936E-2</v>
      </c>
      <c r="Q3355" t="s">
        <v>8317</v>
      </c>
      <c r="R3355" t="s">
        <v>8318</v>
      </c>
      <c r="S3355" s="10">
        <f t="shared" si="212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101.93333333333334</v>
      </c>
      <c r="P3356" s="5">
        <f t="shared" si="210"/>
        <v>1.7985611510791366E-2</v>
      </c>
      <c r="Q3356" t="s">
        <v>8317</v>
      </c>
      <c r="R3356" t="s">
        <v>8318</v>
      </c>
      <c r="S3356" s="10">
        <f t="shared" si="212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126.28571428571429</v>
      </c>
      <c r="P3357" s="5">
        <f t="shared" si="210"/>
        <v>6.7873303167420816E-3</v>
      </c>
      <c r="Q3357" t="s">
        <v>8317</v>
      </c>
      <c r="R3357" t="s">
        <v>8318</v>
      </c>
      <c r="S3357" s="10">
        <f t="shared" si="212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101.4</v>
      </c>
      <c r="P3358" s="5">
        <f t="shared" si="210"/>
        <v>1.7751479289940829E-2</v>
      </c>
      <c r="Q3358" t="s">
        <v>8317</v>
      </c>
      <c r="R3358" t="s">
        <v>8318</v>
      </c>
      <c r="S3358" s="10">
        <f t="shared" si="212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101</v>
      </c>
      <c r="P3359" s="5">
        <f t="shared" si="210"/>
        <v>1.0396039603960397E-2</v>
      </c>
      <c r="Q3359" t="s">
        <v>8317</v>
      </c>
      <c r="R3359" t="s">
        <v>8318</v>
      </c>
      <c r="S3359" s="10">
        <f t="shared" si="212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102.99000000000001</v>
      </c>
      <c r="P3360" s="5">
        <f t="shared" si="210"/>
        <v>1.5729682493445966E-2</v>
      </c>
      <c r="Q3360" t="s">
        <v>8317</v>
      </c>
      <c r="R3360" t="s">
        <v>8318</v>
      </c>
      <c r="S3360" s="10">
        <f t="shared" si="212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106.25</v>
      </c>
      <c r="P3361" s="5">
        <f t="shared" si="210"/>
        <v>5.4117647058823529E-3</v>
      </c>
      <c r="Q3361" t="s">
        <v>8317</v>
      </c>
      <c r="R3361" t="s">
        <v>8318</v>
      </c>
      <c r="S3361" s="10">
        <f t="shared" si="212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101.37777777777779</v>
      </c>
      <c r="P3362" s="5">
        <f t="shared" si="210"/>
        <v>7.8912757562472607E-3</v>
      </c>
      <c r="Q3362" t="s">
        <v>8317</v>
      </c>
      <c r="R3362" t="s">
        <v>8318</v>
      </c>
      <c r="S3362" s="10">
        <f t="shared" si="212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113.46000000000001</v>
      </c>
      <c r="P3363" s="5">
        <f t="shared" si="210"/>
        <v>1.1986603208179094E-2</v>
      </c>
      <c r="Q3363" t="s">
        <v>8317</v>
      </c>
      <c r="R3363" t="s">
        <v>8318</v>
      </c>
      <c r="S3363" s="10">
        <f t="shared" si="212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218.00000000000003</v>
      </c>
      <c r="P3364" s="5">
        <f t="shared" si="210"/>
        <v>1.834862385321101E-2</v>
      </c>
      <c r="Q3364" t="s">
        <v>8317</v>
      </c>
      <c r="R3364" t="s">
        <v>8318</v>
      </c>
      <c r="S3364" s="10">
        <f t="shared" si="212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101.41935483870968</v>
      </c>
      <c r="P3365" s="5">
        <f t="shared" si="210"/>
        <v>3.3078880407124683E-3</v>
      </c>
      <c r="Q3365" t="s">
        <v>8317</v>
      </c>
      <c r="R3365" t="s">
        <v>8318</v>
      </c>
      <c r="S3365" s="10">
        <f t="shared" si="212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105.93333333333332</v>
      </c>
      <c r="P3366" s="5">
        <f t="shared" si="210"/>
        <v>2.2655758338577723E-2</v>
      </c>
      <c r="Q3366" t="s">
        <v>8317</v>
      </c>
      <c r="R3366" t="s">
        <v>8318</v>
      </c>
      <c r="S3366" s="10">
        <f t="shared" si="212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104</v>
      </c>
      <c r="P3367" s="5">
        <f t="shared" si="210"/>
        <v>1.153846153846154E-3</v>
      </c>
      <c r="Q3367" t="s">
        <v>8317</v>
      </c>
      <c r="R3367" t="s">
        <v>8318</v>
      </c>
      <c r="S3367" s="10">
        <f t="shared" si="212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221</v>
      </c>
      <c r="P3368" s="5">
        <f t="shared" si="210"/>
        <v>1.6289592760180997E-2</v>
      </c>
      <c r="Q3368" t="s">
        <v>8317</v>
      </c>
      <c r="R3368" t="s">
        <v>8318</v>
      </c>
      <c r="S3368" s="10">
        <f t="shared" si="212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118.66666666666667</v>
      </c>
      <c r="P3369" s="5">
        <f t="shared" si="210"/>
        <v>3.3707865168539325E-2</v>
      </c>
      <c r="Q3369" t="s">
        <v>8317</v>
      </c>
      <c r="R3369" t="s">
        <v>8318</v>
      </c>
      <c r="S3369" s="10">
        <f t="shared" si="212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104.60000000000001</v>
      </c>
      <c r="P3370" s="5">
        <f t="shared" si="210"/>
        <v>2.1988527724665391E-2</v>
      </c>
      <c r="Q3370" t="s">
        <v>8317</v>
      </c>
      <c r="R3370" t="s">
        <v>8318</v>
      </c>
      <c r="S3370" s="10">
        <f t="shared" si="212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103.89999999999999</v>
      </c>
      <c r="P3371" s="5">
        <f t="shared" si="210"/>
        <v>1.039461020211742E-2</v>
      </c>
      <c r="Q3371" t="s">
        <v>8317</v>
      </c>
      <c r="R3371" t="s">
        <v>8318</v>
      </c>
      <c r="S3371" s="10">
        <f t="shared" si="212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117.73333333333333</v>
      </c>
      <c r="P3372" s="5">
        <f t="shared" si="210"/>
        <v>1.4722536806342015E-2</v>
      </c>
      <c r="Q3372" t="s">
        <v>8317</v>
      </c>
      <c r="R3372" t="s">
        <v>8318</v>
      </c>
      <c r="S3372" s="10">
        <f t="shared" si="212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138.5</v>
      </c>
      <c r="P3373" s="5">
        <f t="shared" si="210"/>
        <v>3.2490974729241874E-2</v>
      </c>
      <c r="Q3373" t="s">
        <v>8317</v>
      </c>
      <c r="R3373" t="s">
        <v>8318</v>
      </c>
      <c r="S3373" s="10">
        <f t="shared" si="212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103.49999999999999</v>
      </c>
      <c r="P3374" s="5">
        <f t="shared" si="210"/>
        <v>2.6086956521739129E-2</v>
      </c>
      <c r="Q3374" t="s">
        <v>8317</v>
      </c>
      <c r="R3374" t="s">
        <v>8318</v>
      </c>
      <c r="S3374" s="10">
        <f t="shared" si="212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100.25</v>
      </c>
      <c r="P3375" s="5">
        <f t="shared" si="210"/>
        <v>1.4962593516209476E-2</v>
      </c>
      <c r="Q3375" t="s">
        <v>8317</v>
      </c>
      <c r="R3375" t="s">
        <v>8318</v>
      </c>
      <c r="S3375" s="10">
        <f t="shared" si="212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106.57142857142856</v>
      </c>
      <c r="P3376" s="5">
        <f t="shared" si="210"/>
        <v>1.3941018766756031E-2</v>
      </c>
      <c r="Q3376" t="s">
        <v>8317</v>
      </c>
      <c r="R3376" t="s">
        <v>8318</v>
      </c>
      <c r="S3376" s="10">
        <f t="shared" si="212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100</v>
      </c>
      <c r="P3377" s="5">
        <f t="shared" si="210"/>
        <v>5.6666666666666671E-3</v>
      </c>
      <c r="Q3377" t="s">
        <v>8317</v>
      </c>
      <c r="R3377" t="s">
        <v>8318</v>
      </c>
      <c r="S3377" s="10">
        <f t="shared" si="212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100.01249999999999</v>
      </c>
      <c r="P3378" s="5">
        <f t="shared" si="210"/>
        <v>2.3747031621047369E-3</v>
      </c>
      <c r="Q3378" t="s">
        <v>8317</v>
      </c>
      <c r="R3378" t="s">
        <v>8318</v>
      </c>
      <c r="S3378" s="10">
        <f t="shared" si="212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101.05</v>
      </c>
      <c r="P3379" s="5">
        <f t="shared" si="210"/>
        <v>9.5249876298861957E-3</v>
      </c>
      <c r="Q3379" t="s">
        <v>8317</v>
      </c>
      <c r="R3379" t="s">
        <v>8318</v>
      </c>
      <c r="S3379" s="10">
        <f t="shared" si="212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107.63636363636364</v>
      </c>
      <c r="P3380" s="5">
        <f t="shared" si="210"/>
        <v>3.5472972972972971E-2</v>
      </c>
      <c r="Q3380" t="s">
        <v>8317</v>
      </c>
      <c r="R3380" t="s">
        <v>8318</v>
      </c>
      <c r="S3380" s="10">
        <f t="shared" si="212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103.64999999999999</v>
      </c>
      <c r="P3381" s="5">
        <f t="shared" si="210"/>
        <v>1.8330921369995177E-2</v>
      </c>
      <c r="Q3381" t="s">
        <v>8317</v>
      </c>
      <c r="R3381" t="s">
        <v>8318</v>
      </c>
      <c r="S3381" s="10">
        <f t="shared" si="212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104.43333333333334</v>
      </c>
      <c r="P3382" s="5">
        <f t="shared" si="210"/>
        <v>8.9371209703159905E-3</v>
      </c>
      <c r="Q3382" t="s">
        <v>8317</v>
      </c>
      <c r="R3382" t="s">
        <v>8318</v>
      </c>
      <c r="S3382" s="10">
        <f t="shared" si="212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102.25</v>
      </c>
      <c r="P3383" s="5">
        <f t="shared" si="210"/>
        <v>1.1735941320293399E-2</v>
      </c>
      <c r="Q3383" t="s">
        <v>8317</v>
      </c>
      <c r="R3383" t="s">
        <v>8318</v>
      </c>
      <c r="S3383" s="10">
        <f t="shared" si="212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100.74285714285713</v>
      </c>
      <c r="P3384" s="5">
        <f t="shared" si="210"/>
        <v>1.3045944412932501E-2</v>
      </c>
      <c r="Q3384" t="s">
        <v>8317</v>
      </c>
      <c r="R3384" t="s">
        <v>8318</v>
      </c>
      <c r="S3384" s="10">
        <f t="shared" si="212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111.71428571428572</v>
      </c>
      <c r="P3385" s="5">
        <f t="shared" si="210"/>
        <v>1.5345268542199489E-2</v>
      </c>
      <c r="Q3385" t="s">
        <v>8317</v>
      </c>
      <c r="R3385" t="s">
        <v>8318</v>
      </c>
      <c r="S3385" s="10">
        <f t="shared" si="212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100.01100000000001</v>
      </c>
      <c r="P3386" s="5">
        <f t="shared" si="210"/>
        <v>1.0665493462385805E-2</v>
      </c>
      <c r="Q3386" t="s">
        <v>8317</v>
      </c>
      <c r="R3386" t="s">
        <v>8318</v>
      </c>
      <c r="S3386" s="10">
        <f t="shared" si="212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100</v>
      </c>
      <c r="P3387" s="5">
        <f t="shared" si="210"/>
        <v>7.4999999999999997E-3</v>
      </c>
      <c r="Q3387" t="s">
        <v>8317</v>
      </c>
      <c r="R3387" t="s">
        <v>8318</v>
      </c>
      <c r="S3387" s="10">
        <f t="shared" si="212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105</v>
      </c>
      <c r="P3388" s="5">
        <f t="shared" si="210"/>
        <v>1.9523809523809523E-2</v>
      </c>
      <c r="Q3388" t="s">
        <v>8317</v>
      </c>
      <c r="R3388" t="s">
        <v>8318</v>
      </c>
      <c r="S3388" s="10">
        <f t="shared" si="212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116.86666666666667</v>
      </c>
      <c r="P3389" s="5">
        <f t="shared" si="210"/>
        <v>9.9828864803194525E-3</v>
      </c>
      <c r="Q3389" t="s">
        <v>8317</v>
      </c>
      <c r="R3389" t="s">
        <v>8318</v>
      </c>
      <c r="S3389" s="10">
        <f t="shared" si="212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103.8</v>
      </c>
      <c r="P3390" s="5">
        <f t="shared" si="210"/>
        <v>2.8901734104046242E-2</v>
      </c>
      <c r="Q3390" t="s">
        <v>8317</v>
      </c>
      <c r="R3390" t="s">
        <v>8318</v>
      </c>
      <c r="S3390" s="10">
        <f t="shared" si="212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114.5</v>
      </c>
      <c r="P3391" s="5">
        <f t="shared" si="210"/>
        <v>5.4148471615720522E-3</v>
      </c>
      <c r="Q3391" t="s">
        <v>8317</v>
      </c>
      <c r="R3391" t="s">
        <v>8318</v>
      </c>
      <c r="S3391" s="10">
        <f t="shared" si="212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102.4</v>
      </c>
      <c r="P3392" s="5">
        <f t="shared" si="210"/>
        <v>1.4322916666666666E-2</v>
      </c>
      <c r="Q3392" t="s">
        <v>8317</v>
      </c>
      <c r="R3392" t="s">
        <v>8318</v>
      </c>
      <c r="S3392" s="10">
        <f t="shared" si="212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223</v>
      </c>
      <c r="P3393" s="5">
        <f t="shared" si="210"/>
        <v>1.6143497757847534E-2</v>
      </c>
      <c r="Q3393" t="s">
        <v>8317</v>
      </c>
      <c r="R3393" t="s">
        <v>8318</v>
      </c>
      <c r="S3393" s="10">
        <f t="shared" si="212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100</v>
      </c>
      <c r="P3394" s="5">
        <f t="shared" si="210"/>
        <v>2.4E-2</v>
      </c>
      <c r="Q3394" t="s">
        <v>8317</v>
      </c>
      <c r="R3394" t="s">
        <v>8318</v>
      </c>
      <c r="S3394" s="10">
        <f t="shared" si="212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(E3395/D3395)*100</f>
        <v>105.80000000000001</v>
      </c>
      <c r="P3395" s="5">
        <f t="shared" ref="P3395:P3458" si="214">L3395/E3395</f>
        <v>2.7725267800882167E-2</v>
      </c>
      <c r="Q3395" t="s">
        <v>8317</v>
      </c>
      <c r="R3395" t="s">
        <v>8318</v>
      </c>
      <c r="S3395" s="10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142.36363636363635</v>
      </c>
      <c r="P3396" s="5">
        <f t="shared" si="214"/>
        <v>3.4482758620689655E-2</v>
      </c>
      <c r="Q3396" t="s">
        <v>8317</v>
      </c>
      <c r="R3396" t="s">
        <v>8318</v>
      </c>
      <c r="S3396" s="10">
        <f t="shared" si="212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184</v>
      </c>
      <c r="P3397" s="5">
        <f t="shared" si="214"/>
        <v>4.1304347826086954E-2</v>
      </c>
      <c r="Q3397" t="s">
        <v>8317</v>
      </c>
      <c r="R3397" t="s">
        <v>8318</v>
      </c>
      <c r="S3397" s="10">
        <f t="shared" si="212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104.33333333333333</v>
      </c>
      <c r="P3398" s="5">
        <f t="shared" si="214"/>
        <v>1.7891373801916934E-2</v>
      </c>
      <c r="Q3398" t="s">
        <v>8317</v>
      </c>
      <c r="R3398" t="s">
        <v>8318</v>
      </c>
      <c r="S3398" s="10">
        <f t="shared" si="212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112.00000000000001</v>
      </c>
      <c r="P3399" s="5">
        <f t="shared" si="214"/>
        <v>8.5714285714285715E-2</v>
      </c>
      <c r="Q3399" t="s">
        <v>8317</v>
      </c>
      <c r="R3399" t="s">
        <v>8318</v>
      </c>
      <c r="S3399" s="10">
        <f t="shared" si="212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111.07499999999999</v>
      </c>
      <c r="P3400" s="5">
        <f t="shared" si="214"/>
        <v>1.4629754670267838E-2</v>
      </c>
      <c r="Q3400" t="s">
        <v>8317</v>
      </c>
      <c r="R3400" t="s">
        <v>8318</v>
      </c>
      <c r="S3400" s="10">
        <f t="shared" ref="S3400:S3463" si="216">(((J3400/60)/60)/24)+DATE(1970,1,1)</f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103.75000000000001</v>
      </c>
      <c r="P3401" s="5">
        <f t="shared" si="214"/>
        <v>3.6947791164658635E-2</v>
      </c>
      <c r="Q3401" t="s">
        <v>8317</v>
      </c>
      <c r="R3401" t="s">
        <v>8318</v>
      </c>
      <c r="S3401" s="10">
        <f t="shared" si="216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100.41</v>
      </c>
      <c r="P3402" s="5">
        <f t="shared" si="214"/>
        <v>8.4652923015635893E-3</v>
      </c>
      <c r="Q3402" t="s">
        <v>8317</v>
      </c>
      <c r="R3402" t="s">
        <v>8318</v>
      </c>
      <c r="S3402" s="10">
        <f t="shared" si="216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101.86206896551724</v>
      </c>
      <c r="P3403" s="5">
        <f t="shared" si="214"/>
        <v>2.2342586323628979E-2</v>
      </c>
      <c r="Q3403" t="s">
        <v>8317</v>
      </c>
      <c r="R3403" t="s">
        <v>8318</v>
      </c>
      <c r="S3403" s="10">
        <f t="shared" si="216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109.76666666666665</v>
      </c>
      <c r="P3404" s="5">
        <f t="shared" si="214"/>
        <v>1.0021257212268448E-2</v>
      </c>
      <c r="Q3404" t="s">
        <v>8317</v>
      </c>
      <c r="R3404" t="s">
        <v>8318</v>
      </c>
      <c r="S3404" s="10">
        <f t="shared" si="216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100</v>
      </c>
      <c r="P3405" s="5">
        <f t="shared" si="214"/>
        <v>8.5000000000000006E-3</v>
      </c>
      <c r="Q3405" t="s">
        <v>8317</v>
      </c>
      <c r="R3405" t="s">
        <v>8318</v>
      </c>
      <c r="S3405" s="10">
        <f t="shared" si="216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122</v>
      </c>
      <c r="P3406" s="5">
        <f t="shared" si="214"/>
        <v>4.9180327868852463E-3</v>
      </c>
      <c r="Q3406" t="s">
        <v>8317</v>
      </c>
      <c r="R3406" t="s">
        <v>8318</v>
      </c>
      <c r="S3406" s="10">
        <f t="shared" si="216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137.57142857142856</v>
      </c>
      <c r="P3407" s="5">
        <f t="shared" si="214"/>
        <v>3.5306334371754934E-2</v>
      </c>
      <c r="Q3407" t="s">
        <v>8317</v>
      </c>
      <c r="R3407" t="s">
        <v>8318</v>
      </c>
      <c r="S3407" s="10">
        <f t="shared" si="216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100.31000000000002</v>
      </c>
      <c r="P3408" s="5">
        <f t="shared" si="214"/>
        <v>9.0718771807397069E-3</v>
      </c>
      <c r="Q3408" t="s">
        <v>8317</v>
      </c>
      <c r="R3408" t="s">
        <v>8318</v>
      </c>
      <c r="S3408" s="10">
        <f t="shared" si="216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107.1</v>
      </c>
      <c r="P3409" s="5">
        <f t="shared" si="214"/>
        <v>3.1279178338001867E-2</v>
      </c>
      <c r="Q3409" t="s">
        <v>8317</v>
      </c>
      <c r="R3409" t="s">
        <v>8318</v>
      </c>
      <c r="S3409" s="10">
        <f t="shared" si="216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211</v>
      </c>
      <c r="P3410" s="5">
        <f t="shared" si="214"/>
        <v>1.7061611374407582E-2</v>
      </c>
      <c r="Q3410" t="s">
        <v>8317</v>
      </c>
      <c r="R3410" t="s">
        <v>8318</v>
      </c>
      <c r="S3410" s="10">
        <f t="shared" si="216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123.6</v>
      </c>
      <c r="P3411" s="5">
        <f t="shared" si="214"/>
        <v>3.3980582524271843E-2</v>
      </c>
      <c r="Q3411" t="s">
        <v>8317</v>
      </c>
      <c r="R3411" t="s">
        <v>8318</v>
      </c>
      <c r="S3411" s="10">
        <f t="shared" si="216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108.5</v>
      </c>
      <c r="P3412" s="5">
        <f t="shared" si="214"/>
        <v>1.2288786482334869E-2</v>
      </c>
      <c r="Q3412" t="s">
        <v>8317</v>
      </c>
      <c r="R3412" t="s">
        <v>8318</v>
      </c>
      <c r="S3412" s="10">
        <f t="shared" si="216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103.56666666666668</v>
      </c>
      <c r="P3413" s="5">
        <f t="shared" si="214"/>
        <v>5.0209205020920501E-3</v>
      </c>
      <c r="Q3413" t="s">
        <v>8317</v>
      </c>
      <c r="R3413" t="s">
        <v>8318</v>
      </c>
      <c r="S3413" s="10">
        <f t="shared" si="216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100</v>
      </c>
      <c r="P3414" s="5">
        <f t="shared" si="214"/>
        <v>8.6666666666666663E-3</v>
      </c>
      <c r="Q3414" t="s">
        <v>8317</v>
      </c>
      <c r="R3414" t="s">
        <v>8318</v>
      </c>
      <c r="S3414" s="10">
        <f t="shared" si="216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130</v>
      </c>
      <c r="P3415" s="5">
        <f t="shared" si="214"/>
        <v>2.1538461538461538E-2</v>
      </c>
      <c r="Q3415" t="s">
        <v>8317</v>
      </c>
      <c r="R3415" t="s">
        <v>8318</v>
      </c>
      <c r="S3415" s="10">
        <f t="shared" si="216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103.49999999999999</v>
      </c>
      <c r="P3416" s="5">
        <f t="shared" si="214"/>
        <v>1.4170692431561997E-2</v>
      </c>
      <c r="Q3416" t="s">
        <v>8317</v>
      </c>
      <c r="R3416" t="s">
        <v>8318</v>
      </c>
      <c r="S3416" s="10">
        <f t="shared" si="216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100</v>
      </c>
      <c r="P3417" s="5">
        <f t="shared" si="214"/>
        <v>4.4999999999999998E-2</v>
      </c>
      <c r="Q3417" t="s">
        <v>8317</v>
      </c>
      <c r="R3417" t="s">
        <v>8318</v>
      </c>
      <c r="S3417" s="10">
        <f t="shared" si="216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119.6</v>
      </c>
      <c r="P3418" s="5">
        <f t="shared" si="214"/>
        <v>6.270903010033445E-3</v>
      </c>
      <c r="Q3418" t="s">
        <v>8317</v>
      </c>
      <c r="R3418" t="s">
        <v>8318</v>
      </c>
      <c r="S3418" s="10">
        <f t="shared" si="216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100.00058823529412</v>
      </c>
      <c r="P3419" s="5">
        <f t="shared" si="214"/>
        <v>2.6470432526867489E-2</v>
      </c>
      <c r="Q3419" t="s">
        <v>8317</v>
      </c>
      <c r="R3419" t="s">
        <v>8318</v>
      </c>
      <c r="S3419" s="10">
        <f t="shared" si="216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100.875</v>
      </c>
      <c r="P3420" s="5">
        <f t="shared" si="214"/>
        <v>1.3878562577447335E-2</v>
      </c>
      <c r="Q3420" t="s">
        <v>8317</v>
      </c>
      <c r="R3420" t="s">
        <v>8318</v>
      </c>
      <c r="S3420" s="10">
        <f t="shared" si="216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106.54545454545455</v>
      </c>
      <c r="P3421" s="5">
        <f t="shared" si="214"/>
        <v>1.5699658703071672E-2</v>
      </c>
      <c r="Q3421" t="s">
        <v>8317</v>
      </c>
      <c r="R3421" t="s">
        <v>8318</v>
      </c>
      <c r="S3421" s="10">
        <f t="shared" si="216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138</v>
      </c>
      <c r="P3422" s="5">
        <f t="shared" si="214"/>
        <v>3.5196687370600416E-2</v>
      </c>
      <c r="Q3422" t="s">
        <v>8317</v>
      </c>
      <c r="R3422" t="s">
        <v>8318</v>
      </c>
      <c r="S3422" s="10">
        <f t="shared" si="216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101.15</v>
      </c>
      <c r="P3423" s="5">
        <f t="shared" si="214"/>
        <v>9.688581314878892E-3</v>
      </c>
      <c r="Q3423" t="s">
        <v>8317</v>
      </c>
      <c r="R3423" t="s">
        <v>8318</v>
      </c>
      <c r="S3423" s="10">
        <f t="shared" si="216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109.1</v>
      </c>
      <c r="P3424" s="5">
        <f t="shared" si="214"/>
        <v>1.4054384356859151E-2</v>
      </c>
      <c r="Q3424" t="s">
        <v>8317</v>
      </c>
      <c r="R3424" t="s">
        <v>8318</v>
      </c>
      <c r="S3424" s="10">
        <f t="shared" si="216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140</v>
      </c>
      <c r="P3425" s="5">
        <f t="shared" si="214"/>
        <v>2.8571428571428571E-2</v>
      </c>
      <c r="Q3425" t="s">
        <v>8317</v>
      </c>
      <c r="R3425" t="s">
        <v>8318</v>
      </c>
      <c r="S3425" s="10">
        <f t="shared" si="216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103.58333333333334</v>
      </c>
      <c r="P3426" s="5">
        <f t="shared" si="214"/>
        <v>1.2228479485116654E-2</v>
      </c>
      <c r="Q3426" t="s">
        <v>8317</v>
      </c>
      <c r="R3426" t="s">
        <v>8318</v>
      </c>
      <c r="S3426" s="10">
        <f t="shared" si="216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102.97033333333331</v>
      </c>
      <c r="P3427" s="5">
        <f t="shared" si="214"/>
        <v>3.3666654797012735E-3</v>
      </c>
      <c r="Q3427" t="s">
        <v>8317</v>
      </c>
      <c r="R3427" t="s">
        <v>8318</v>
      </c>
      <c r="S3427" s="10">
        <f t="shared" si="216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108.13333333333333</v>
      </c>
      <c r="P3428" s="5">
        <f t="shared" si="214"/>
        <v>2.1454993834771886E-2</v>
      </c>
      <c r="Q3428" t="s">
        <v>8317</v>
      </c>
      <c r="R3428" t="s">
        <v>8318</v>
      </c>
      <c r="S3428" s="10">
        <f t="shared" si="216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100</v>
      </c>
      <c r="P3429" s="5">
        <f t="shared" si="214"/>
        <v>1.9333333333333334E-2</v>
      </c>
      <c r="Q3429" t="s">
        <v>8317</v>
      </c>
      <c r="R3429" t="s">
        <v>8318</v>
      </c>
      <c r="S3429" s="10">
        <f t="shared" si="216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102.75000000000001</v>
      </c>
      <c r="P3430" s="5">
        <f t="shared" si="214"/>
        <v>2.4817518248175182E-2</v>
      </c>
      <c r="Q3430" t="s">
        <v>8317</v>
      </c>
      <c r="R3430" t="s">
        <v>8318</v>
      </c>
      <c r="S3430" s="10">
        <f t="shared" si="216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130</v>
      </c>
      <c r="P3431" s="5">
        <f t="shared" si="214"/>
        <v>6.1538461538461542E-2</v>
      </c>
      <c r="Q3431" t="s">
        <v>8317</v>
      </c>
      <c r="R3431" t="s">
        <v>8318</v>
      </c>
      <c r="S3431" s="10">
        <f t="shared" si="216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108.54949999999999</v>
      </c>
      <c r="P3432" s="5">
        <f t="shared" si="214"/>
        <v>3.3164593111898261E-2</v>
      </c>
      <c r="Q3432" t="s">
        <v>8317</v>
      </c>
      <c r="R3432" t="s">
        <v>8318</v>
      </c>
      <c r="S3432" s="10">
        <f t="shared" si="216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100</v>
      </c>
      <c r="P3433" s="5">
        <f t="shared" si="214"/>
        <v>1.0500000000000001E-2</v>
      </c>
      <c r="Q3433" t="s">
        <v>8317</v>
      </c>
      <c r="R3433" t="s">
        <v>8318</v>
      </c>
      <c r="S3433" s="10">
        <f t="shared" si="216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109.65</v>
      </c>
      <c r="P3434" s="5">
        <f t="shared" si="214"/>
        <v>1.9151846785225718E-2</v>
      </c>
      <c r="Q3434" t="s">
        <v>8317</v>
      </c>
      <c r="R3434" t="s">
        <v>8318</v>
      </c>
      <c r="S3434" s="10">
        <f t="shared" si="216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100.26315789473684</v>
      </c>
      <c r="P3435" s="5">
        <f t="shared" si="214"/>
        <v>7.4540682414698167E-3</v>
      </c>
      <c r="Q3435" t="s">
        <v>8317</v>
      </c>
      <c r="R3435" t="s">
        <v>8318</v>
      </c>
      <c r="S3435" s="10">
        <f t="shared" si="216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105.55000000000001</v>
      </c>
      <c r="P3436" s="5">
        <f t="shared" si="214"/>
        <v>1.5916627190904784E-2</v>
      </c>
      <c r="Q3436" t="s">
        <v>8317</v>
      </c>
      <c r="R3436" t="s">
        <v>8318</v>
      </c>
      <c r="S3436" s="10">
        <f t="shared" si="216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112.00000000000001</v>
      </c>
      <c r="P3437" s="5">
        <f t="shared" si="214"/>
        <v>1.6964285714285713E-2</v>
      </c>
      <c r="Q3437" t="s">
        <v>8317</v>
      </c>
      <c r="R3437" t="s">
        <v>8318</v>
      </c>
      <c r="S3437" s="10">
        <f t="shared" si="216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105.89999999999999</v>
      </c>
      <c r="P3438" s="5">
        <f t="shared" si="214"/>
        <v>6.987724268177526E-3</v>
      </c>
      <c r="Q3438" t="s">
        <v>8317</v>
      </c>
      <c r="R3438" t="s">
        <v>8318</v>
      </c>
      <c r="S3438" s="10">
        <f t="shared" si="216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101</v>
      </c>
      <c r="P3439" s="5">
        <f t="shared" si="214"/>
        <v>1.1881188118811881E-2</v>
      </c>
      <c r="Q3439" t="s">
        <v>8317</v>
      </c>
      <c r="R3439" t="s">
        <v>8318</v>
      </c>
      <c r="S3439" s="10">
        <f t="shared" si="216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104.2</v>
      </c>
      <c r="P3440" s="5">
        <f t="shared" si="214"/>
        <v>5.3742802303262957E-3</v>
      </c>
      <c r="Q3440" t="s">
        <v>8317</v>
      </c>
      <c r="R3440" t="s">
        <v>8318</v>
      </c>
      <c r="S3440" s="10">
        <f t="shared" si="216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134.67833333333334</v>
      </c>
      <c r="P3441" s="5">
        <f t="shared" si="214"/>
        <v>1.113764896605492E-2</v>
      </c>
      <c r="Q3441" t="s">
        <v>8317</v>
      </c>
      <c r="R3441" t="s">
        <v>8318</v>
      </c>
      <c r="S3441" s="10">
        <f t="shared" si="216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105.2184</v>
      </c>
      <c r="P3442" s="5">
        <f t="shared" si="214"/>
        <v>1.558662743398493E-2</v>
      </c>
      <c r="Q3442" t="s">
        <v>8317</v>
      </c>
      <c r="R3442" t="s">
        <v>8318</v>
      </c>
      <c r="S3442" s="10">
        <f t="shared" si="216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102.60000000000001</v>
      </c>
      <c r="P3443" s="5">
        <f t="shared" si="214"/>
        <v>1.6764132553606238E-2</v>
      </c>
      <c r="Q3443" t="s">
        <v>8317</v>
      </c>
      <c r="R3443" t="s">
        <v>8318</v>
      </c>
      <c r="S3443" s="10">
        <f t="shared" si="216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100</v>
      </c>
      <c r="P3444" s="5">
        <f t="shared" si="214"/>
        <v>3.2000000000000001E-2</v>
      </c>
      <c r="Q3444" t="s">
        <v>8317</v>
      </c>
      <c r="R3444" t="s">
        <v>8318</v>
      </c>
      <c r="S3444" s="10">
        <f t="shared" si="216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185.5</v>
      </c>
      <c r="P3445" s="5">
        <f t="shared" si="214"/>
        <v>2.4258760107816711E-2</v>
      </c>
      <c r="Q3445" t="s">
        <v>8317</v>
      </c>
      <c r="R3445" t="s">
        <v>8318</v>
      </c>
      <c r="S3445" s="10">
        <f t="shared" si="216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289</v>
      </c>
      <c r="P3446" s="5">
        <f t="shared" si="214"/>
        <v>2.306805074971165E-2</v>
      </c>
      <c r="Q3446" t="s">
        <v>8317</v>
      </c>
      <c r="R3446" t="s">
        <v>8318</v>
      </c>
      <c r="S3446" s="10">
        <f t="shared" si="216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100</v>
      </c>
      <c r="P3447" s="5">
        <f t="shared" si="214"/>
        <v>1.55E-2</v>
      </c>
      <c r="Q3447" t="s">
        <v>8317</v>
      </c>
      <c r="R3447" t="s">
        <v>8318</v>
      </c>
      <c r="S3447" s="10">
        <f t="shared" si="216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108.2</v>
      </c>
      <c r="P3448" s="5">
        <f t="shared" si="214"/>
        <v>2.3105360443622922E-2</v>
      </c>
      <c r="Q3448" t="s">
        <v>8317</v>
      </c>
      <c r="R3448" t="s">
        <v>8318</v>
      </c>
      <c r="S3448" s="10">
        <f t="shared" si="216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107.80000000000001</v>
      </c>
      <c r="P3449" s="5">
        <f t="shared" si="214"/>
        <v>1.2987012987012988E-2</v>
      </c>
      <c r="Q3449" t="s">
        <v>8317</v>
      </c>
      <c r="R3449" t="s">
        <v>8318</v>
      </c>
      <c r="S3449" s="10">
        <f t="shared" si="216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109.76190476190477</v>
      </c>
      <c r="P3450" s="5">
        <f t="shared" si="214"/>
        <v>1.9522776572668113E-2</v>
      </c>
      <c r="Q3450" t="s">
        <v>8317</v>
      </c>
      <c r="R3450" t="s">
        <v>8318</v>
      </c>
      <c r="S3450" s="10">
        <f t="shared" si="216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170.625</v>
      </c>
      <c r="P3451" s="5">
        <f t="shared" si="214"/>
        <v>1.4652014652014652E-2</v>
      </c>
      <c r="Q3451" t="s">
        <v>8317</v>
      </c>
      <c r="R3451" t="s">
        <v>8318</v>
      </c>
      <c r="S3451" s="10">
        <f t="shared" si="216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152</v>
      </c>
      <c r="P3452" s="5">
        <f t="shared" si="214"/>
        <v>5.131578947368421E-2</v>
      </c>
      <c r="Q3452" t="s">
        <v>8317</v>
      </c>
      <c r="R3452" t="s">
        <v>8318</v>
      </c>
      <c r="S3452" s="10">
        <f t="shared" si="216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101.23076923076924</v>
      </c>
      <c r="P3453" s="5">
        <f t="shared" si="214"/>
        <v>2.4316109422492401E-2</v>
      </c>
      <c r="Q3453" t="s">
        <v>8317</v>
      </c>
      <c r="R3453" t="s">
        <v>8318</v>
      </c>
      <c r="S3453" s="10">
        <f t="shared" si="216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153.19999999999999</v>
      </c>
      <c r="P3454" s="5">
        <f t="shared" si="214"/>
        <v>2.4151436031331592E-2</v>
      </c>
      <c r="Q3454" t="s">
        <v>8317</v>
      </c>
      <c r="R3454" t="s">
        <v>8318</v>
      </c>
      <c r="S3454" s="10">
        <f t="shared" si="216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128.33333333333334</v>
      </c>
      <c r="P3455" s="5">
        <f t="shared" si="214"/>
        <v>3.6363636363636362E-2</v>
      </c>
      <c r="Q3455" t="s">
        <v>8317</v>
      </c>
      <c r="R3455" t="s">
        <v>8318</v>
      </c>
      <c r="S3455" s="10">
        <f t="shared" si="216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100.71428571428571</v>
      </c>
      <c r="P3456" s="5">
        <f t="shared" si="214"/>
        <v>2.9787234042553193E-2</v>
      </c>
      <c r="Q3456" t="s">
        <v>8317</v>
      </c>
      <c r="R3456" t="s">
        <v>8318</v>
      </c>
      <c r="S3456" s="10">
        <f t="shared" si="216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100.64999999999999</v>
      </c>
      <c r="P3457" s="5">
        <f t="shared" si="214"/>
        <v>6.8554396423248882E-3</v>
      </c>
      <c r="Q3457" t="s">
        <v>8317</v>
      </c>
      <c r="R3457" t="s">
        <v>8318</v>
      </c>
      <c r="S3457" s="10">
        <f t="shared" si="216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191.3</v>
      </c>
      <c r="P3458" s="5">
        <f t="shared" si="214"/>
        <v>2.7879421502003832E-3</v>
      </c>
      <c r="Q3458" t="s">
        <v>8317</v>
      </c>
      <c r="R3458" t="s">
        <v>8318</v>
      </c>
      <c r="S3458" s="10">
        <f t="shared" si="216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(E3459/D3459)*100</f>
        <v>140.19999999999999</v>
      </c>
      <c r="P3459" s="5">
        <f t="shared" ref="P3459:P3522" si="218">L3459/E3459</f>
        <v>1.9614835948644792E-2</v>
      </c>
      <c r="Q3459" t="s">
        <v>8317</v>
      </c>
      <c r="R3459" t="s">
        <v>8318</v>
      </c>
      <c r="S3459" s="10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124.33537832310839</v>
      </c>
      <c r="P3460" s="5">
        <f t="shared" si="218"/>
        <v>2.2203947368421052E-2</v>
      </c>
      <c r="Q3460" t="s">
        <v>8317</v>
      </c>
      <c r="R3460" t="s">
        <v>8318</v>
      </c>
      <c r="S3460" s="10">
        <f t="shared" si="216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126.2</v>
      </c>
      <c r="P3461" s="5">
        <f t="shared" si="218"/>
        <v>5.7052297939778132E-2</v>
      </c>
      <c r="Q3461" t="s">
        <v>8317</v>
      </c>
      <c r="R3461" t="s">
        <v>8318</v>
      </c>
      <c r="S3461" s="10">
        <f t="shared" si="216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190</v>
      </c>
      <c r="P3462" s="5">
        <f t="shared" si="218"/>
        <v>0.02</v>
      </c>
      <c r="Q3462" t="s">
        <v>8317</v>
      </c>
      <c r="R3462" t="s">
        <v>8318</v>
      </c>
      <c r="S3462" s="10">
        <f t="shared" si="216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139</v>
      </c>
      <c r="P3463" s="5">
        <f t="shared" si="218"/>
        <v>1.7266187050359712E-2</v>
      </c>
      <c r="Q3463" t="s">
        <v>8317</v>
      </c>
      <c r="R3463" t="s">
        <v>8318</v>
      </c>
      <c r="S3463" s="10">
        <f t="shared" si="216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202</v>
      </c>
      <c r="P3464" s="5">
        <f t="shared" si="218"/>
        <v>3.3663366336633666E-2</v>
      </c>
      <c r="Q3464" t="s">
        <v>8317</v>
      </c>
      <c r="R3464" t="s">
        <v>8318</v>
      </c>
      <c r="S3464" s="10">
        <f t="shared" ref="S3464:S3527" si="220">(((J3464/60)/60)/24)+DATE(1970,1,1)</f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103.38000000000001</v>
      </c>
      <c r="P3465" s="5">
        <f t="shared" si="218"/>
        <v>1.1027278003482298E-2</v>
      </c>
      <c r="Q3465" t="s">
        <v>8317</v>
      </c>
      <c r="R3465" t="s">
        <v>8318</v>
      </c>
      <c r="S3465" s="10">
        <f t="shared" si="220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102.3236</v>
      </c>
      <c r="P3466" s="5">
        <f t="shared" si="218"/>
        <v>1.8177624712187607E-2</v>
      </c>
      <c r="Q3466" t="s">
        <v>8317</v>
      </c>
      <c r="R3466" t="s">
        <v>8318</v>
      </c>
      <c r="S3466" s="10">
        <f t="shared" si="220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103</v>
      </c>
      <c r="P3467" s="5">
        <f t="shared" si="218"/>
        <v>1.7475728155339806E-2</v>
      </c>
      <c r="Q3467" t="s">
        <v>8317</v>
      </c>
      <c r="R3467" t="s">
        <v>8318</v>
      </c>
      <c r="S3467" s="10">
        <f t="shared" si="220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127.14285714285714</v>
      </c>
      <c r="P3468" s="5">
        <f t="shared" si="218"/>
        <v>1.3707865168539326E-2</v>
      </c>
      <c r="Q3468" t="s">
        <v>8317</v>
      </c>
      <c r="R3468" t="s">
        <v>8318</v>
      </c>
      <c r="S3468" s="10">
        <f t="shared" si="220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101</v>
      </c>
      <c r="P3469" s="5">
        <f t="shared" si="218"/>
        <v>1.5511551155115511E-2</v>
      </c>
      <c r="Q3469" t="s">
        <v>8317</v>
      </c>
      <c r="R3469" t="s">
        <v>8318</v>
      </c>
      <c r="S3469" s="10">
        <f t="shared" si="220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121.78</v>
      </c>
      <c r="P3470" s="5">
        <f t="shared" si="218"/>
        <v>1.3959599277385448E-3</v>
      </c>
      <c r="Q3470" t="s">
        <v>8317</v>
      </c>
      <c r="R3470" t="s">
        <v>8318</v>
      </c>
      <c r="S3470" s="10">
        <f t="shared" si="220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113.39285714285714</v>
      </c>
      <c r="P3471" s="5">
        <f t="shared" si="218"/>
        <v>1.9842519685039368E-2</v>
      </c>
      <c r="Q3471" t="s">
        <v>8317</v>
      </c>
      <c r="R3471" t="s">
        <v>8318</v>
      </c>
      <c r="S3471" s="10">
        <f t="shared" si="220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150</v>
      </c>
      <c r="P3472" s="5">
        <f t="shared" si="218"/>
        <v>2.4E-2</v>
      </c>
      <c r="Q3472" t="s">
        <v>8317</v>
      </c>
      <c r="R3472" t="s">
        <v>8318</v>
      </c>
      <c r="S3472" s="10">
        <f t="shared" si="220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214.6</v>
      </c>
      <c r="P3473" s="5">
        <f t="shared" si="218"/>
        <v>2.7958993476234855E-2</v>
      </c>
      <c r="Q3473" t="s">
        <v>8317</v>
      </c>
      <c r="R3473" t="s">
        <v>8318</v>
      </c>
      <c r="S3473" s="10">
        <f t="shared" si="220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102.05</v>
      </c>
      <c r="P3474" s="5">
        <f t="shared" si="218"/>
        <v>1.1268985791278784E-2</v>
      </c>
      <c r="Q3474" t="s">
        <v>8317</v>
      </c>
      <c r="R3474" t="s">
        <v>8318</v>
      </c>
      <c r="S3474" s="10">
        <f t="shared" si="220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100</v>
      </c>
      <c r="P3475" s="5">
        <f t="shared" si="218"/>
        <v>6.7346938775510205E-3</v>
      </c>
      <c r="Q3475" t="s">
        <v>8317</v>
      </c>
      <c r="R3475" t="s">
        <v>8318</v>
      </c>
      <c r="S3475" s="10">
        <f t="shared" si="220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101</v>
      </c>
      <c r="P3476" s="5">
        <f t="shared" si="218"/>
        <v>1.9306930693069307E-2</v>
      </c>
      <c r="Q3476" t="s">
        <v>8317</v>
      </c>
      <c r="R3476" t="s">
        <v>8318</v>
      </c>
      <c r="S3476" s="10">
        <f t="shared" si="220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113.33333333333333</v>
      </c>
      <c r="P3477" s="5">
        <f t="shared" si="218"/>
        <v>0.05</v>
      </c>
      <c r="Q3477" t="s">
        <v>8317</v>
      </c>
      <c r="R3477" t="s">
        <v>8318</v>
      </c>
      <c r="S3477" s="10">
        <f t="shared" si="220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104</v>
      </c>
      <c r="P3478" s="5">
        <f t="shared" si="218"/>
        <v>1.9230769230769232E-2</v>
      </c>
      <c r="Q3478" t="s">
        <v>8317</v>
      </c>
      <c r="R3478" t="s">
        <v>8318</v>
      </c>
      <c r="S3478" s="10">
        <f t="shared" si="220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115.33333333333333</v>
      </c>
      <c r="P3479" s="5">
        <f t="shared" si="218"/>
        <v>1.8786127167630059E-2</v>
      </c>
      <c r="Q3479" t="s">
        <v>8317</v>
      </c>
      <c r="R3479" t="s">
        <v>8318</v>
      </c>
      <c r="S3479" s="10">
        <f t="shared" si="220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112.85000000000001</v>
      </c>
      <c r="P3480" s="5">
        <f t="shared" si="218"/>
        <v>2.5254762959680991E-2</v>
      </c>
      <c r="Q3480" t="s">
        <v>8317</v>
      </c>
      <c r="R3480" t="s">
        <v>8318</v>
      </c>
      <c r="S3480" s="10">
        <f t="shared" si="220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127.86666666666666</v>
      </c>
      <c r="P3481" s="5">
        <f t="shared" si="218"/>
        <v>2.9197080291970802E-2</v>
      </c>
      <c r="Q3481" t="s">
        <v>8317</v>
      </c>
      <c r="R3481" t="s">
        <v>8318</v>
      </c>
      <c r="S3481" s="10">
        <f t="shared" si="220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142.66666666666669</v>
      </c>
      <c r="P3482" s="5">
        <f t="shared" si="218"/>
        <v>6.0747663551401869E-3</v>
      </c>
      <c r="Q3482" t="s">
        <v>8317</v>
      </c>
      <c r="R3482" t="s">
        <v>8318</v>
      </c>
      <c r="S3482" s="10">
        <f t="shared" si="220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118.8</v>
      </c>
      <c r="P3483" s="5">
        <f t="shared" si="218"/>
        <v>7.9966329966329967E-3</v>
      </c>
      <c r="Q3483" t="s">
        <v>8317</v>
      </c>
      <c r="R3483" t="s">
        <v>8318</v>
      </c>
      <c r="S3483" s="10">
        <f t="shared" si="220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138.33333333333334</v>
      </c>
      <c r="P3484" s="5">
        <f t="shared" si="218"/>
        <v>1.9277108433734941E-2</v>
      </c>
      <c r="Q3484" t="s">
        <v>8317</v>
      </c>
      <c r="R3484" t="s">
        <v>8318</v>
      </c>
      <c r="S3484" s="10">
        <f t="shared" si="220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159.9402985074627</v>
      </c>
      <c r="P3485" s="5">
        <f t="shared" si="218"/>
        <v>2.4822695035460994E-2</v>
      </c>
      <c r="Q3485" t="s">
        <v>8317</v>
      </c>
      <c r="R3485" t="s">
        <v>8318</v>
      </c>
      <c r="S3485" s="10">
        <f t="shared" si="220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114.24000000000001</v>
      </c>
      <c r="P3486" s="5">
        <f t="shared" si="218"/>
        <v>1.5406162464985995E-2</v>
      </c>
      <c r="Q3486" t="s">
        <v>8317</v>
      </c>
      <c r="R3486" t="s">
        <v>8318</v>
      </c>
      <c r="S3486" s="10">
        <f t="shared" si="220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100.60606060606061</v>
      </c>
      <c r="P3487" s="5">
        <f t="shared" si="218"/>
        <v>1.8072289156626505E-2</v>
      </c>
      <c r="Q3487" t="s">
        <v>8317</v>
      </c>
      <c r="R3487" t="s">
        <v>8318</v>
      </c>
      <c r="S3487" s="10">
        <f t="shared" si="220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155.20000000000002</v>
      </c>
      <c r="P3488" s="5">
        <f t="shared" si="218"/>
        <v>1.2027491408934709E-2</v>
      </c>
      <c r="Q3488" t="s">
        <v>8317</v>
      </c>
      <c r="R3488" t="s">
        <v>8318</v>
      </c>
      <c r="S3488" s="10">
        <f t="shared" si="220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127.75000000000001</v>
      </c>
      <c r="P3489" s="5">
        <f t="shared" si="218"/>
        <v>2.5831702544031311E-2</v>
      </c>
      <c r="Q3489" t="s">
        <v>8317</v>
      </c>
      <c r="R3489" t="s">
        <v>8318</v>
      </c>
      <c r="S3489" s="10">
        <f t="shared" si="220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121.2</v>
      </c>
      <c r="P3490" s="5">
        <f t="shared" si="218"/>
        <v>7.9757975797579757E-3</v>
      </c>
      <c r="Q3490" t="s">
        <v>8317</v>
      </c>
      <c r="R3490" t="s">
        <v>8318</v>
      </c>
      <c r="S3490" s="10">
        <f t="shared" si="220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112.7</v>
      </c>
      <c r="P3491" s="5">
        <f t="shared" si="218"/>
        <v>1.2777284826974268E-2</v>
      </c>
      <c r="Q3491" t="s">
        <v>8317</v>
      </c>
      <c r="R3491" t="s">
        <v>8318</v>
      </c>
      <c r="S3491" s="10">
        <f t="shared" si="220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127.49999999999999</v>
      </c>
      <c r="P3492" s="5">
        <f t="shared" si="218"/>
        <v>2.1176470588235293E-2</v>
      </c>
      <c r="Q3492" t="s">
        <v>8317</v>
      </c>
      <c r="R3492" t="s">
        <v>8318</v>
      </c>
      <c r="S3492" s="10">
        <f t="shared" si="220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158.20000000000002</v>
      </c>
      <c r="P3493" s="5">
        <f t="shared" si="218"/>
        <v>1.2642225031605562E-2</v>
      </c>
      <c r="Q3493" t="s">
        <v>8317</v>
      </c>
      <c r="R3493" t="s">
        <v>8318</v>
      </c>
      <c r="S3493" s="10">
        <f t="shared" si="220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105.26894736842105</v>
      </c>
      <c r="P3494" s="5">
        <f t="shared" si="218"/>
        <v>8.7495187764672945E-3</v>
      </c>
      <c r="Q3494" t="s">
        <v>8317</v>
      </c>
      <c r="R3494" t="s">
        <v>8318</v>
      </c>
      <c r="S3494" s="10">
        <f t="shared" si="220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100</v>
      </c>
      <c r="P3495" s="5">
        <f t="shared" si="218"/>
        <v>1.9333333333333334E-2</v>
      </c>
      <c r="Q3495" t="s">
        <v>8317</v>
      </c>
      <c r="R3495" t="s">
        <v>8318</v>
      </c>
      <c r="S3495" s="10">
        <f t="shared" si="220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100</v>
      </c>
      <c r="P3496" s="5">
        <f t="shared" si="218"/>
        <v>3.2500000000000001E-2</v>
      </c>
      <c r="Q3496" t="s">
        <v>8317</v>
      </c>
      <c r="R3496" t="s">
        <v>8318</v>
      </c>
      <c r="S3496" s="10">
        <f t="shared" si="220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106.86</v>
      </c>
      <c r="P3497" s="5">
        <f t="shared" si="218"/>
        <v>1.347557551937114E-2</v>
      </c>
      <c r="Q3497" t="s">
        <v>8317</v>
      </c>
      <c r="R3497" t="s">
        <v>8318</v>
      </c>
      <c r="S3497" s="10">
        <f t="shared" si="220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124.4</v>
      </c>
      <c r="P3498" s="5">
        <f t="shared" si="218"/>
        <v>2.0900321543408359E-2</v>
      </c>
      <c r="Q3498" t="s">
        <v>8317</v>
      </c>
      <c r="R3498" t="s">
        <v>8318</v>
      </c>
      <c r="S3498" s="10">
        <f t="shared" si="220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108.70406189555126</v>
      </c>
      <c r="P3499" s="5">
        <f t="shared" si="218"/>
        <v>2.9062870699881376E-2</v>
      </c>
      <c r="Q3499" t="s">
        <v>8317</v>
      </c>
      <c r="R3499" t="s">
        <v>8318</v>
      </c>
      <c r="S3499" s="10">
        <f t="shared" si="220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102.42424242424242</v>
      </c>
      <c r="P3500" s="5">
        <f t="shared" si="218"/>
        <v>2.4852071005917159E-2</v>
      </c>
      <c r="Q3500" t="s">
        <v>8317</v>
      </c>
      <c r="R3500" t="s">
        <v>8318</v>
      </c>
      <c r="S3500" s="10">
        <f t="shared" si="220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105.5</v>
      </c>
      <c r="P3501" s="5">
        <f t="shared" si="218"/>
        <v>1.6587677725118485E-2</v>
      </c>
      <c r="Q3501" t="s">
        <v>8317</v>
      </c>
      <c r="R3501" t="s">
        <v>8318</v>
      </c>
      <c r="S3501" s="10">
        <f t="shared" si="220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106.3</v>
      </c>
      <c r="P3502" s="5">
        <f t="shared" si="218"/>
        <v>3.9510818438381938E-2</v>
      </c>
      <c r="Q3502" t="s">
        <v>8317</v>
      </c>
      <c r="R3502" t="s">
        <v>8318</v>
      </c>
      <c r="S3502" s="10">
        <f t="shared" si="220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100.66666666666666</v>
      </c>
      <c r="P3503" s="5">
        <f t="shared" si="218"/>
        <v>2.781456953642384E-2</v>
      </c>
      <c r="Q3503" t="s">
        <v>8317</v>
      </c>
      <c r="R3503" t="s">
        <v>8318</v>
      </c>
      <c r="S3503" s="10">
        <f t="shared" si="220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105.4</v>
      </c>
      <c r="P3504" s="5">
        <f t="shared" si="218"/>
        <v>7.3529411764705881E-3</v>
      </c>
      <c r="Q3504" t="s">
        <v>8317</v>
      </c>
      <c r="R3504" t="s">
        <v>8318</v>
      </c>
      <c r="S3504" s="10">
        <f t="shared" si="220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107.55999999999999</v>
      </c>
      <c r="P3505" s="5">
        <f t="shared" si="218"/>
        <v>1.4131647452584604E-2</v>
      </c>
      <c r="Q3505" t="s">
        <v>8317</v>
      </c>
      <c r="R3505" t="s">
        <v>8318</v>
      </c>
      <c r="S3505" s="10">
        <f t="shared" si="220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100</v>
      </c>
      <c r="P3506" s="5">
        <f t="shared" si="218"/>
        <v>8.0000000000000002E-3</v>
      </c>
      <c r="Q3506" t="s">
        <v>8317</v>
      </c>
      <c r="R3506" t="s">
        <v>8318</v>
      </c>
      <c r="S3506" s="10">
        <f t="shared" si="220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103.76</v>
      </c>
      <c r="P3507" s="5">
        <f t="shared" si="218"/>
        <v>1.5034695451040863E-2</v>
      </c>
      <c r="Q3507" t="s">
        <v>8317</v>
      </c>
      <c r="R3507" t="s">
        <v>8318</v>
      </c>
      <c r="S3507" s="10">
        <f t="shared" si="220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101.49999999999999</v>
      </c>
      <c r="P3508" s="5">
        <f t="shared" si="218"/>
        <v>9.5238095238095247E-3</v>
      </c>
      <c r="Q3508" t="s">
        <v>8317</v>
      </c>
      <c r="R3508" t="s">
        <v>8318</v>
      </c>
      <c r="S3508" s="10">
        <f t="shared" si="220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104.4</v>
      </c>
      <c r="P3509" s="5">
        <f t="shared" si="218"/>
        <v>6.8965517241379309E-3</v>
      </c>
      <c r="Q3509" t="s">
        <v>8317</v>
      </c>
      <c r="R3509" t="s">
        <v>8318</v>
      </c>
      <c r="S3509" s="10">
        <f t="shared" si="220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180</v>
      </c>
      <c r="P3510" s="5">
        <f t="shared" si="218"/>
        <v>8.3333333333333329E-2</v>
      </c>
      <c r="Q3510" t="s">
        <v>8317</v>
      </c>
      <c r="R3510" t="s">
        <v>8318</v>
      </c>
      <c r="S3510" s="10">
        <f t="shared" si="220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106.33333333333333</v>
      </c>
      <c r="P3511" s="5">
        <f t="shared" si="218"/>
        <v>1.0344827586206896E-2</v>
      </c>
      <c r="Q3511" t="s">
        <v>8317</v>
      </c>
      <c r="R3511" t="s">
        <v>8318</v>
      </c>
      <c r="S3511" s="10">
        <f t="shared" si="220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100.55555555555556</v>
      </c>
      <c r="P3512" s="5">
        <f t="shared" si="218"/>
        <v>1.6574585635359115E-2</v>
      </c>
      <c r="Q3512" t="s">
        <v>8317</v>
      </c>
      <c r="R3512" t="s">
        <v>8318</v>
      </c>
      <c r="S3512" s="10">
        <f t="shared" si="220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101.2</v>
      </c>
      <c r="P3513" s="5">
        <f t="shared" si="218"/>
        <v>1.2516469038208168E-2</v>
      </c>
      <c r="Q3513" t="s">
        <v>8317</v>
      </c>
      <c r="R3513" t="s">
        <v>8318</v>
      </c>
      <c r="S3513" s="10">
        <f t="shared" si="220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100</v>
      </c>
      <c r="P3514" s="5">
        <f t="shared" si="218"/>
        <v>1.7000000000000001E-2</v>
      </c>
      <c r="Q3514" t="s">
        <v>8317</v>
      </c>
      <c r="R3514" t="s">
        <v>8318</v>
      </c>
      <c r="S3514" s="10">
        <f t="shared" si="220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118.39285714285714</v>
      </c>
      <c r="P3515" s="5">
        <f t="shared" si="218"/>
        <v>1.3273001508295626E-2</v>
      </c>
      <c r="Q3515" t="s">
        <v>8317</v>
      </c>
      <c r="R3515" t="s">
        <v>8318</v>
      </c>
      <c r="S3515" s="10">
        <f t="shared" si="220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110.00000000000001</v>
      </c>
      <c r="P3516" s="5">
        <f t="shared" si="218"/>
        <v>1.8181818181818181E-2</v>
      </c>
      <c r="Q3516" t="s">
        <v>8317</v>
      </c>
      <c r="R3516" t="s">
        <v>8318</v>
      </c>
      <c r="S3516" s="10">
        <f t="shared" si="220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102.66666666666666</v>
      </c>
      <c r="P3517" s="5">
        <f t="shared" si="218"/>
        <v>1.4935064935064935E-2</v>
      </c>
      <c r="Q3517" t="s">
        <v>8317</v>
      </c>
      <c r="R3517" t="s">
        <v>8318</v>
      </c>
      <c r="S3517" s="10">
        <f t="shared" si="220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100</v>
      </c>
      <c r="P3518" s="5">
        <f t="shared" si="218"/>
        <v>4.4000000000000003E-3</v>
      </c>
      <c r="Q3518" t="s">
        <v>8317</v>
      </c>
      <c r="R3518" t="s">
        <v>8318</v>
      </c>
      <c r="S3518" s="10">
        <f t="shared" si="220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100</v>
      </c>
      <c r="P3519" s="5">
        <f t="shared" si="218"/>
        <v>3.2499999999999999E-3</v>
      </c>
      <c r="Q3519" t="s">
        <v>8317</v>
      </c>
      <c r="R3519" t="s">
        <v>8318</v>
      </c>
      <c r="S3519" s="10">
        <f t="shared" si="220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110.04599999999999</v>
      </c>
      <c r="P3520" s="5">
        <f t="shared" si="218"/>
        <v>1.9991639859695036E-2</v>
      </c>
      <c r="Q3520" t="s">
        <v>8317</v>
      </c>
      <c r="R3520" t="s">
        <v>8318</v>
      </c>
      <c r="S3520" s="10">
        <f t="shared" si="220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101.35000000000001</v>
      </c>
      <c r="P3521" s="5">
        <f t="shared" si="218"/>
        <v>1.3813517513566848E-2</v>
      </c>
      <c r="Q3521" t="s">
        <v>8317</v>
      </c>
      <c r="R3521" t="s">
        <v>8318</v>
      </c>
      <c r="S3521" s="10">
        <f t="shared" si="220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100.75</v>
      </c>
      <c r="P3522" s="5">
        <f t="shared" si="218"/>
        <v>1.0421836228287842E-2</v>
      </c>
      <c r="Q3522" t="s">
        <v>8317</v>
      </c>
      <c r="R3522" t="s">
        <v>8318</v>
      </c>
      <c r="S3522" s="10">
        <f t="shared" si="220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(E3523/D3523)*100</f>
        <v>169.42857142857144</v>
      </c>
      <c r="P3523" s="5">
        <f t="shared" ref="P3523:P3586" si="222">L3523/E3523</f>
        <v>2.1922428330522766E-2</v>
      </c>
      <c r="Q3523" t="s">
        <v>8317</v>
      </c>
      <c r="R3523" t="s">
        <v>8318</v>
      </c>
      <c r="S3523" s="10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100</v>
      </c>
      <c r="P3524" s="5">
        <f t="shared" si="222"/>
        <v>2.4372759856630826E-2</v>
      </c>
      <c r="Q3524" t="s">
        <v>8317</v>
      </c>
      <c r="R3524" t="s">
        <v>8318</v>
      </c>
      <c r="S3524" s="10">
        <f t="shared" si="220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113.65</v>
      </c>
      <c r="P3525" s="5">
        <f t="shared" si="222"/>
        <v>1.7597888253409591E-2</v>
      </c>
      <c r="Q3525" t="s">
        <v>8317</v>
      </c>
      <c r="R3525" t="s">
        <v>8318</v>
      </c>
      <c r="S3525" s="10">
        <f t="shared" si="220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101.56</v>
      </c>
      <c r="P3526" s="5">
        <f t="shared" si="222"/>
        <v>7.28633320204805E-3</v>
      </c>
      <c r="Q3526" t="s">
        <v>8317</v>
      </c>
      <c r="R3526" t="s">
        <v>8318</v>
      </c>
      <c r="S3526" s="10">
        <f t="shared" si="220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106</v>
      </c>
      <c r="P3527" s="5">
        <f t="shared" si="222"/>
        <v>1.3207547169811321E-2</v>
      </c>
      <c r="Q3527" t="s">
        <v>8317</v>
      </c>
      <c r="R3527" t="s">
        <v>8318</v>
      </c>
      <c r="S3527" s="10">
        <f t="shared" si="220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102</v>
      </c>
      <c r="P3528" s="5">
        <f t="shared" si="222"/>
        <v>1.0101010101010102E-2</v>
      </c>
      <c r="Q3528" t="s">
        <v>8317</v>
      </c>
      <c r="R3528" t="s">
        <v>8318</v>
      </c>
      <c r="S3528" s="10">
        <f t="shared" ref="S3528:S3591" si="224">(((J3528/60)/60)/24)+DATE(1970,1,1)</f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116.91666666666667</v>
      </c>
      <c r="P3529" s="5">
        <f t="shared" si="222"/>
        <v>1.225944404846757E-2</v>
      </c>
      <c r="Q3529" t="s">
        <v>8317</v>
      </c>
      <c r="R3529" t="s">
        <v>8318</v>
      </c>
      <c r="S3529" s="10">
        <f t="shared" si="224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101.15151515151514</v>
      </c>
      <c r="P3530" s="5">
        <f t="shared" si="222"/>
        <v>2.2168963451168363E-2</v>
      </c>
      <c r="Q3530" t="s">
        <v>8317</v>
      </c>
      <c r="R3530" t="s">
        <v>8318</v>
      </c>
      <c r="S3530" s="10">
        <f t="shared" si="224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132</v>
      </c>
      <c r="P3531" s="5">
        <f t="shared" si="222"/>
        <v>2.7272727272727271E-2</v>
      </c>
      <c r="Q3531" t="s">
        <v>8317</v>
      </c>
      <c r="R3531" t="s">
        <v>8318</v>
      </c>
      <c r="S3531" s="10">
        <f t="shared" si="224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100</v>
      </c>
      <c r="P3532" s="5">
        <f t="shared" si="222"/>
        <v>8.0000000000000002E-3</v>
      </c>
      <c r="Q3532" t="s">
        <v>8317</v>
      </c>
      <c r="R3532" t="s">
        <v>8318</v>
      </c>
      <c r="S3532" s="10">
        <f t="shared" si="224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128</v>
      </c>
      <c r="P3533" s="5">
        <f t="shared" si="222"/>
        <v>2.0312500000000001E-2</v>
      </c>
      <c r="Q3533" t="s">
        <v>8317</v>
      </c>
      <c r="R3533" t="s">
        <v>8318</v>
      </c>
      <c r="S3533" s="10">
        <f t="shared" si="224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118.95833333333334</v>
      </c>
      <c r="P3534" s="5">
        <f t="shared" si="222"/>
        <v>2.3642732049036778E-2</v>
      </c>
      <c r="Q3534" t="s">
        <v>8317</v>
      </c>
      <c r="R3534" t="s">
        <v>8318</v>
      </c>
      <c r="S3534" s="10">
        <f t="shared" si="224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126.2</v>
      </c>
      <c r="P3535" s="5">
        <f t="shared" si="222"/>
        <v>1.2678288431061807E-2</v>
      </c>
      <c r="Q3535" t="s">
        <v>8317</v>
      </c>
      <c r="R3535" t="s">
        <v>8318</v>
      </c>
      <c r="S3535" s="10">
        <f t="shared" si="224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156.20000000000002</v>
      </c>
      <c r="P3536" s="5">
        <f t="shared" si="222"/>
        <v>2.6120358514724711E-2</v>
      </c>
      <c r="Q3536" t="s">
        <v>8317</v>
      </c>
      <c r="R3536" t="s">
        <v>8318</v>
      </c>
      <c r="S3536" s="10">
        <f t="shared" si="224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103.15</v>
      </c>
      <c r="P3537" s="5">
        <f t="shared" si="222"/>
        <v>2.2297624818225885E-2</v>
      </c>
      <c r="Q3537" t="s">
        <v>8317</v>
      </c>
      <c r="R3537" t="s">
        <v>8318</v>
      </c>
      <c r="S3537" s="10">
        <f t="shared" si="224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153.33333333333334</v>
      </c>
      <c r="P3538" s="5">
        <f t="shared" si="222"/>
        <v>7.3913043478260873E-2</v>
      </c>
      <c r="Q3538" t="s">
        <v>8317</v>
      </c>
      <c r="R3538" t="s">
        <v>8318</v>
      </c>
      <c r="S3538" s="10">
        <f t="shared" si="224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180.44444444444446</v>
      </c>
      <c r="P3539" s="5">
        <f t="shared" si="222"/>
        <v>2.2988505747126436E-2</v>
      </c>
      <c r="Q3539" t="s">
        <v>8317</v>
      </c>
      <c r="R3539" t="s">
        <v>8318</v>
      </c>
      <c r="S3539" s="10">
        <f t="shared" si="224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128.44999999999999</v>
      </c>
      <c r="P3540" s="5">
        <f t="shared" si="222"/>
        <v>3.2308291163876998E-2</v>
      </c>
      <c r="Q3540" t="s">
        <v>8317</v>
      </c>
      <c r="R3540" t="s">
        <v>8318</v>
      </c>
      <c r="S3540" s="10">
        <f t="shared" si="224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119.66666666666667</v>
      </c>
      <c r="P3541" s="5">
        <f t="shared" si="222"/>
        <v>1.8105849582172703E-2</v>
      </c>
      <c r="Q3541" t="s">
        <v>8317</v>
      </c>
      <c r="R3541" t="s">
        <v>8318</v>
      </c>
      <c r="S3541" s="10">
        <f t="shared" si="224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123</v>
      </c>
      <c r="P3542" s="5">
        <f t="shared" si="222"/>
        <v>2.1680216802168022E-2</v>
      </c>
      <c r="Q3542" t="s">
        <v>8317</v>
      </c>
      <c r="R3542" t="s">
        <v>8318</v>
      </c>
      <c r="S3542" s="10">
        <f t="shared" si="224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105</v>
      </c>
      <c r="P3543" s="5">
        <f t="shared" si="222"/>
        <v>2.5396825396825397E-2</v>
      </c>
      <c r="Q3543" t="s">
        <v>8317</v>
      </c>
      <c r="R3543" t="s">
        <v>8318</v>
      </c>
      <c r="S3543" s="10">
        <f t="shared" si="224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102.23636363636363</v>
      </c>
      <c r="P3544" s="5">
        <f t="shared" si="222"/>
        <v>1.5116485861639694E-2</v>
      </c>
      <c r="Q3544" t="s">
        <v>8317</v>
      </c>
      <c r="R3544" t="s">
        <v>8318</v>
      </c>
      <c r="S3544" s="10">
        <f t="shared" si="224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104.66666666666666</v>
      </c>
      <c r="P3545" s="5">
        <f t="shared" si="222"/>
        <v>1.8471337579617834E-2</v>
      </c>
      <c r="Q3545" t="s">
        <v>8317</v>
      </c>
      <c r="R3545" t="s">
        <v>8318</v>
      </c>
      <c r="S3545" s="10">
        <f t="shared" si="224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100</v>
      </c>
      <c r="P3546" s="5">
        <f t="shared" si="222"/>
        <v>9.5999999999999992E-3</v>
      </c>
      <c r="Q3546" t="s">
        <v>8317</v>
      </c>
      <c r="R3546" t="s">
        <v>8318</v>
      </c>
      <c r="S3546" s="10">
        <f t="shared" si="224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100.4</v>
      </c>
      <c r="P3547" s="5">
        <f t="shared" si="222"/>
        <v>3.1872509960159362E-2</v>
      </c>
      <c r="Q3547" t="s">
        <v>8317</v>
      </c>
      <c r="R3547" t="s">
        <v>8318</v>
      </c>
      <c r="S3547" s="10">
        <f t="shared" si="224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102.27272727272727</v>
      </c>
      <c r="P3548" s="5">
        <f t="shared" si="222"/>
        <v>1.6888888888888887E-2</v>
      </c>
      <c r="Q3548" t="s">
        <v>8317</v>
      </c>
      <c r="R3548" t="s">
        <v>8318</v>
      </c>
      <c r="S3548" s="10">
        <f t="shared" si="224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114.40928571428573</v>
      </c>
      <c r="P3549" s="5">
        <f t="shared" si="222"/>
        <v>8.3909273098462279E-3</v>
      </c>
      <c r="Q3549" t="s">
        <v>8317</v>
      </c>
      <c r="R3549" t="s">
        <v>8318</v>
      </c>
      <c r="S3549" s="10">
        <f t="shared" si="224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101.9047619047619</v>
      </c>
      <c r="P3550" s="5">
        <f t="shared" si="222"/>
        <v>6.0747663551401869E-3</v>
      </c>
      <c r="Q3550" t="s">
        <v>8317</v>
      </c>
      <c r="R3550" t="s">
        <v>8318</v>
      </c>
      <c r="S3550" s="10">
        <f t="shared" si="224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102</v>
      </c>
      <c r="P3551" s="5">
        <f t="shared" si="222"/>
        <v>4.1176470588235294E-2</v>
      </c>
      <c r="Q3551" t="s">
        <v>8317</v>
      </c>
      <c r="R3551" t="s">
        <v>8318</v>
      </c>
      <c r="S3551" s="10">
        <f t="shared" si="224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104.80000000000001</v>
      </c>
      <c r="P3552" s="5">
        <f t="shared" si="222"/>
        <v>2.4427480916030534E-2</v>
      </c>
      <c r="Q3552" t="s">
        <v>8317</v>
      </c>
      <c r="R3552" t="s">
        <v>8318</v>
      </c>
      <c r="S3552" s="10">
        <f t="shared" si="224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101.83333333333333</v>
      </c>
      <c r="P3553" s="5">
        <f t="shared" si="222"/>
        <v>1.6366612111292964E-2</v>
      </c>
      <c r="Q3553" t="s">
        <v>8317</v>
      </c>
      <c r="R3553" t="s">
        <v>8318</v>
      </c>
      <c r="S3553" s="10">
        <f t="shared" si="224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100</v>
      </c>
      <c r="P3554" s="5">
        <f t="shared" si="222"/>
        <v>2.5873221216041398E-2</v>
      </c>
      <c r="Q3554" t="s">
        <v>8317</v>
      </c>
      <c r="R3554" t="s">
        <v>8318</v>
      </c>
      <c r="S3554" s="10">
        <f t="shared" si="224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106.27272727272728</v>
      </c>
      <c r="P3555" s="5">
        <f t="shared" si="222"/>
        <v>1.7792985457656115E-2</v>
      </c>
      <c r="Q3555" t="s">
        <v>8317</v>
      </c>
      <c r="R3555" t="s">
        <v>8318</v>
      </c>
      <c r="S3555" s="10">
        <f t="shared" si="224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113.42219999999999</v>
      </c>
      <c r="P3556" s="5">
        <f t="shared" si="222"/>
        <v>9.3456131163035111E-3</v>
      </c>
      <c r="Q3556" t="s">
        <v>8317</v>
      </c>
      <c r="R3556" t="s">
        <v>8318</v>
      </c>
      <c r="S3556" s="10">
        <f t="shared" si="224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100</v>
      </c>
      <c r="P3557" s="5">
        <f t="shared" si="222"/>
        <v>5.8333333333333336E-3</v>
      </c>
      <c r="Q3557" t="s">
        <v>8317</v>
      </c>
      <c r="R3557" t="s">
        <v>8318</v>
      </c>
      <c r="S3557" s="10">
        <f t="shared" si="224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100.45454545454547</v>
      </c>
      <c r="P3558" s="5">
        <f t="shared" si="222"/>
        <v>9.0497737556561094E-3</v>
      </c>
      <c r="Q3558" t="s">
        <v>8317</v>
      </c>
      <c r="R3558" t="s">
        <v>8318</v>
      </c>
      <c r="S3558" s="10">
        <f t="shared" si="224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100.03599999999999</v>
      </c>
      <c r="P3559" s="5">
        <f t="shared" si="222"/>
        <v>5.5779919229077529E-3</v>
      </c>
      <c r="Q3559" t="s">
        <v>8317</v>
      </c>
      <c r="R3559" t="s">
        <v>8318</v>
      </c>
      <c r="S3559" s="10">
        <f t="shared" si="224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144</v>
      </c>
      <c r="P3560" s="5">
        <f t="shared" si="222"/>
        <v>4.3650793650793648E-2</v>
      </c>
      <c r="Q3560" t="s">
        <v>8317</v>
      </c>
      <c r="R3560" t="s">
        <v>8318</v>
      </c>
      <c r="S3560" s="10">
        <f t="shared" si="224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103.49999999999999</v>
      </c>
      <c r="P3561" s="5">
        <f t="shared" si="222"/>
        <v>2.318840579710145E-2</v>
      </c>
      <c r="Q3561" t="s">
        <v>8317</v>
      </c>
      <c r="R3561" t="s">
        <v>8318</v>
      </c>
      <c r="S3561" s="10">
        <f t="shared" si="224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108.43750000000001</v>
      </c>
      <c r="P3562" s="5">
        <f t="shared" si="222"/>
        <v>2.132564841498559E-2</v>
      </c>
      <c r="Q3562" t="s">
        <v>8317</v>
      </c>
      <c r="R3562" t="s">
        <v>8318</v>
      </c>
      <c r="S3562" s="10">
        <f t="shared" si="224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102.4</v>
      </c>
      <c r="P3563" s="5">
        <f t="shared" si="222"/>
        <v>2.1093750000000001E-2</v>
      </c>
      <c r="Q3563" t="s">
        <v>8317</v>
      </c>
      <c r="R3563" t="s">
        <v>8318</v>
      </c>
      <c r="S3563" s="10">
        <f t="shared" si="224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148.88888888888889</v>
      </c>
      <c r="P3564" s="5">
        <f t="shared" si="222"/>
        <v>6.6098081023454158E-2</v>
      </c>
      <c r="Q3564" t="s">
        <v>8317</v>
      </c>
      <c r="R3564" t="s">
        <v>8318</v>
      </c>
      <c r="S3564" s="10">
        <f t="shared" si="224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105.49000000000002</v>
      </c>
      <c r="P3565" s="5">
        <f t="shared" si="222"/>
        <v>4.7397857616835716E-2</v>
      </c>
      <c r="Q3565" t="s">
        <v>8317</v>
      </c>
      <c r="R3565" t="s">
        <v>8318</v>
      </c>
      <c r="S3565" s="10">
        <f t="shared" si="224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100.49999999999999</v>
      </c>
      <c r="P3566" s="5">
        <f t="shared" si="222"/>
        <v>1.6915422885572139E-2</v>
      </c>
      <c r="Q3566" t="s">
        <v>8317</v>
      </c>
      <c r="R3566" t="s">
        <v>8318</v>
      </c>
      <c r="S3566" s="10">
        <f t="shared" si="224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130.55555555555557</v>
      </c>
      <c r="P3567" s="5">
        <f t="shared" si="222"/>
        <v>1.0212765957446808E-2</v>
      </c>
      <c r="Q3567" t="s">
        <v>8317</v>
      </c>
      <c r="R3567" t="s">
        <v>8318</v>
      </c>
      <c r="S3567" s="10">
        <f t="shared" si="224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104.75000000000001</v>
      </c>
      <c r="P3568" s="5">
        <f t="shared" si="222"/>
        <v>1.8138424821002388E-2</v>
      </c>
      <c r="Q3568" t="s">
        <v>8317</v>
      </c>
      <c r="R3568" t="s">
        <v>8318</v>
      </c>
      <c r="S3568" s="10">
        <f t="shared" si="224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108.80000000000001</v>
      </c>
      <c r="P3569" s="5">
        <f t="shared" si="222"/>
        <v>3.7683823529411763E-2</v>
      </c>
      <c r="Q3569" t="s">
        <v>8317</v>
      </c>
      <c r="R3569" t="s">
        <v>8318</v>
      </c>
      <c r="S3569" s="10">
        <f t="shared" si="224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111.00000000000001</v>
      </c>
      <c r="P3570" s="5">
        <f t="shared" si="222"/>
        <v>1.7117117117117116E-2</v>
      </c>
      <c r="Q3570" t="s">
        <v>8317</v>
      </c>
      <c r="R3570" t="s">
        <v>8318</v>
      </c>
      <c r="S3570" s="10">
        <f t="shared" si="224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100.47999999999999</v>
      </c>
      <c r="P3571" s="5">
        <f t="shared" si="222"/>
        <v>8.1608280254777069E-3</v>
      </c>
      <c r="Q3571" t="s">
        <v>8317</v>
      </c>
      <c r="R3571" t="s">
        <v>8318</v>
      </c>
      <c r="S3571" s="10">
        <f t="shared" si="224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114.35</v>
      </c>
      <c r="P3572" s="5">
        <f t="shared" si="222"/>
        <v>1.1368605159597726E-2</v>
      </c>
      <c r="Q3572" t="s">
        <v>8317</v>
      </c>
      <c r="R3572" t="s">
        <v>8318</v>
      </c>
      <c r="S3572" s="10">
        <f t="shared" si="224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122.06666666666666</v>
      </c>
      <c r="P3573" s="5">
        <f t="shared" si="222"/>
        <v>1.3653741125068269E-2</v>
      </c>
      <c r="Q3573" t="s">
        <v>8317</v>
      </c>
      <c r="R3573" t="s">
        <v>8318</v>
      </c>
      <c r="S3573" s="10">
        <f t="shared" si="224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100</v>
      </c>
      <c r="P3574" s="5">
        <f t="shared" si="222"/>
        <v>1.7999999999999999E-2</v>
      </c>
      <c r="Q3574" t="s">
        <v>8317</v>
      </c>
      <c r="R3574" t="s">
        <v>8318</v>
      </c>
      <c r="S3574" s="10">
        <f t="shared" si="224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102.8</v>
      </c>
      <c r="P3575" s="5">
        <f t="shared" si="222"/>
        <v>2.5291828793774319E-2</v>
      </c>
      <c r="Q3575" t="s">
        <v>8317</v>
      </c>
      <c r="R3575" t="s">
        <v>8318</v>
      </c>
      <c r="S3575" s="10">
        <f t="shared" si="224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106.12068965517241</v>
      </c>
      <c r="P3576" s="5">
        <f t="shared" si="222"/>
        <v>7.311129163281885E-3</v>
      </c>
      <c r="Q3576" t="s">
        <v>8317</v>
      </c>
      <c r="R3576" t="s">
        <v>8318</v>
      </c>
      <c r="S3576" s="10">
        <f t="shared" si="224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101.33000000000001</v>
      </c>
      <c r="P3577" s="5">
        <f t="shared" si="222"/>
        <v>1.006612059607224E-2</v>
      </c>
      <c r="Q3577" t="s">
        <v>8317</v>
      </c>
      <c r="R3577" t="s">
        <v>8318</v>
      </c>
      <c r="S3577" s="10">
        <f t="shared" si="224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100</v>
      </c>
      <c r="P3578" s="5">
        <f t="shared" si="222"/>
        <v>0.05</v>
      </c>
      <c r="Q3578" t="s">
        <v>8317</v>
      </c>
      <c r="R3578" t="s">
        <v>8318</v>
      </c>
      <c r="S3578" s="10">
        <f t="shared" si="224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130</v>
      </c>
      <c r="P3579" s="5">
        <f t="shared" si="222"/>
        <v>3.4615384615384617E-2</v>
      </c>
      <c r="Q3579" t="s">
        <v>8317</v>
      </c>
      <c r="R3579" t="s">
        <v>8318</v>
      </c>
      <c r="S3579" s="10">
        <f t="shared" si="224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100.01333333333334</v>
      </c>
      <c r="P3580" s="5">
        <f t="shared" si="222"/>
        <v>2.4663378216237833E-2</v>
      </c>
      <c r="Q3580" t="s">
        <v>8317</v>
      </c>
      <c r="R3580" t="s">
        <v>8318</v>
      </c>
      <c r="S3580" s="10">
        <f t="shared" si="224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100</v>
      </c>
      <c r="P3581" s="5">
        <f t="shared" si="222"/>
        <v>2.8000000000000001E-2</v>
      </c>
      <c r="Q3581" t="s">
        <v>8317</v>
      </c>
      <c r="R3581" t="s">
        <v>8318</v>
      </c>
      <c r="S3581" s="10">
        <f t="shared" si="224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113.88888888888889</v>
      </c>
      <c r="P3582" s="5">
        <f t="shared" si="222"/>
        <v>2.6341463414634145E-2</v>
      </c>
      <c r="Q3582" t="s">
        <v>8317</v>
      </c>
      <c r="R3582" t="s">
        <v>8318</v>
      </c>
      <c r="S3582" s="10">
        <f t="shared" si="224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100</v>
      </c>
      <c r="P3583" s="5">
        <f t="shared" si="222"/>
        <v>0.03</v>
      </c>
      <c r="Q3583" t="s">
        <v>8317</v>
      </c>
      <c r="R3583" t="s">
        <v>8318</v>
      </c>
      <c r="S3583" s="10">
        <f t="shared" si="224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287</v>
      </c>
      <c r="P3584" s="5">
        <f t="shared" si="222"/>
        <v>1.7073170731707318E-2</v>
      </c>
      <c r="Q3584" t="s">
        <v>8317</v>
      </c>
      <c r="R3584" t="s">
        <v>8318</v>
      </c>
      <c r="S3584" s="10">
        <f t="shared" si="224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108.5</v>
      </c>
      <c r="P3585" s="5">
        <f t="shared" si="222"/>
        <v>7.3732718894009217E-3</v>
      </c>
      <c r="Q3585" t="s">
        <v>8317</v>
      </c>
      <c r="R3585" t="s">
        <v>8318</v>
      </c>
      <c r="S3585" s="10">
        <f t="shared" si="224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115.5</v>
      </c>
      <c r="P3586" s="5">
        <f t="shared" si="222"/>
        <v>3.2323232323232323E-2</v>
      </c>
      <c r="Q3586" t="s">
        <v>8317</v>
      </c>
      <c r="R3586" t="s">
        <v>8318</v>
      </c>
      <c r="S3586" s="10">
        <f t="shared" si="224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(E3587/D3587)*100</f>
        <v>119.11764705882352</v>
      </c>
      <c r="P3587" s="5">
        <f t="shared" ref="P3587:P3650" si="226">L3587/E3587</f>
        <v>5.6790123456790121E-3</v>
      </c>
      <c r="Q3587" t="s">
        <v>8317</v>
      </c>
      <c r="R3587" t="s">
        <v>8318</v>
      </c>
      <c r="S3587" s="10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109.42666666666668</v>
      </c>
      <c r="P3588" s="5">
        <f t="shared" si="226"/>
        <v>6.5797489947605706E-3</v>
      </c>
      <c r="Q3588" t="s">
        <v>8317</v>
      </c>
      <c r="R3588" t="s">
        <v>8318</v>
      </c>
      <c r="S3588" s="10">
        <f t="shared" si="224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126.6</v>
      </c>
      <c r="P3589" s="5">
        <f t="shared" si="226"/>
        <v>4.4233807266982623E-2</v>
      </c>
      <c r="Q3589" t="s">
        <v>8317</v>
      </c>
      <c r="R3589" t="s">
        <v>8318</v>
      </c>
      <c r="S3589" s="10">
        <f t="shared" si="224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100.49999999999999</v>
      </c>
      <c r="P3590" s="5">
        <f t="shared" si="226"/>
        <v>5.4726368159203981E-2</v>
      </c>
      <c r="Q3590" t="s">
        <v>8317</v>
      </c>
      <c r="R3590" t="s">
        <v>8318</v>
      </c>
      <c r="S3590" s="10">
        <f t="shared" si="224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127.49999999999999</v>
      </c>
      <c r="P3591" s="5">
        <f t="shared" si="226"/>
        <v>1.215686274509804E-2</v>
      </c>
      <c r="Q3591" t="s">
        <v>8317</v>
      </c>
      <c r="R3591" t="s">
        <v>8318</v>
      </c>
      <c r="S3591" s="10">
        <f t="shared" si="224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100.05999999999999</v>
      </c>
      <c r="P3592" s="5">
        <f t="shared" si="226"/>
        <v>1.4591245252848292E-2</v>
      </c>
      <c r="Q3592" t="s">
        <v>8317</v>
      </c>
      <c r="R3592" t="s">
        <v>8318</v>
      </c>
      <c r="S3592" s="10">
        <f t="shared" ref="S3592:S3655" si="228">(((J3592/60)/60)/24)+DATE(1970,1,1)</f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175</v>
      </c>
      <c r="P3593" s="5">
        <f t="shared" si="226"/>
        <v>1.4693877551020407E-2</v>
      </c>
      <c r="Q3593" t="s">
        <v>8317</v>
      </c>
      <c r="R3593" t="s">
        <v>8318</v>
      </c>
      <c r="S3593" s="10">
        <f t="shared" si="228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127.25</v>
      </c>
      <c r="P3594" s="5">
        <f t="shared" si="226"/>
        <v>1.37524557956778E-2</v>
      </c>
      <c r="Q3594" t="s">
        <v>8317</v>
      </c>
      <c r="R3594" t="s">
        <v>8318</v>
      </c>
      <c r="S3594" s="10">
        <f t="shared" si="228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110.63333333333334</v>
      </c>
      <c r="P3595" s="5">
        <f t="shared" si="226"/>
        <v>1.2955709551069599E-2</v>
      </c>
      <c r="Q3595" t="s">
        <v>8317</v>
      </c>
      <c r="R3595" t="s">
        <v>8318</v>
      </c>
      <c r="S3595" s="10">
        <f t="shared" si="228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125.93749999999999</v>
      </c>
      <c r="P3596" s="5">
        <f t="shared" si="226"/>
        <v>1.7866004962779156E-2</v>
      </c>
      <c r="Q3596" t="s">
        <v>8317</v>
      </c>
      <c r="R3596" t="s">
        <v>8318</v>
      </c>
      <c r="S3596" s="10">
        <f t="shared" si="228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118.5</v>
      </c>
      <c r="P3597" s="5">
        <f t="shared" si="226"/>
        <v>2.0123336579032782E-2</v>
      </c>
      <c r="Q3597" t="s">
        <v>8317</v>
      </c>
      <c r="R3597" t="s">
        <v>8318</v>
      </c>
      <c r="S3597" s="10">
        <f t="shared" si="228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107.72727272727273</v>
      </c>
      <c r="P3598" s="5">
        <f t="shared" si="226"/>
        <v>1.2658227848101266E-2</v>
      </c>
      <c r="Q3598" t="s">
        <v>8317</v>
      </c>
      <c r="R3598" t="s">
        <v>8318</v>
      </c>
      <c r="S3598" s="10">
        <f t="shared" si="228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102.60000000000001</v>
      </c>
      <c r="P3599" s="5">
        <f t="shared" si="226"/>
        <v>1.2865497076023392E-2</v>
      </c>
      <c r="Q3599" t="s">
        <v>8317</v>
      </c>
      <c r="R3599" t="s">
        <v>8318</v>
      </c>
      <c r="S3599" s="10">
        <f t="shared" si="228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110.1</v>
      </c>
      <c r="P3600" s="5">
        <f t="shared" si="226"/>
        <v>2.4523160762942781E-2</v>
      </c>
      <c r="Q3600" t="s">
        <v>8317</v>
      </c>
      <c r="R3600" t="s">
        <v>8318</v>
      </c>
      <c r="S3600" s="10">
        <f t="shared" si="228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202</v>
      </c>
      <c r="P3601" s="5">
        <f t="shared" si="226"/>
        <v>1.6831683168316833E-2</v>
      </c>
      <c r="Q3601" t="s">
        <v>8317</v>
      </c>
      <c r="R3601" t="s">
        <v>8318</v>
      </c>
      <c r="S3601" s="10">
        <f t="shared" si="228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130</v>
      </c>
      <c r="P3602" s="5">
        <f t="shared" si="226"/>
        <v>0.30769230769230771</v>
      </c>
      <c r="Q3602" t="s">
        <v>8317</v>
      </c>
      <c r="R3602" t="s">
        <v>8318</v>
      </c>
      <c r="S3602" s="10">
        <f t="shared" si="228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104.35000000000001</v>
      </c>
      <c r="P3603" s="5">
        <f t="shared" si="226"/>
        <v>2.5395304264494489E-2</v>
      </c>
      <c r="Q3603" t="s">
        <v>8317</v>
      </c>
      <c r="R3603" t="s">
        <v>8318</v>
      </c>
      <c r="S3603" s="10">
        <f t="shared" si="228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100.05</v>
      </c>
      <c r="P3604" s="5">
        <f t="shared" si="226"/>
        <v>1.2243878060969516E-2</v>
      </c>
      <c r="Q3604" t="s">
        <v>8317</v>
      </c>
      <c r="R3604" t="s">
        <v>8318</v>
      </c>
      <c r="S3604" s="10">
        <f t="shared" si="228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170.66666666666669</v>
      </c>
      <c r="P3605" s="5">
        <f t="shared" si="226"/>
        <v>2.2265625000000001E-2</v>
      </c>
      <c r="Q3605" t="s">
        <v>8317</v>
      </c>
      <c r="R3605" t="s">
        <v>8318</v>
      </c>
      <c r="S3605" s="10">
        <f t="shared" si="228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112.83333333333334</v>
      </c>
      <c r="P3606" s="5">
        <f t="shared" si="226"/>
        <v>2.0384047267355983E-2</v>
      </c>
      <c r="Q3606" t="s">
        <v>8317</v>
      </c>
      <c r="R3606" t="s">
        <v>8318</v>
      </c>
      <c r="S3606" s="10">
        <f t="shared" si="228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184</v>
      </c>
      <c r="P3607" s="5">
        <f t="shared" si="226"/>
        <v>3.2608695652173912E-2</v>
      </c>
      <c r="Q3607" t="s">
        <v>8317</v>
      </c>
      <c r="R3607" t="s">
        <v>8318</v>
      </c>
      <c r="S3607" s="10">
        <f t="shared" si="228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130.26666666666665</v>
      </c>
      <c r="P3608" s="5">
        <f t="shared" si="226"/>
        <v>1.6376663254861822E-2</v>
      </c>
      <c r="Q3608" t="s">
        <v>8317</v>
      </c>
      <c r="R3608" t="s">
        <v>8318</v>
      </c>
      <c r="S3608" s="10">
        <f t="shared" si="228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105.45454545454544</v>
      </c>
      <c r="P3609" s="5">
        <f t="shared" si="226"/>
        <v>3.4482758620689655E-2</v>
      </c>
      <c r="Q3609" t="s">
        <v>8317</v>
      </c>
      <c r="R3609" t="s">
        <v>8318</v>
      </c>
      <c r="S3609" s="10">
        <f t="shared" si="228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100</v>
      </c>
      <c r="P3610" s="5">
        <f t="shared" si="226"/>
        <v>3.3750000000000002E-2</v>
      </c>
      <c r="Q3610" t="s">
        <v>8317</v>
      </c>
      <c r="R3610" t="s">
        <v>8318</v>
      </c>
      <c r="S3610" s="10">
        <f t="shared" si="228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153.31632653061226</v>
      </c>
      <c r="P3611" s="5">
        <f t="shared" si="226"/>
        <v>6.9883527454242932E-3</v>
      </c>
      <c r="Q3611" t="s">
        <v>8317</v>
      </c>
      <c r="R3611" t="s">
        <v>8318</v>
      </c>
      <c r="S3611" s="10">
        <f t="shared" si="228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162.30000000000001</v>
      </c>
      <c r="P3612" s="5">
        <f t="shared" si="226"/>
        <v>1.9100431300061615E-2</v>
      </c>
      <c r="Q3612" t="s">
        <v>8317</v>
      </c>
      <c r="R3612" t="s">
        <v>8318</v>
      </c>
      <c r="S3612" s="10">
        <f t="shared" si="228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136</v>
      </c>
      <c r="P3613" s="5">
        <f t="shared" si="226"/>
        <v>1.4999999999999999E-2</v>
      </c>
      <c r="Q3613" t="s">
        <v>8317</v>
      </c>
      <c r="R3613" t="s">
        <v>8318</v>
      </c>
      <c r="S3613" s="10">
        <f t="shared" si="228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144.4</v>
      </c>
      <c r="P3614" s="5">
        <f t="shared" si="226"/>
        <v>7.8947368421052634E-3</v>
      </c>
      <c r="Q3614" t="s">
        <v>8317</v>
      </c>
      <c r="R3614" t="s">
        <v>8318</v>
      </c>
      <c r="S3614" s="10">
        <f t="shared" si="228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100</v>
      </c>
      <c r="P3615" s="5">
        <f t="shared" si="226"/>
        <v>1.6E-2</v>
      </c>
      <c r="Q3615" t="s">
        <v>8317</v>
      </c>
      <c r="R3615" t="s">
        <v>8318</v>
      </c>
      <c r="S3615" s="10">
        <f t="shared" si="228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100.8</v>
      </c>
      <c r="P3616" s="5">
        <f t="shared" si="226"/>
        <v>2.8174603174603175E-2</v>
      </c>
      <c r="Q3616" t="s">
        <v>8317</v>
      </c>
      <c r="R3616" t="s">
        <v>8318</v>
      </c>
      <c r="S3616" s="10">
        <f t="shared" si="228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106.80000000000001</v>
      </c>
      <c r="P3617" s="5">
        <f t="shared" si="226"/>
        <v>2.6966292134831461E-2</v>
      </c>
      <c r="Q3617" t="s">
        <v>8317</v>
      </c>
      <c r="R3617" t="s">
        <v>8318</v>
      </c>
      <c r="S3617" s="10">
        <f t="shared" si="228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124.8</v>
      </c>
      <c r="P3618" s="5">
        <f t="shared" si="226"/>
        <v>1.4423076923076924E-2</v>
      </c>
      <c r="Q3618" t="s">
        <v>8317</v>
      </c>
      <c r="R3618" t="s">
        <v>8318</v>
      </c>
      <c r="S3618" s="10">
        <f t="shared" si="228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118.91891891891892</v>
      </c>
      <c r="P3619" s="5">
        <f t="shared" si="226"/>
        <v>5.7954545454545453E-2</v>
      </c>
      <c r="Q3619" t="s">
        <v>8317</v>
      </c>
      <c r="R3619" t="s">
        <v>8318</v>
      </c>
      <c r="S3619" s="10">
        <f t="shared" si="228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101</v>
      </c>
      <c r="P3620" s="5">
        <f t="shared" si="226"/>
        <v>2.7722772277227723E-2</v>
      </c>
      <c r="Q3620" t="s">
        <v>8317</v>
      </c>
      <c r="R3620" t="s">
        <v>8318</v>
      </c>
      <c r="S3620" s="10">
        <f t="shared" si="228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112.99999999999999</v>
      </c>
      <c r="P3621" s="5">
        <f t="shared" si="226"/>
        <v>1.5044247787610619E-2</v>
      </c>
      <c r="Q3621" t="s">
        <v>8317</v>
      </c>
      <c r="R3621" t="s">
        <v>8318</v>
      </c>
      <c r="S3621" s="10">
        <f t="shared" si="228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105.19047619047619</v>
      </c>
      <c r="P3622" s="5">
        <f t="shared" si="226"/>
        <v>1.7836124943413308E-2</v>
      </c>
      <c r="Q3622" t="s">
        <v>8317</v>
      </c>
      <c r="R3622" t="s">
        <v>8318</v>
      </c>
      <c r="S3622" s="10">
        <f t="shared" si="228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109.73333333333332</v>
      </c>
      <c r="P3623" s="5">
        <f t="shared" si="226"/>
        <v>2.12636695018226E-2</v>
      </c>
      <c r="Q3623" t="s">
        <v>8317</v>
      </c>
      <c r="R3623" t="s">
        <v>8318</v>
      </c>
      <c r="S3623" s="10">
        <f t="shared" si="228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100.099</v>
      </c>
      <c r="P3624" s="5">
        <f t="shared" si="226"/>
        <v>2.0979230561743872E-2</v>
      </c>
      <c r="Q3624" t="s">
        <v>8317</v>
      </c>
      <c r="R3624" t="s">
        <v>8318</v>
      </c>
      <c r="S3624" s="10">
        <f t="shared" si="228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120</v>
      </c>
      <c r="P3625" s="5">
        <f t="shared" si="226"/>
        <v>1.1333333333333334E-2</v>
      </c>
      <c r="Q3625" t="s">
        <v>8317</v>
      </c>
      <c r="R3625" t="s">
        <v>8318</v>
      </c>
      <c r="S3625" s="10">
        <f t="shared" si="228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104.93333333333332</v>
      </c>
      <c r="P3626" s="5">
        <f t="shared" si="226"/>
        <v>1.238881829733164E-2</v>
      </c>
      <c r="Q3626" t="s">
        <v>8317</v>
      </c>
      <c r="R3626" t="s">
        <v>8318</v>
      </c>
      <c r="S3626" s="10">
        <f t="shared" si="228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102.66666666666666</v>
      </c>
      <c r="P3627" s="5">
        <f t="shared" si="226"/>
        <v>2.5324675324675326E-2</v>
      </c>
      <c r="Q3627" t="s">
        <v>8317</v>
      </c>
      <c r="R3627" t="s">
        <v>8318</v>
      </c>
      <c r="S3627" s="10">
        <f t="shared" si="228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101.82500000000002</v>
      </c>
      <c r="P3628" s="5">
        <f t="shared" si="226"/>
        <v>1.1784925116621655E-2</v>
      </c>
      <c r="Q3628" t="s">
        <v>8317</v>
      </c>
      <c r="R3628" t="s">
        <v>8318</v>
      </c>
      <c r="S3628" s="10">
        <f t="shared" si="228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100</v>
      </c>
      <c r="P3629" s="5">
        <f t="shared" si="226"/>
        <v>1.4500000000000001E-2</v>
      </c>
      <c r="Q3629" t="s">
        <v>8317</v>
      </c>
      <c r="R3629" t="s">
        <v>8318</v>
      </c>
      <c r="S3629" s="10">
        <f t="shared" si="228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s="5" t="e">
        <f t="shared" si="226"/>
        <v>#DIV/0!</v>
      </c>
      <c r="Q3630" t="s">
        <v>8317</v>
      </c>
      <c r="R3630" t="s">
        <v>8359</v>
      </c>
      <c r="S3630" s="10">
        <f t="shared" si="228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1.9999999999999998E-4</v>
      </c>
      <c r="P3631" s="5">
        <f t="shared" si="226"/>
        <v>1</v>
      </c>
      <c r="Q3631" t="s">
        <v>8317</v>
      </c>
      <c r="R3631" t="s">
        <v>8359</v>
      </c>
      <c r="S3631" s="10">
        <f t="shared" si="228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3.3333333333333333E-2</v>
      </c>
      <c r="P3632" s="5">
        <f t="shared" si="226"/>
        <v>1</v>
      </c>
      <c r="Q3632" t="s">
        <v>8317</v>
      </c>
      <c r="R3632" t="s">
        <v>8359</v>
      </c>
      <c r="S3632" s="10">
        <f t="shared" si="228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51.023391812865491</v>
      </c>
      <c r="P3633" s="5">
        <f t="shared" si="226"/>
        <v>6.7621776504297997E-3</v>
      </c>
      <c r="Q3633" t="s">
        <v>8317</v>
      </c>
      <c r="R3633" t="s">
        <v>8359</v>
      </c>
      <c r="S3633" s="10">
        <f t="shared" si="228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20</v>
      </c>
      <c r="P3634" s="5">
        <f t="shared" si="226"/>
        <v>0.01</v>
      </c>
      <c r="Q3634" t="s">
        <v>8317</v>
      </c>
      <c r="R3634" t="s">
        <v>8359</v>
      </c>
      <c r="S3634" s="10">
        <f t="shared" si="228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35.24</v>
      </c>
      <c r="P3635" s="5">
        <f t="shared" si="226"/>
        <v>1.7593643586833144E-2</v>
      </c>
      <c r="Q3635" t="s">
        <v>8317</v>
      </c>
      <c r="R3635" t="s">
        <v>8359</v>
      </c>
      <c r="S3635" s="10">
        <f t="shared" si="228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4.246666666666667</v>
      </c>
      <c r="P3636" s="5">
        <f t="shared" si="226"/>
        <v>5.6514913657770803E-3</v>
      </c>
      <c r="Q3636" t="s">
        <v>8317</v>
      </c>
      <c r="R3636" t="s">
        <v>8359</v>
      </c>
      <c r="S3636" s="10">
        <f t="shared" si="228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36.457142857142856</v>
      </c>
      <c r="P3637" s="5">
        <f t="shared" si="226"/>
        <v>7.8369905956112845E-3</v>
      </c>
      <c r="Q3637" t="s">
        <v>8317</v>
      </c>
      <c r="R3637" t="s">
        <v>8359</v>
      </c>
      <c r="S3637" s="10">
        <f t="shared" si="228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s="5" t="e">
        <f t="shared" si="226"/>
        <v>#DIV/0!</v>
      </c>
      <c r="Q3638" t="s">
        <v>8317</v>
      </c>
      <c r="R3638" t="s">
        <v>8359</v>
      </c>
      <c r="S3638" s="10">
        <f t="shared" si="228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30.866666666666664</v>
      </c>
      <c r="P3639" s="5">
        <f t="shared" si="226"/>
        <v>1.511879049676026E-2</v>
      </c>
      <c r="Q3639" t="s">
        <v>8317</v>
      </c>
      <c r="R3639" t="s">
        <v>8359</v>
      </c>
      <c r="S3639" s="10">
        <f t="shared" si="228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6.5454545454545459</v>
      </c>
      <c r="P3640" s="5">
        <f t="shared" si="226"/>
        <v>9.2592592592592587E-3</v>
      </c>
      <c r="Q3640" t="s">
        <v>8317</v>
      </c>
      <c r="R3640" t="s">
        <v>8359</v>
      </c>
      <c r="S3640" s="10">
        <f t="shared" si="228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4.0000000000000001E-3</v>
      </c>
      <c r="P3641" s="5">
        <f t="shared" si="226"/>
        <v>1</v>
      </c>
      <c r="Q3641" t="s">
        <v>8317</v>
      </c>
      <c r="R3641" t="s">
        <v>8359</v>
      </c>
      <c r="S3641" s="10">
        <f t="shared" si="228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</v>
      </c>
      <c r="P3642" s="5">
        <f t="shared" si="226"/>
        <v>5.4545454545454543E-2</v>
      </c>
      <c r="Q3642" t="s">
        <v>8317</v>
      </c>
      <c r="R3642" t="s">
        <v>8359</v>
      </c>
      <c r="S3642" s="10">
        <f t="shared" si="228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s="5" t="e">
        <f t="shared" si="226"/>
        <v>#DIV/0!</v>
      </c>
      <c r="Q3643" t="s">
        <v>8317</v>
      </c>
      <c r="R3643" t="s">
        <v>8359</v>
      </c>
      <c r="S3643" s="10">
        <f t="shared" si="228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2.1428571428571428</v>
      </c>
      <c r="P3644" s="5">
        <f t="shared" si="226"/>
        <v>0.13333333333333333</v>
      </c>
      <c r="Q3644" t="s">
        <v>8317</v>
      </c>
      <c r="R3644" t="s">
        <v>8359</v>
      </c>
      <c r="S3644" s="10">
        <f t="shared" si="228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s="5" t="e">
        <f t="shared" si="226"/>
        <v>#DIV/0!</v>
      </c>
      <c r="Q3645" t="s">
        <v>8317</v>
      </c>
      <c r="R3645" t="s">
        <v>8359</v>
      </c>
      <c r="S3645" s="10">
        <f t="shared" si="228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16.420000000000002</v>
      </c>
      <c r="P3646" s="5">
        <f t="shared" si="226"/>
        <v>1.4616321559074299E-2</v>
      </c>
      <c r="Q3646" t="s">
        <v>8317</v>
      </c>
      <c r="R3646" t="s">
        <v>8359</v>
      </c>
      <c r="S3646" s="10">
        <f t="shared" si="228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0.1</v>
      </c>
      <c r="P3647" s="5">
        <f t="shared" si="226"/>
        <v>1</v>
      </c>
      <c r="Q3647" t="s">
        <v>8317</v>
      </c>
      <c r="R3647" t="s">
        <v>8359</v>
      </c>
      <c r="S3647" s="10">
        <f t="shared" si="228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4.8099999999999996</v>
      </c>
      <c r="P3648" s="5">
        <f t="shared" si="226"/>
        <v>1.6632016632016633E-2</v>
      </c>
      <c r="Q3648" t="s">
        <v>8317</v>
      </c>
      <c r="R3648" t="s">
        <v>8359</v>
      </c>
      <c r="S3648" s="10">
        <f t="shared" si="228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6</v>
      </c>
      <c r="P3649" s="5">
        <f t="shared" si="226"/>
        <v>6.6666666666666666E-2</v>
      </c>
      <c r="Q3649" t="s">
        <v>8317</v>
      </c>
      <c r="R3649" t="s">
        <v>8359</v>
      </c>
      <c r="S3649" s="10">
        <f t="shared" si="228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100.38249999999999</v>
      </c>
      <c r="P3650" s="5">
        <f t="shared" si="226"/>
        <v>1.8180459741488806E-3</v>
      </c>
      <c r="Q3650" t="s">
        <v>8317</v>
      </c>
      <c r="R3650" t="s">
        <v>8318</v>
      </c>
      <c r="S3650" s="10">
        <f t="shared" si="228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(E3651/D3651)*100</f>
        <v>104</v>
      </c>
      <c r="P3651" s="5">
        <f t="shared" ref="P3651:P3714" si="230">L3651/E3651</f>
        <v>1.0256410256410256E-2</v>
      </c>
      <c r="Q3651" t="s">
        <v>8317</v>
      </c>
      <c r="R3651" t="s">
        <v>8318</v>
      </c>
      <c r="S3651" s="10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100</v>
      </c>
      <c r="P3652" s="5">
        <f t="shared" si="230"/>
        <v>3.4000000000000002E-2</v>
      </c>
      <c r="Q3652" t="s">
        <v>8317</v>
      </c>
      <c r="R3652" t="s">
        <v>8318</v>
      </c>
      <c r="S3652" s="10">
        <f t="shared" si="228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104</v>
      </c>
      <c r="P3653" s="5">
        <f t="shared" si="230"/>
        <v>1.7307692307692309E-2</v>
      </c>
      <c r="Q3653" t="s">
        <v>8317</v>
      </c>
      <c r="R3653" t="s">
        <v>8318</v>
      </c>
      <c r="S3653" s="10">
        <f t="shared" si="228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250.66666666666669</v>
      </c>
      <c r="P3654" s="5">
        <f t="shared" si="230"/>
        <v>2.2606382978723406E-2</v>
      </c>
      <c r="Q3654" t="s">
        <v>8317</v>
      </c>
      <c r="R3654" t="s">
        <v>8318</v>
      </c>
      <c r="S3654" s="10">
        <f t="shared" si="228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100.49999999999999</v>
      </c>
      <c r="P3655" s="5">
        <f t="shared" si="230"/>
        <v>1.6417910447761194E-2</v>
      </c>
      <c r="Q3655" t="s">
        <v>8317</v>
      </c>
      <c r="R3655" t="s">
        <v>8318</v>
      </c>
      <c r="S3655" s="10">
        <f t="shared" si="228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174.4</v>
      </c>
      <c r="P3656" s="5">
        <f t="shared" si="230"/>
        <v>1.4525993883792049E-2</v>
      </c>
      <c r="Q3656" t="s">
        <v>8317</v>
      </c>
      <c r="R3656" t="s">
        <v>8318</v>
      </c>
      <c r="S3656" s="10">
        <f t="shared" ref="S3656:S3719" si="232">(((J3656/60)/60)/24)+DATE(1970,1,1)</f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116.26</v>
      </c>
      <c r="P3657" s="5">
        <f t="shared" si="230"/>
        <v>1.3590228797522794E-2</v>
      </c>
      <c r="Q3657" t="s">
        <v>8317</v>
      </c>
      <c r="R3657" t="s">
        <v>8318</v>
      </c>
      <c r="S3657" s="10">
        <f t="shared" si="232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105.82000000000001</v>
      </c>
      <c r="P3658" s="5">
        <f t="shared" si="230"/>
        <v>8.6940086940086939E-3</v>
      </c>
      <c r="Q3658" t="s">
        <v>8317</v>
      </c>
      <c r="R3658" t="s">
        <v>8318</v>
      </c>
      <c r="S3658" s="10">
        <f t="shared" si="232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110.75</v>
      </c>
      <c r="P3659" s="5">
        <f t="shared" si="230"/>
        <v>9.0293453724604959E-3</v>
      </c>
      <c r="Q3659" t="s">
        <v>8317</v>
      </c>
      <c r="R3659" t="s">
        <v>8318</v>
      </c>
      <c r="S3659" s="10">
        <f t="shared" si="232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100.66666666666666</v>
      </c>
      <c r="P3660" s="5">
        <f t="shared" si="230"/>
        <v>1.3245033112582781E-2</v>
      </c>
      <c r="Q3660" t="s">
        <v>8317</v>
      </c>
      <c r="R3660" t="s">
        <v>8318</v>
      </c>
      <c r="S3660" s="10">
        <f t="shared" si="232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102.03333333333333</v>
      </c>
      <c r="P3661" s="5">
        <f t="shared" si="230"/>
        <v>4.2469781117281937E-3</v>
      </c>
      <c r="Q3661" t="s">
        <v>8317</v>
      </c>
      <c r="R3661" t="s">
        <v>8318</v>
      </c>
      <c r="S3661" s="10">
        <f t="shared" si="232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100</v>
      </c>
      <c r="P3662" s="5">
        <f t="shared" si="230"/>
        <v>8.7999999999999995E-2</v>
      </c>
      <c r="Q3662" t="s">
        <v>8317</v>
      </c>
      <c r="R3662" t="s">
        <v>8318</v>
      </c>
      <c r="S3662" s="10">
        <f t="shared" si="232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111.00000000000001</v>
      </c>
      <c r="P3663" s="5">
        <f t="shared" si="230"/>
        <v>1.0810810810810811E-2</v>
      </c>
      <c r="Q3663" t="s">
        <v>8317</v>
      </c>
      <c r="R3663" t="s">
        <v>8318</v>
      </c>
      <c r="S3663" s="10">
        <f t="shared" si="232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101.42500000000001</v>
      </c>
      <c r="P3664" s="5">
        <f t="shared" si="230"/>
        <v>4.9297510475720977E-3</v>
      </c>
      <c r="Q3664" t="s">
        <v>8317</v>
      </c>
      <c r="R3664" t="s">
        <v>8318</v>
      </c>
      <c r="S3664" s="10">
        <f t="shared" si="232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104</v>
      </c>
      <c r="P3665" s="5">
        <f t="shared" si="230"/>
        <v>3.8461538461538464E-2</v>
      </c>
      <c r="Q3665" t="s">
        <v>8317</v>
      </c>
      <c r="R3665" t="s">
        <v>8318</v>
      </c>
      <c r="S3665" s="10">
        <f t="shared" si="232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109.375</v>
      </c>
      <c r="P3666" s="5">
        <f t="shared" si="230"/>
        <v>2.1714285714285714E-2</v>
      </c>
      <c r="Q3666" t="s">
        <v>8317</v>
      </c>
      <c r="R3666" t="s">
        <v>8318</v>
      </c>
      <c r="S3666" s="10">
        <f t="shared" si="232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115.16129032258064</v>
      </c>
      <c r="P3667" s="5">
        <f t="shared" si="230"/>
        <v>1.9607843137254902E-2</v>
      </c>
      <c r="Q3667" t="s">
        <v>8317</v>
      </c>
      <c r="R3667" t="s">
        <v>8318</v>
      </c>
      <c r="S3667" s="10">
        <f t="shared" si="232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100</v>
      </c>
      <c r="P3668" s="5">
        <f t="shared" si="230"/>
        <v>3.1666666666666669E-2</v>
      </c>
      <c r="Q3668" t="s">
        <v>8317</v>
      </c>
      <c r="R3668" t="s">
        <v>8318</v>
      </c>
      <c r="S3668" s="10">
        <f t="shared" si="232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103.17033333333335</v>
      </c>
      <c r="P3669" s="5">
        <f t="shared" si="230"/>
        <v>1.8739237054579642E-2</v>
      </c>
      <c r="Q3669" t="s">
        <v>8317</v>
      </c>
      <c r="R3669" t="s">
        <v>8318</v>
      </c>
      <c r="S3669" s="10">
        <f t="shared" si="232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103.49999999999999</v>
      </c>
      <c r="P3670" s="5">
        <f t="shared" si="230"/>
        <v>2.7053140096618359E-2</v>
      </c>
      <c r="Q3670" t="s">
        <v>8317</v>
      </c>
      <c r="R3670" t="s">
        <v>8318</v>
      </c>
      <c r="S3670" s="10">
        <f t="shared" si="232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138.19999999999999</v>
      </c>
      <c r="P3671" s="5">
        <f t="shared" si="230"/>
        <v>1.2301013024602027E-2</v>
      </c>
      <c r="Q3671" t="s">
        <v>8317</v>
      </c>
      <c r="R3671" t="s">
        <v>8318</v>
      </c>
      <c r="S3671" s="10">
        <f t="shared" si="232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109.54545454545455</v>
      </c>
      <c r="P3672" s="5">
        <f t="shared" si="230"/>
        <v>4.9792531120331947E-2</v>
      </c>
      <c r="Q3672" t="s">
        <v>8317</v>
      </c>
      <c r="R3672" t="s">
        <v>8318</v>
      </c>
      <c r="S3672" s="10">
        <f t="shared" si="232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100.85714285714286</v>
      </c>
      <c r="P3673" s="5">
        <f t="shared" si="230"/>
        <v>1.1331444759206799E-2</v>
      </c>
      <c r="Q3673" t="s">
        <v>8317</v>
      </c>
      <c r="R3673" t="s">
        <v>8318</v>
      </c>
      <c r="S3673" s="10">
        <f t="shared" si="232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101.53333333333335</v>
      </c>
      <c r="P3674" s="5">
        <f t="shared" si="230"/>
        <v>1.871306631648063E-2</v>
      </c>
      <c r="Q3674" t="s">
        <v>8317</v>
      </c>
      <c r="R3674" t="s">
        <v>8318</v>
      </c>
      <c r="S3674" s="10">
        <f t="shared" si="232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113.625</v>
      </c>
      <c r="P3675" s="5">
        <f t="shared" si="230"/>
        <v>2.5082508250825083E-2</v>
      </c>
      <c r="Q3675" t="s">
        <v>8317</v>
      </c>
      <c r="R3675" t="s">
        <v>8318</v>
      </c>
      <c r="S3675" s="10">
        <f t="shared" si="232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100</v>
      </c>
      <c r="P3676" s="5">
        <f t="shared" si="230"/>
        <v>6.8888888888888888E-3</v>
      </c>
      <c r="Q3676" t="s">
        <v>8317</v>
      </c>
      <c r="R3676" t="s">
        <v>8318</v>
      </c>
      <c r="S3676" s="10">
        <f t="shared" si="232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140</v>
      </c>
      <c r="P3677" s="5">
        <f t="shared" si="230"/>
        <v>4.2857142857142858E-2</v>
      </c>
      <c r="Q3677" t="s">
        <v>8317</v>
      </c>
      <c r="R3677" t="s">
        <v>8318</v>
      </c>
      <c r="S3677" s="10">
        <f t="shared" si="232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128.75</v>
      </c>
      <c r="P3678" s="5">
        <f t="shared" si="230"/>
        <v>1.5533980582524271E-2</v>
      </c>
      <c r="Q3678" t="s">
        <v>8317</v>
      </c>
      <c r="R3678" t="s">
        <v>8318</v>
      </c>
      <c r="S3678" s="10">
        <f t="shared" si="232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102.90416666666667</v>
      </c>
      <c r="P3679" s="5">
        <f t="shared" si="230"/>
        <v>1.6115317649916992E-2</v>
      </c>
      <c r="Q3679" t="s">
        <v>8317</v>
      </c>
      <c r="R3679" t="s">
        <v>8318</v>
      </c>
      <c r="S3679" s="10">
        <f t="shared" si="232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102.49999999999999</v>
      </c>
      <c r="P3680" s="5">
        <f t="shared" si="230"/>
        <v>1.5121951219512195E-2</v>
      </c>
      <c r="Q3680" t="s">
        <v>8317</v>
      </c>
      <c r="R3680" t="s">
        <v>8318</v>
      </c>
      <c r="S3680" s="10">
        <f t="shared" si="232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110.1</v>
      </c>
      <c r="P3681" s="5">
        <f t="shared" si="230"/>
        <v>1.3623978201634877E-2</v>
      </c>
      <c r="Q3681" t="s">
        <v>8317</v>
      </c>
      <c r="R3681" t="s">
        <v>8318</v>
      </c>
      <c r="S3681" s="10">
        <f t="shared" si="232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112.76666666666667</v>
      </c>
      <c r="P3682" s="5">
        <f t="shared" si="230"/>
        <v>1.0050251256281407E-2</v>
      </c>
      <c r="Q3682" t="s">
        <v>8317</v>
      </c>
      <c r="R3682" t="s">
        <v>8318</v>
      </c>
      <c r="S3682" s="10">
        <f t="shared" si="232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111.9</v>
      </c>
      <c r="P3683" s="5">
        <f t="shared" si="230"/>
        <v>1.6085790884718499E-2</v>
      </c>
      <c r="Q3683" t="s">
        <v>8317</v>
      </c>
      <c r="R3683" t="s">
        <v>8318</v>
      </c>
      <c r="S3683" s="10">
        <f t="shared" si="232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139.19999999999999</v>
      </c>
      <c r="P3684" s="5">
        <f t="shared" si="230"/>
        <v>1.6044061302681992E-2</v>
      </c>
      <c r="Q3684" t="s">
        <v>8317</v>
      </c>
      <c r="R3684" t="s">
        <v>8318</v>
      </c>
      <c r="S3684" s="10">
        <f t="shared" si="232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110.85714285714286</v>
      </c>
      <c r="P3685" s="5">
        <f t="shared" si="230"/>
        <v>1.7010309278350514E-2</v>
      </c>
      <c r="Q3685" t="s">
        <v>8317</v>
      </c>
      <c r="R3685" t="s">
        <v>8318</v>
      </c>
      <c r="S3685" s="10">
        <f t="shared" si="232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139.06666666666666</v>
      </c>
      <c r="P3686" s="5">
        <f t="shared" si="230"/>
        <v>2.2051773729626079E-2</v>
      </c>
      <c r="Q3686" t="s">
        <v>8317</v>
      </c>
      <c r="R3686" t="s">
        <v>8318</v>
      </c>
      <c r="S3686" s="10">
        <f t="shared" si="232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105.69999999999999</v>
      </c>
      <c r="P3687" s="5">
        <f t="shared" si="230"/>
        <v>2.3841059602649008E-2</v>
      </c>
      <c r="Q3687" t="s">
        <v>8317</v>
      </c>
      <c r="R3687" t="s">
        <v>8318</v>
      </c>
      <c r="S3687" s="10">
        <f t="shared" si="232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101.42857142857142</v>
      </c>
      <c r="P3688" s="5">
        <f t="shared" si="230"/>
        <v>1.6901408450704224E-2</v>
      </c>
      <c r="Q3688" t="s">
        <v>8317</v>
      </c>
      <c r="R3688" t="s">
        <v>8318</v>
      </c>
      <c r="S3688" s="10">
        <f t="shared" si="232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100.245</v>
      </c>
      <c r="P3689" s="5">
        <f t="shared" si="230"/>
        <v>4.9877799391490844E-3</v>
      </c>
      <c r="Q3689" t="s">
        <v>8317</v>
      </c>
      <c r="R3689" t="s">
        <v>8318</v>
      </c>
      <c r="S3689" s="10">
        <f t="shared" si="232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109.16666666666666</v>
      </c>
      <c r="P3690" s="5">
        <f t="shared" si="230"/>
        <v>1.1908396946564885E-2</v>
      </c>
      <c r="Q3690" t="s">
        <v>8317</v>
      </c>
      <c r="R3690" t="s">
        <v>8318</v>
      </c>
      <c r="S3690" s="10">
        <f t="shared" si="232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118.33333333333333</v>
      </c>
      <c r="P3691" s="5">
        <f t="shared" si="230"/>
        <v>1.7464788732394366E-2</v>
      </c>
      <c r="Q3691" t="s">
        <v>8317</v>
      </c>
      <c r="R3691" t="s">
        <v>8318</v>
      </c>
      <c r="S3691" s="10">
        <f t="shared" si="232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120</v>
      </c>
      <c r="P3692" s="5">
        <f t="shared" si="230"/>
        <v>1.7222222222222222E-2</v>
      </c>
      <c r="Q3692" t="s">
        <v>8317</v>
      </c>
      <c r="R3692" t="s">
        <v>8318</v>
      </c>
      <c r="S3692" s="10">
        <f t="shared" si="232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127.96000000000001</v>
      </c>
      <c r="P3693" s="5">
        <f t="shared" si="230"/>
        <v>5.3532353860581434E-3</v>
      </c>
      <c r="Q3693" t="s">
        <v>8317</v>
      </c>
      <c r="R3693" t="s">
        <v>8318</v>
      </c>
      <c r="S3693" s="10">
        <f t="shared" si="232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126</v>
      </c>
      <c r="P3694" s="5">
        <f t="shared" si="230"/>
        <v>1.3492063492063493E-2</v>
      </c>
      <c r="Q3694" t="s">
        <v>8317</v>
      </c>
      <c r="R3694" t="s">
        <v>8318</v>
      </c>
      <c r="S3694" s="10">
        <f t="shared" si="232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129.12912912912913</v>
      </c>
      <c r="P3695" s="5">
        <f t="shared" si="230"/>
        <v>3.255813953488372E-2</v>
      </c>
      <c r="Q3695" t="s">
        <v>8317</v>
      </c>
      <c r="R3695" t="s">
        <v>8318</v>
      </c>
      <c r="S3695" s="10">
        <f t="shared" si="232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107.42857142857143</v>
      </c>
      <c r="P3696" s="5">
        <f t="shared" si="230"/>
        <v>1.5957446808510637E-2</v>
      </c>
      <c r="Q3696" t="s">
        <v>8317</v>
      </c>
      <c r="R3696" t="s">
        <v>8318</v>
      </c>
      <c r="S3696" s="10">
        <f t="shared" si="232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100.125</v>
      </c>
      <c r="P3697" s="5">
        <f t="shared" si="230"/>
        <v>8.2397003745318352E-3</v>
      </c>
      <c r="Q3697" t="s">
        <v>8317</v>
      </c>
      <c r="R3697" t="s">
        <v>8318</v>
      </c>
      <c r="S3697" s="10">
        <f t="shared" si="232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155</v>
      </c>
      <c r="P3698" s="5">
        <f t="shared" si="230"/>
        <v>2.5161290322580646E-2</v>
      </c>
      <c r="Q3698" t="s">
        <v>8317</v>
      </c>
      <c r="R3698" t="s">
        <v>8318</v>
      </c>
      <c r="S3698" s="10">
        <f t="shared" si="232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108</v>
      </c>
      <c r="P3699" s="5">
        <f t="shared" si="230"/>
        <v>1.3888888888888888E-2</v>
      </c>
      <c r="Q3699" t="s">
        <v>8317</v>
      </c>
      <c r="R3699" t="s">
        <v>8318</v>
      </c>
      <c r="S3699" s="10">
        <f t="shared" si="232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110.52</v>
      </c>
      <c r="P3700" s="5">
        <f t="shared" si="230"/>
        <v>2.4610930148389432E-2</v>
      </c>
      <c r="Q3700" t="s">
        <v>8317</v>
      </c>
      <c r="R3700" t="s">
        <v>8318</v>
      </c>
      <c r="S3700" s="10">
        <f t="shared" si="232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100.8</v>
      </c>
      <c r="P3701" s="5">
        <f t="shared" si="230"/>
        <v>1.5873015873015872E-2</v>
      </c>
      <c r="Q3701" t="s">
        <v>8317</v>
      </c>
      <c r="R3701" t="s">
        <v>8318</v>
      </c>
      <c r="S3701" s="10">
        <f t="shared" si="232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121.2</v>
      </c>
      <c r="P3702" s="5">
        <f t="shared" si="230"/>
        <v>2.9702970297029702E-2</v>
      </c>
      <c r="Q3702" t="s">
        <v>8317</v>
      </c>
      <c r="R3702" t="s">
        <v>8318</v>
      </c>
      <c r="S3702" s="10">
        <f t="shared" si="232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100.33333333333334</v>
      </c>
      <c r="P3703" s="5">
        <f t="shared" si="230"/>
        <v>2.5913621262458473E-2</v>
      </c>
      <c r="Q3703" t="s">
        <v>8317</v>
      </c>
      <c r="R3703" t="s">
        <v>8318</v>
      </c>
      <c r="S3703" s="10">
        <f t="shared" si="232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109.16666666666666</v>
      </c>
      <c r="P3704" s="5">
        <f t="shared" si="230"/>
        <v>6.4122137404580152E-3</v>
      </c>
      <c r="Q3704" t="s">
        <v>8317</v>
      </c>
      <c r="R3704" t="s">
        <v>8318</v>
      </c>
      <c r="S3704" s="10">
        <f t="shared" si="232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123.42857142857142</v>
      </c>
      <c r="P3705" s="5">
        <f t="shared" si="230"/>
        <v>2.3148148148148147E-2</v>
      </c>
      <c r="Q3705" t="s">
        <v>8317</v>
      </c>
      <c r="R3705" t="s">
        <v>8318</v>
      </c>
      <c r="S3705" s="10">
        <f t="shared" si="232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136.33666666666667</v>
      </c>
      <c r="P3706" s="5">
        <f t="shared" si="230"/>
        <v>6.6013055915503285E-2</v>
      </c>
      <c r="Q3706" t="s">
        <v>8317</v>
      </c>
      <c r="R3706" t="s">
        <v>8318</v>
      </c>
      <c r="S3706" s="10">
        <f t="shared" si="232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103.46657233816768</v>
      </c>
      <c r="P3707" s="5">
        <f t="shared" si="230"/>
        <v>1.1965811965811967E-2</v>
      </c>
      <c r="Q3707" t="s">
        <v>8317</v>
      </c>
      <c r="R3707" t="s">
        <v>8318</v>
      </c>
      <c r="S3707" s="10">
        <f t="shared" si="232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121.33333333333334</v>
      </c>
      <c r="P3708" s="5">
        <f t="shared" si="230"/>
        <v>7.1428571428571426E-3</v>
      </c>
      <c r="Q3708" t="s">
        <v>8317</v>
      </c>
      <c r="R3708" t="s">
        <v>8318</v>
      </c>
      <c r="S3708" s="10">
        <f t="shared" si="232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186</v>
      </c>
      <c r="P3709" s="5">
        <f t="shared" si="230"/>
        <v>1.2365591397849462E-2</v>
      </c>
      <c r="Q3709" t="s">
        <v>8317</v>
      </c>
      <c r="R3709" t="s">
        <v>8318</v>
      </c>
      <c r="S3709" s="10">
        <f t="shared" si="232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300</v>
      </c>
      <c r="P3710" s="5">
        <f t="shared" si="230"/>
        <v>1.8571428571428572E-2</v>
      </c>
      <c r="Q3710" t="s">
        <v>8317</v>
      </c>
      <c r="R3710" t="s">
        <v>8318</v>
      </c>
      <c r="S3710" s="10">
        <f t="shared" si="232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108.25</v>
      </c>
      <c r="P3711" s="5">
        <f t="shared" si="230"/>
        <v>3.2332563510392612E-2</v>
      </c>
      <c r="Q3711" t="s">
        <v>8317</v>
      </c>
      <c r="R3711" t="s">
        <v>8318</v>
      </c>
      <c r="S3711" s="10">
        <f t="shared" si="232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141.15384615384616</v>
      </c>
      <c r="P3712" s="5">
        <f t="shared" si="230"/>
        <v>1.4713896457765668E-2</v>
      </c>
      <c r="Q3712" t="s">
        <v>8317</v>
      </c>
      <c r="R3712" t="s">
        <v>8318</v>
      </c>
      <c r="S3712" s="10">
        <f t="shared" si="232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113.99999999999999</v>
      </c>
      <c r="P3713" s="5">
        <f t="shared" si="230"/>
        <v>3.6842105263157891E-2</v>
      </c>
      <c r="Q3713" t="s">
        <v>8317</v>
      </c>
      <c r="R3713" t="s">
        <v>8318</v>
      </c>
      <c r="S3713" s="10">
        <f t="shared" si="232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153.73333333333335</v>
      </c>
      <c r="P3714" s="5">
        <f t="shared" si="230"/>
        <v>9.019947961838682E-3</v>
      </c>
      <c r="Q3714" t="s">
        <v>8317</v>
      </c>
      <c r="R3714" t="s">
        <v>8318</v>
      </c>
      <c r="S3714" s="10">
        <f t="shared" si="232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(E3715/D3715)*100</f>
        <v>101.49999999999999</v>
      </c>
      <c r="P3715" s="5">
        <f t="shared" ref="P3715:P3778" si="234">L3715/E3715</f>
        <v>9.3596059113300496E-3</v>
      </c>
      <c r="Q3715" t="s">
        <v>8317</v>
      </c>
      <c r="R3715" t="s">
        <v>8318</v>
      </c>
      <c r="S3715" s="10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102.35000000000001</v>
      </c>
      <c r="P3716" s="5">
        <f t="shared" si="234"/>
        <v>9.4772838299951156E-3</v>
      </c>
      <c r="Q3716" t="s">
        <v>8317</v>
      </c>
      <c r="R3716" t="s">
        <v>8318</v>
      </c>
      <c r="S3716" s="10">
        <f t="shared" si="232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102.57142857142858</v>
      </c>
      <c r="P3717" s="5">
        <f t="shared" si="234"/>
        <v>7.5208913649025067E-3</v>
      </c>
      <c r="Q3717" t="s">
        <v>8317</v>
      </c>
      <c r="R3717" t="s">
        <v>8318</v>
      </c>
      <c r="S3717" s="10">
        <f t="shared" si="232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155.75</v>
      </c>
      <c r="P3718" s="5">
        <f t="shared" si="234"/>
        <v>1.9261637239165328E-2</v>
      </c>
      <c r="Q3718" t="s">
        <v>8317</v>
      </c>
      <c r="R3718" t="s">
        <v>8318</v>
      </c>
      <c r="S3718" s="10">
        <f t="shared" si="232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100.75</v>
      </c>
      <c r="P3719" s="5">
        <f t="shared" si="234"/>
        <v>3.2258064516129032E-3</v>
      </c>
      <c r="Q3719" t="s">
        <v>8317</v>
      </c>
      <c r="R3719" t="s">
        <v>8318</v>
      </c>
      <c r="S3719" s="10">
        <f t="shared" si="232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239.4</v>
      </c>
      <c r="P3720" s="5">
        <f t="shared" si="234"/>
        <v>3.842940685045948E-2</v>
      </c>
      <c r="Q3720" t="s">
        <v>8317</v>
      </c>
      <c r="R3720" t="s">
        <v>8318</v>
      </c>
      <c r="S3720" s="10">
        <f t="shared" ref="S3720:S3783" si="236">(((J3720/60)/60)/24)+DATE(1970,1,1)</f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210</v>
      </c>
      <c r="P3721" s="5">
        <f t="shared" si="234"/>
        <v>9.5238095238095247E-3</v>
      </c>
      <c r="Q3721" t="s">
        <v>8317</v>
      </c>
      <c r="R3721" t="s">
        <v>8318</v>
      </c>
      <c r="S3721" s="10">
        <f t="shared" si="236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104.51515151515152</v>
      </c>
      <c r="P3722" s="5">
        <f t="shared" si="234"/>
        <v>1.1597564511452595E-2</v>
      </c>
      <c r="Q3722" t="s">
        <v>8317</v>
      </c>
      <c r="R3722" t="s">
        <v>8318</v>
      </c>
      <c r="S3722" s="10">
        <f t="shared" si="236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100.8</v>
      </c>
      <c r="P3723" s="5">
        <f t="shared" si="234"/>
        <v>8.7301587301587304E-3</v>
      </c>
      <c r="Q3723" t="s">
        <v>8317</v>
      </c>
      <c r="R3723" t="s">
        <v>8318</v>
      </c>
      <c r="S3723" s="10">
        <f t="shared" si="236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111.20000000000002</v>
      </c>
      <c r="P3724" s="5">
        <f t="shared" si="234"/>
        <v>2.0983213429256596E-2</v>
      </c>
      <c r="Q3724" t="s">
        <v>8317</v>
      </c>
      <c r="R3724" t="s">
        <v>8318</v>
      </c>
      <c r="S3724" s="10">
        <f t="shared" si="236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102.04444444444445</v>
      </c>
      <c r="P3725" s="5">
        <f t="shared" si="234"/>
        <v>1.3719512195121951E-2</v>
      </c>
      <c r="Q3725" t="s">
        <v>8317</v>
      </c>
      <c r="R3725" t="s">
        <v>8318</v>
      </c>
      <c r="S3725" s="10">
        <f t="shared" si="236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102.54767441860466</v>
      </c>
      <c r="P3726" s="5">
        <f t="shared" si="234"/>
        <v>2.0183465432980687E-2</v>
      </c>
      <c r="Q3726" t="s">
        <v>8317</v>
      </c>
      <c r="R3726" t="s">
        <v>8318</v>
      </c>
      <c r="S3726" s="10">
        <f t="shared" si="236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127</v>
      </c>
      <c r="P3727" s="5">
        <f t="shared" si="234"/>
        <v>3.937007874015748E-2</v>
      </c>
      <c r="Q3727" t="s">
        <v>8317</v>
      </c>
      <c r="R3727" t="s">
        <v>8318</v>
      </c>
      <c r="S3727" s="10">
        <f t="shared" si="236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338.70588235294122</v>
      </c>
      <c r="P3728" s="5">
        <f t="shared" si="234"/>
        <v>1.5977770059048279E-2</v>
      </c>
      <c r="Q3728" t="s">
        <v>8317</v>
      </c>
      <c r="R3728" t="s">
        <v>8318</v>
      </c>
      <c r="S3728" s="10">
        <f t="shared" si="236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100.75</v>
      </c>
      <c r="P3729" s="5">
        <f t="shared" si="234"/>
        <v>1.6377171215880892E-2</v>
      </c>
      <c r="Q3729" t="s">
        <v>8317</v>
      </c>
      <c r="R3729" t="s">
        <v>8318</v>
      </c>
      <c r="S3729" s="10">
        <f t="shared" si="236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</v>
      </c>
      <c r="P3730" s="5">
        <f t="shared" si="234"/>
        <v>1.664876476906552E-2</v>
      </c>
      <c r="Q3730" t="s">
        <v>8317</v>
      </c>
      <c r="R3730" t="s">
        <v>8318</v>
      </c>
      <c r="S3730" s="10">
        <f t="shared" si="236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</v>
      </c>
      <c r="P3731" s="5">
        <f t="shared" si="234"/>
        <v>1.3812154696132596E-2</v>
      </c>
      <c r="Q3731" t="s">
        <v>8317</v>
      </c>
      <c r="R3731" t="s">
        <v>8318</v>
      </c>
      <c r="S3731" s="10">
        <f t="shared" si="236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10</v>
      </c>
      <c r="P3732" s="5">
        <f t="shared" si="234"/>
        <v>0.01</v>
      </c>
      <c r="Q3732" t="s">
        <v>8317</v>
      </c>
      <c r="R3732" t="s">
        <v>8318</v>
      </c>
      <c r="S3732" s="10">
        <f t="shared" si="236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11.272727272727273</v>
      </c>
      <c r="P3733" s="5">
        <f t="shared" si="234"/>
        <v>1.935483870967742E-2</v>
      </c>
      <c r="Q3733" t="s">
        <v>8317</v>
      </c>
      <c r="R3733" t="s">
        <v>8318</v>
      </c>
      <c r="S3733" s="10">
        <f t="shared" si="236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15.411764705882353</v>
      </c>
      <c r="P3734" s="5">
        <f t="shared" si="234"/>
        <v>3.0534351145038167E-2</v>
      </c>
      <c r="Q3734" t="s">
        <v>8317</v>
      </c>
      <c r="R3734" t="s">
        <v>8318</v>
      </c>
      <c r="S3734" s="10">
        <f t="shared" si="236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s="5" t="e">
        <f t="shared" si="234"/>
        <v>#DIV/0!</v>
      </c>
      <c r="Q3735" t="s">
        <v>8317</v>
      </c>
      <c r="R3735" t="s">
        <v>8318</v>
      </c>
      <c r="S3735" s="10">
        <f t="shared" si="236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28.466666666666669</v>
      </c>
      <c r="P3736" s="5">
        <f t="shared" si="234"/>
        <v>1.6393442622950821E-2</v>
      </c>
      <c r="Q3736" t="s">
        <v>8317</v>
      </c>
      <c r="R3736" t="s">
        <v>8318</v>
      </c>
      <c r="S3736" s="10">
        <f t="shared" si="236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13.333333333333334</v>
      </c>
      <c r="P3737" s="5">
        <f t="shared" si="234"/>
        <v>0.1</v>
      </c>
      <c r="Q3737" t="s">
        <v>8317</v>
      </c>
      <c r="R3737" t="s">
        <v>8318</v>
      </c>
      <c r="S3737" s="10">
        <f t="shared" si="236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0.66666666666666674</v>
      </c>
      <c r="P3738" s="5">
        <f t="shared" si="234"/>
        <v>0.1</v>
      </c>
      <c r="Q3738" t="s">
        <v>8317</v>
      </c>
      <c r="R3738" t="s">
        <v>8318</v>
      </c>
      <c r="S3738" s="10">
        <f t="shared" si="236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21.428571428571427</v>
      </c>
      <c r="P3739" s="5">
        <f t="shared" si="234"/>
        <v>2.6666666666666668E-2</v>
      </c>
      <c r="Q3739" t="s">
        <v>8317</v>
      </c>
      <c r="R3739" t="s">
        <v>8318</v>
      </c>
      <c r="S3739" s="10">
        <f t="shared" si="236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18</v>
      </c>
      <c r="P3740" s="5">
        <f t="shared" si="234"/>
        <v>2.2222222222222223E-2</v>
      </c>
      <c r="Q3740" t="s">
        <v>8317</v>
      </c>
      <c r="R3740" t="s">
        <v>8318</v>
      </c>
      <c r="S3740" s="10">
        <f t="shared" si="236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20.125</v>
      </c>
      <c r="P3741" s="5">
        <f t="shared" si="234"/>
        <v>9.9378881987577643E-3</v>
      </c>
      <c r="Q3741" t="s">
        <v>8317</v>
      </c>
      <c r="R3741" t="s">
        <v>8318</v>
      </c>
      <c r="S3741" s="10">
        <f t="shared" si="236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17.899999999999999</v>
      </c>
      <c r="P3742" s="5">
        <f t="shared" si="234"/>
        <v>3.9106145251396648E-2</v>
      </c>
      <c r="Q3742" t="s">
        <v>8317</v>
      </c>
      <c r="R3742" t="s">
        <v>8318</v>
      </c>
      <c r="S3742" s="10">
        <f t="shared" si="236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s="5" t="e">
        <f t="shared" si="234"/>
        <v>#DIV/0!</v>
      </c>
      <c r="Q3743" t="s">
        <v>8317</v>
      </c>
      <c r="R3743" t="s">
        <v>8318</v>
      </c>
      <c r="S3743" s="10">
        <f t="shared" si="236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2</v>
      </c>
      <c r="P3744" s="5">
        <f t="shared" si="234"/>
        <v>0.04</v>
      </c>
      <c r="Q3744" t="s">
        <v>8317</v>
      </c>
      <c r="R3744" t="s">
        <v>8318</v>
      </c>
      <c r="S3744" s="10">
        <f t="shared" si="236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s="5" t="e">
        <f t="shared" si="234"/>
        <v>#DIV/0!</v>
      </c>
      <c r="Q3745" t="s">
        <v>8317</v>
      </c>
      <c r="R3745" t="s">
        <v>8318</v>
      </c>
      <c r="S3745" s="10">
        <f t="shared" si="236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s="5" t="e">
        <f t="shared" si="234"/>
        <v>#DIV/0!</v>
      </c>
      <c r="Q3746" t="s">
        <v>8317</v>
      </c>
      <c r="R3746" t="s">
        <v>8318</v>
      </c>
      <c r="S3746" s="10">
        <f t="shared" si="236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10</v>
      </c>
      <c r="P3747" s="5">
        <f t="shared" si="234"/>
        <v>0.1</v>
      </c>
      <c r="Q3747" t="s">
        <v>8317</v>
      </c>
      <c r="R3747" t="s">
        <v>8318</v>
      </c>
      <c r="S3747" s="10">
        <f t="shared" si="236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</v>
      </c>
      <c r="P3748" s="5">
        <f t="shared" si="234"/>
        <v>4.9504950495049506E-3</v>
      </c>
      <c r="Q3748" t="s">
        <v>8317</v>
      </c>
      <c r="R3748" t="s">
        <v>8318</v>
      </c>
      <c r="S3748" s="10">
        <f t="shared" si="236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1</v>
      </c>
      <c r="P3749" s="5">
        <f t="shared" si="234"/>
        <v>0.04</v>
      </c>
      <c r="Q3749" t="s">
        <v>8317</v>
      </c>
      <c r="R3749" t="s">
        <v>8318</v>
      </c>
      <c r="S3749" s="10">
        <f t="shared" si="236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103.52</v>
      </c>
      <c r="P3750" s="5">
        <f t="shared" si="234"/>
        <v>1.0046367851622875E-2</v>
      </c>
      <c r="Q3750" t="s">
        <v>8317</v>
      </c>
      <c r="R3750" t="s">
        <v>8359</v>
      </c>
      <c r="S3750" s="10">
        <f t="shared" si="236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105</v>
      </c>
      <c r="P3751" s="5">
        <f t="shared" si="234"/>
        <v>1.3333333333333334E-2</v>
      </c>
      <c r="Q3751" t="s">
        <v>8317</v>
      </c>
      <c r="R3751" t="s">
        <v>8359</v>
      </c>
      <c r="S3751" s="10">
        <f t="shared" si="236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100.44999999999999</v>
      </c>
      <c r="P3752" s="5">
        <f t="shared" si="234"/>
        <v>4.6457607433217189E-3</v>
      </c>
      <c r="Q3752" t="s">
        <v>8317</v>
      </c>
      <c r="R3752" t="s">
        <v>8359</v>
      </c>
      <c r="S3752" s="10">
        <f t="shared" si="236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132.6</v>
      </c>
      <c r="P3753" s="5">
        <f t="shared" si="234"/>
        <v>8.2956259426847662E-3</v>
      </c>
      <c r="Q3753" t="s">
        <v>8317</v>
      </c>
      <c r="R3753" t="s">
        <v>8359</v>
      </c>
      <c r="S3753" s="10">
        <f t="shared" si="236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112.99999999999999</v>
      </c>
      <c r="P3754" s="5">
        <f t="shared" si="234"/>
        <v>2.6548672566371681E-2</v>
      </c>
      <c r="Q3754" t="s">
        <v>8317</v>
      </c>
      <c r="R3754" t="s">
        <v>8359</v>
      </c>
      <c r="S3754" s="10">
        <f t="shared" si="236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103.34</v>
      </c>
      <c r="P3755" s="5">
        <f t="shared" si="234"/>
        <v>5.8060770272885618E-3</v>
      </c>
      <c r="Q3755" t="s">
        <v>8317</v>
      </c>
      <c r="R3755" t="s">
        <v>8359</v>
      </c>
      <c r="S3755" s="10">
        <f t="shared" si="236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120</v>
      </c>
      <c r="P3756" s="5">
        <f t="shared" si="234"/>
        <v>8.9999999999999993E-3</v>
      </c>
      <c r="Q3756" t="s">
        <v>8317</v>
      </c>
      <c r="R3756" t="s">
        <v>8359</v>
      </c>
      <c r="S3756" s="10">
        <f t="shared" si="236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129.63636363636363</v>
      </c>
      <c r="P3757" s="5">
        <f t="shared" si="234"/>
        <v>3.9270687237026647E-2</v>
      </c>
      <c r="Q3757" t="s">
        <v>8317</v>
      </c>
      <c r="R3757" t="s">
        <v>8359</v>
      </c>
      <c r="S3757" s="10">
        <f t="shared" si="236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101.11111111111111</v>
      </c>
      <c r="P3758" s="5">
        <f t="shared" si="234"/>
        <v>3.7362637362637363E-3</v>
      </c>
      <c r="Q3758" t="s">
        <v>8317</v>
      </c>
      <c r="R3758" t="s">
        <v>8359</v>
      </c>
      <c r="S3758" s="10">
        <f t="shared" si="236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108.51428571428572</v>
      </c>
      <c r="P3759" s="5">
        <f t="shared" si="234"/>
        <v>1.3164823591363875E-2</v>
      </c>
      <c r="Q3759" t="s">
        <v>8317</v>
      </c>
      <c r="R3759" t="s">
        <v>8359</v>
      </c>
      <c r="S3759" s="10">
        <f t="shared" si="236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102.33333333333334</v>
      </c>
      <c r="P3760" s="5">
        <f t="shared" si="234"/>
        <v>1.6938110749185668E-2</v>
      </c>
      <c r="Q3760" t="s">
        <v>8317</v>
      </c>
      <c r="R3760" t="s">
        <v>8359</v>
      </c>
      <c r="S3760" s="10">
        <f t="shared" si="236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110.24425000000002</v>
      </c>
      <c r="P3761" s="5">
        <f t="shared" si="234"/>
        <v>1.9955689298988381E-2</v>
      </c>
      <c r="Q3761" t="s">
        <v>8317</v>
      </c>
      <c r="R3761" t="s">
        <v>8359</v>
      </c>
      <c r="S3761" s="10">
        <f t="shared" si="236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101.0154</v>
      </c>
      <c r="P3762" s="5">
        <f t="shared" si="234"/>
        <v>1.8017054825303865E-2</v>
      </c>
      <c r="Q3762" t="s">
        <v>8317</v>
      </c>
      <c r="R3762" t="s">
        <v>8359</v>
      </c>
      <c r="S3762" s="10">
        <f t="shared" si="236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100</v>
      </c>
      <c r="P3763" s="5">
        <f t="shared" si="234"/>
        <v>6.0000000000000001E-3</v>
      </c>
      <c r="Q3763" t="s">
        <v>8317</v>
      </c>
      <c r="R3763" t="s">
        <v>8359</v>
      </c>
      <c r="S3763" s="10">
        <f t="shared" si="236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106.24</v>
      </c>
      <c r="P3764" s="5">
        <f t="shared" si="234"/>
        <v>2.1084337349397589E-2</v>
      </c>
      <c r="Q3764" t="s">
        <v>8317</v>
      </c>
      <c r="R3764" t="s">
        <v>8359</v>
      </c>
      <c r="S3764" s="10">
        <f t="shared" si="236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100</v>
      </c>
      <c r="P3765" s="5">
        <f t="shared" si="234"/>
        <v>1.54E-2</v>
      </c>
      <c r="Q3765" t="s">
        <v>8317</v>
      </c>
      <c r="R3765" t="s">
        <v>8359</v>
      </c>
      <c r="S3765" s="10">
        <f t="shared" si="236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100</v>
      </c>
      <c r="P3766" s="5">
        <f t="shared" si="234"/>
        <v>1.7999999999999999E-2</v>
      </c>
      <c r="Q3766" t="s">
        <v>8317</v>
      </c>
      <c r="R3766" t="s">
        <v>8359</v>
      </c>
      <c r="S3766" s="10">
        <f t="shared" si="236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113.45714285714286</v>
      </c>
      <c r="P3767" s="5">
        <f t="shared" si="234"/>
        <v>1.3472676907579955E-2</v>
      </c>
      <c r="Q3767" t="s">
        <v>8317</v>
      </c>
      <c r="R3767" t="s">
        <v>8359</v>
      </c>
      <c r="S3767" s="10">
        <f t="shared" si="236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102.65010000000001</v>
      </c>
      <c r="P3768" s="5">
        <f t="shared" si="234"/>
        <v>9.3521584489445215E-3</v>
      </c>
      <c r="Q3768" t="s">
        <v>8317</v>
      </c>
      <c r="R3768" t="s">
        <v>8359</v>
      </c>
      <c r="S3768" s="10">
        <f t="shared" si="236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116.75</v>
      </c>
      <c r="P3769" s="5">
        <f t="shared" si="234"/>
        <v>2.398286937901499E-2</v>
      </c>
      <c r="Q3769" t="s">
        <v>8317</v>
      </c>
      <c r="R3769" t="s">
        <v>8359</v>
      </c>
      <c r="S3769" s="10">
        <f t="shared" si="236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107.65274999999998</v>
      </c>
      <c r="P3770" s="5">
        <f t="shared" si="234"/>
        <v>1.3469233252285707E-2</v>
      </c>
      <c r="Q3770" t="s">
        <v>8317</v>
      </c>
      <c r="R3770" t="s">
        <v>8359</v>
      </c>
      <c r="S3770" s="10">
        <f t="shared" si="236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100</v>
      </c>
      <c r="P3771" s="5">
        <f t="shared" si="234"/>
        <v>1.3636363636363636E-2</v>
      </c>
      <c r="Q3771" t="s">
        <v>8317</v>
      </c>
      <c r="R3771" t="s">
        <v>8359</v>
      </c>
      <c r="S3771" s="10">
        <f t="shared" si="236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100</v>
      </c>
      <c r="P3772" s="5">
        <f t="shared" si="234"/>
        <v>0.01</v>
      </c>
      <c r="Q3772" t="s">
        <v>8317</v>
      </c>
      <c r="R3772" t="s">
        <v>8359</v>
      </c>
      <c r="S3772" s="10">
        <f t="shared" si="236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146</v>
      </c>
      <c r="P3773" s="5">
        <f t="shared" si="234"/>
        <v>2.6027397260273973E-2</v>
      </c>
      <c r="Q3773" t="s">
        <v>8317</v>
      </c>
      <c r="R3773" t="s">
        <v>8359</v>
      </c>
      <c r="S3773" s="10">
        <f t="shared" si="236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110.2</v>
      </c>
      <c r="P3774" s="5">
        <f t="shared" si="234"/>
        <v>5.9891107078039931E-3</v>
      </c>
      <c r="Q3774" t="s">
        <v>8317</v>
      </c>
      <c r="R3774" t="s">
        <v>8359</v>
      </c>
      <c r="S3774" s="10">
        <f t="shared" si="236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108.2</v>
      </c>
      <c r="P3775" s="5">
        <f t="shared" si="234"/>
        <v>1.0536044362292052E-2</v>
      </c>
      <c r="Q3775" t="s">
        <v>8317</v>
      </c>
      <c r="R3775" t="s">
        <v>8359</v>
      </c>
      <c r="S3775" s="10">
        <f t="shared" si="236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100</v>
      </c>
      <c r="P3776" s="5">
        <f t="shared" si="234"/>
        <v>0.01</v>
      </c>
      <c r="Q3776" t="s">
        <v>8317</v>
      </c>
      <c r="R3776" t="s">
        <v>8359</v>
      </c>
      <c r="S3776" s="10">
        <f t="shared" si="236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100.25</v>
      </c>
      <c r="P3777" s="5">
        <f t="shared" si="234"/>
        <v>6.9825436408977558E-3</v>
      </c>
      <c r="Q3777" t="s">
        <v>8317</v>
      </c>
      <c r="R3777" t="s">
        <v>8359</v>
      </c>
      <c r="S3777" s="10">
        <f t="shared" si="236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106.71250000000001</v>
      </c>
      <c r="P3778" s="5">
        <f t="shared" si="234"/>
        <v>1.1010893756588966E-2</v>
      </c>
      <c r="Q3778" t="s">
        <v>8317</v>
      </c>
      <c r="R3778" t="s">
        <v>8359</v>
      </c>
      <c r="S3778" s="10">
        <f t="shared" si="236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(E3779/D3779)*100</f>
        <v>143.19999999999999</v>
      </c>
      <c r="P3779" s="5">
        <f t="shared" ref="P3779:P3842" si="238">L3779/E3779</f>
        <v>2.0600558659217876E-2</v>
      </c>
      <c r="Q3779" t="s">
        <v>8317</v>
      </c>
      <c r="R3779" t="s">
        <v>8359</v>
      </c>
      <c r="S3779" s="10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105.04166666666667</v>
      </c>
      <c r="P3780" s="5">
        <f t="shared" si="238"/>
        <v>1.4280047600158666E-2</v>
      </c>
      <c r="Q3780" t="s">
        <v>8317</v>
      </c>
      <c r="R3780" t="s">
        <v>8359</v>
      </c>
      <c r="S3780" s="10">
        <f t="shared" si="236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103.98</v>
      </c>
      <c r="P3781" s="5">
        <f t="shared" si="238"/>
        <v>7.3732127973328201E-3</v>
      </c>
      <c r="Q3781" t="s">
        <v>8317</v>
      </c>
      <c r="R3781" t="s">
        <v>8359</v>
      </c>
      <c r="S3781" s="10">
        <f t="shared" si="236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120</v>
      </c>
      <c r="P3782" s="5">
        <f t="shared" si="238"/>
        <v>0.01</v>
      </c>
      <c r="Q3782" t="s">
        <v>8317</v>
      </c>
      <c r="R3782" t="s">
        <v>8359</v>
      </c>
      <c r="S3782" s="10">
        <f t="shared" si="236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109.66666666666667</v>
      </c>
      <c r="P3783" s="5">
        <f t="shared" si="238"/>
        <v>1.0536980749746707E-2</v>
      </c>
      <c r="Q3783" t="s">
        <v>8317</v>
      </c>
      <c r="R3783" t="s">
        <v>8359</v>
      </c>
      <c r="S3783" s="10">
        <f t="shared" si="236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101.75</v>
      </c>
      <c r="P3784" s="5">
        <f t="shared" si="238"/>
        <v>1.3267813267813268E-2</v>
      </c>
      <c r="Q3784" t="s">
        <v>8317</v>
      </c>
      <c r="R3784" t="s">
        <v>8359</v>
      </c>
      <c r="S3784" s="10">
        <f t="shared" ref="S3784:S3847" si="240">(((J3784/60)/60)/24)+DATE(1970,1,1)</f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128.91666666666666</v>
      </c>
      <c r="P3785" s="5">
        <f t="shared" si="238"/>
        <v>1.5513897866839044E-2</v>
      </c>
      <c r="Q3785" t="s">
        <v>8317</v>
      </c>
      <c r="R3785" t="s">
        <v>8359</v>
      </c>
      <c r="S3785" s="10">
        <f t="shared" si="240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114.99999999999999</v>
      </c>
      <c r="P3786" s="5">
        <f t="shared" si="238"/>
        <v>8.6956521739130436E-3</v>
      </c>
      <c r="Q3786" t="s">
        <v>8317</v>
      </c>
      <c r="R3786" t="s">
        <v>8359</v>
      </c>
      <c r="S3786" s="10">
        <f t="shared" si="240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150.75</v>
      </c>
      <c r="P3787" s="5">
        <f t="shared" si="238"/>
        <v>9.9502487562189053E-3</v>
      </c>
      <c r="Q3787" t="s">
        <v>8317</v>
      </c>
      <c r="R3787" t="s">
        <v>8359</v>
      </c>
      <c r="S3787" s="10">
        <f t="shared" si="240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110.96666666666665</v>
      </c>
      <c r="P3788" s="5">
        <f t="shared" si="238"/>
        <v>1.0663863021928507E-2</v>
      </c>
      <c r="Q3788" t="s">
        <v>8317</v>
      </c>
      <c r="R3788" t="s">
        <v>8359</v>
      </c>
      <c r="S3788" s="10">
        <f t="shared" si="240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100.28571428571429</v>
      </c>
      <c r="P3789" s="5">
        <f t="shared" si="238"/>
        <v>2.8490028490028491E-2</v>
      </c>
      <c r="Q3789" t="s">
        <v>8317</v>
      </c>
      <c r="R3789" t="s">
        <v>8359</v>
      </c>
      <c r="S3789" s="10">
        <f t="shared" si="240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0.66666666666666674</v>
      </c>
      <c r="P3790" s="5">
        <f t="shared" si="238"/>
        <v>2E-3</v>
      </c>
      <c r="Q3790" t="s">
        <v>8317</v>
      </c>
      <c r="R3790" t="s">
        <v>8359</v>
      </c>
      <c r="S3790" s="10">
        <f t="shared" si="240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</v>
      </c>
      <c r="P3791" s="5">
        <f t="shared" si="238"/>
        <v>3.4482758620689655E-2</v>
      </c>
      <c r="Q3791" t="s">
        <v>8317</v>
      </c>
      <c r="R3791" t="s">
        <v>8359</v>
      </c>
      <c r="S3791" s="10">
        <f t="shared" si="240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s="5" t="e">
        <f t="shared" si="238"/>
        <v>#DIV/0!</v>
      </c>
      <c r="Q3792" t="s">
        <v>8317</v>
      </c>
      <c r="R3792" t="s">
        <v>8359</v>
      </c>
      <c r="S3792" s="10">
        <f t="shared" si="240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s="5" t="e">
        <f t="shared" si="238"/>
        <v>#DIV/0!</v>
      </c>
      <c r="Q3793" t="s">
        <v>8317</v>
      </c>
      <c r="R3793" t="s">
        <v>8359</v>
      </c>
      <c r="S3793" s="10">
        <f t="shared" si="240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0.27999999999999997</v>
      </c>
      <c r="P3794" s="5">
        <f t="shared" si="238"/>
        <v>5.7142857142857141E-2</v>
      </c>
      <c r="Q3794" t="s">
        <v>8317</v>
      </c>
      <c r="R3794" t="s">
        <v>8359</v>
      </c>
      <c r="S3794" s="10">
        <f t="shared" si="240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59.657142857142851</v>
      </c>
      <c r="P3795" s="5">
        <f t="shared" si="238"/>
        <v>5.7471264367816091E-3</v>
      </c>
      <c r="Q3795" t="s">
        <v>8317</v>
      </c>
      <c r="R3795" t="s">
        <v>8359</v>
      </c>
      <c r="S3795" s="10">
        <f t="shared" si="240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1</v>
      </c>
      <c r="P3796" s="5">
        <f t="shared" si="238"/>
        <v>0.02</v>
      </c>
      <c r="Q3796" t="s">
        <v>8317</v>
      </c>
      <c r="R3796" t="s">
        <v>8359</v>
      </c>
      <c r="S3796" s="10">
        <f t="shared" si="240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1.6666666666666667</v>
      </c>
      <c r="P3797" s="5">
        <f t="shared" si="238"/>
        <v>0.2</v>
      </c>
      <c r="Q3797" t="s">
        <v>8317</v>
      </c>
      <c r="R3797" t="s">
        <v>8359</v>
      </c>
      <c r="S3797" s="10">
        <f t="shared" si="240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4.4444444444444444E-3</v>
      </c>
      <c r="P3798" s="5">
        <f t="shared" si="238"/>
        <v>1</v>
      </c>
      <c r="Q3798" t="s">
        <v>8317</v>
      </c>
      <c r="R3798" t="s">
        <v>8359</v>
      </c>
      <c r="S3798" s="10">
        <f t="shared" si="240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89.666666666666657</v>
      </c>
      <c r="P3799" s="5">
        <f t="shared" si="238"/>
        <v>6.8773234200743497E-3</v>
      </c>
      <c r="Q3799" t="s">
        <v>8317</v>
      </c>
      <c r="R3799" t="s">
        <v>8359</v>
      </c>
      <c r="S3799" s="10">
        <f t="shared" si="240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1.4642857142857144</v>
      </c>
      <c r="P3800" s="5">
        <f t="shared" si="238"/>
        <v>4.8780487804878049E-3</v>
      </c>
      <c r="Q3800" t="s">
        <v>8317</v>
      </c>
      <c r="R3800" t="s">
        <v>8359</v>
      </c>
      <c r="S3800" s="10">
        <f t="shared" si="240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4.0199999999999996</v>
      </c>
      <c r="P3801" s="5">
        <f t="shared" si="238"/>
        <v>9.9502487562189053E-3</v>
      </c>
      <c r="Q3801" t="s">
        <v>8317</v>
      </c>
      <c r="R3801" t="s">
        <v>8359</v>
      </c>
      <c r="S3801" s="10">
        <f t="shared" si="240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</v>
      </c>
      <c r="P3802" s="5">
        <f t="shared" si="238"/>
        <v>1.8161180476730987E-2</v>
      </c>
      <c r="Q3802" t="s">
        <v>8317</v>
      </c>
      <c r="R3802" t="s">
        <v>8359</v>
      </c>
      <c r="S3802" s="10">
        <f t="shared" si="240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8.52</v>
      </c>
      <c r="P3803" s="5">
        <f t="shared" si="238"/>
        <v>2.1126760563380281E-2</v>
      </c>
      <c r="Q3803" t="s">
        <v>8317</v>
      </c>
      <c r="R3803" t="s">
        <v>8359</v>
      </c>
      <c r="S3803" s="10">
        <f t="shared" si="240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s="5" t="e">
        <f t="shared" si="238"/>
        <v>#DIV/0!</v>
      </c>
      <c r="Q3804" t="s">
        <v>8317</v>
      </c>
      <c r="R3804" t="s">
        <v>8359</v>
      </c>
      <c r="S3804" s="10">
        <f t="shared" si="240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19.650000000000002</v>
      </c>
      <c r="P3805" s="5">
        <f t="shared" si="238"/>
        <v>1.6963528413910092E-2</v>
      </c>
      <c r="Q3805" t="s">
        <v>8317</v>
      </c>
      <c r="R3805" t="s">
        <v>8359</v>
      </c>
      <c r="S3805" s="10">
        <f t="shared" si="240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s="5" t="e">
        <f t="shared" si="238"/>
        <v>#DIV/0!</v>
      </c>
      <c r="Q3806" t="s">
        <v>8317</v>
      </c>
      <c r="R3806" t="s">
        <v>8359</v>
      </c>
      <c r="S3806" s="10">
        <f t="shared" si="240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2E-3</v>
      </c>
      <c r="P3807" s="5">
        <f t="shared" si="238"/>
        <v>0.66666666666666663</v>
      </c>
      <c r="Q3807" t="s">
        <v>8317</v>
      </c>
      <c r="R3807" t="s">
        <v>8359</v>
      </c>
      <c r="S3807" s="10">
        <f t="shared" si="240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6.6666666666666666E-2</v>
      </c>
      <c r="P3808" s="5">
        <f t="shared" si="238"/>
        <v>0.2</v>
      </c>
      <c r="Q3808" t="s">
        <v>8317</v>
      </c>
      <c r="R3808" t="s">
        <v>8359</v>
      </c>
      <c r="S3808" s="10">
        <f t="shared" si="240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30.333333333333336</v>
      </c>
      <c r="P3809" s="5">
        <f t="shared" si="238"/>
        <v>1.9780219780219779E-2</v>
      </c>
      <c r="Q3809" t="s">
        <v>8317</v>
      </c>
      <c r="R3809" t="s">
        <v>8359</v>
      </c>
      <c r="S3809" s="10">
        <f t="shared" si="240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100</v>
      </c>
      <c r="P3810" s="5">
        <f t="shared" si="238"/>
        <v>2.4E-2</v>
      </c>
      <c r="Q3810" t="s">
        <v>8317</v>
      </c>
      <c r="R3810" t="s">
        <v>8318</v>
      </c>
      <c r="S3810" s="10">
        <f t="shared" si="240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101.25</v>
      </c>
      <c r="P3811" s="5">
        <f t="shared" si="238"/>
        <v>1.8765432098765432E-2</v>
      </c>
      <c r="Q3811" t="s">
        <v>8317</v>
      </c>
      <c r="R3811" t="s">
        <v>8318</v>
      </c>
      <c r="S3811" s="10">
        <f t="shared" si="240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121.73333333333333</v>
      </c>
      <c r="P3812" s="5">
        <f t="shared" si="238"/>
        <v>1.4238773274917854E-2</v>
      </c>
      <c r="Q3812" t="s">
        <v>8317</v>
      </c>
      <c r="R3812" t="s">
        <v>8318</v>
      </c>
      <c r="S3812" s="10">
        <f t="shared" si="240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330</v>
      </c>
      <c r="P3813" s="5">
        <f t="shared" si="238"/>
        <v>2.3030303030303029E-2</v>
      </c>
      <c r="Q3813" t="s">
        <v>8317</v>
      </c>
      <c r="R3813" t="s">
        <v>8318</v>
      </c>
      <c r="S3813" s="10">
        <f t="shared" si="240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109.55</v>
      </c>
      <c r="P3814" s="5">
        <f t="shared" si="238"/>
        <v>5.0205385668644457E-3</v>
      </c>
      <c r="Q3814" t="s">
        <v>8317</v>
      </c>
      <c r="R3814" t="s">
        <v>8318</v>
      </c>
      <c r="S3814" s="10">
        <f t="shared" si="240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100.95190476190474</v>
      </c>
      <c r="P3815" s="5">
        <f t="shared" si="238"/>
        <v>1.2735909131646848E-2</v>
      </c>
      <c r="Q3815" t="s">
        <v>8317</v>
      </c>
      <c r="R3815" t="s">
        <v>8318</v>
      </c>
      <c r="S3815" s="10">
        <f t="shared" si="240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140.13333333333333</v>
      </c>
      <c r="P3816" s="5">
        <f t="shared" si="238"/>
        <v>1.6175071360608945E-2</v>
      </c>
      <c r="Q3816" t="s">
        <v>8317</v>
      </c>
      <c r="R3816" t="s">
        <v>8318</v>
      </c>
      <c r="S3816" s="10">
        <f t="shared" si="240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100.001</v>
      </c>
      <c r="P3817" s="5">
        <f t="shared" si="238"/>
        <v>1.9999800001999982E-2</v>
      </c>
      <c r="Q3817" t="s">
        <v>8317</v>
      </c>
      <c r="R3817" t="s">
        <v>8318</v>
      </c>
      <c r="S3817" s="10">
        <f t="shared" si="240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119.238</v>
      </c>
      <c r="P3818" s="5">
        <f t="shared" si="238"/>
        <v>2.0686917481563486E-2</v>
      </c>
      <c r="Q3818" t="s">
        <v>8317</v>
      </c>
      <c r="R3818" t="s">
        <v>8318</v>
      </c>
      <c r="S3818" s="10">
        <f t="shared" si="240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107.25</v>
      </c>
      <c r="P3819" s="5">
        <f t="shared" si="238"/>
        <v>9.324009324009324E-3</v>
      </c>
      <c r="Q3819" t="s">
        <v>8317</v>
      </c>
      <c r="R3819" t="s">
        <v>8318</v>
      </c>
      <c r="S3819" s="10">
        <f t="shared" si="240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227.99999999999997</v>
      </c>
      <c r="P3820" s="5">
        <f t="shared" si="238"/>
        <v>1.7543859649122806E-2</v>
      </c>
      <c r="Q3820" t="s">
        <v>8317</v>
      </c>
      <c r="R3820" t="s">
        <v>8318</v>
      </c>
      <c r="S3820" s="10">
        <f t="shared" si="240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106.4</v>
      </c>
      <c r="P3821" s="5">
        <f t="shared" si="238"/>
        <v>2.4436090225563908E-2</v>
      </c>
      <c r="Q3821" t="s">
        <v>8317</v>
      </c>
      <c r="R3821" t="s">
        <v>8318</v>
      </c>
      <c r="S3821" s="10">
        <f t="shared" si="240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143.33333333333334</v>
      </c>
      <c r="P3822" s="5">
        <f t="shared" si="238"/>
        <v>4.6511627906976744E-2</v>
      </c>
      <c r="Q3822" t="s">
        <v>8317</v>
      </c>
      <c r="R3822" t="s">
        <v>8318</v>
      </c>
      <c r="S3822" s="10">
        <f t="shared" si="240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104.54285714285714</v>
      </c>
      <c r="P3823" s="5">
        <f t="shared" si="238"/>
        <v>1.257174091281771E-2</v>
      </c>
      <c r="Q3823" t="s">
        <v>8317</v>
      </c>
      <c r="R3823" t="s">
        <v>8318</v>
      </c>
      <c r="S3823" s="10">
        <f t="shared" si="240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110.02000000000001</v>
      </c>
      <c r="P3824" s="5">
        <f t="shared" si="238"/>
        <v>1.3815669878203964E-2</v>
      </c>
      <c r="Q3824" t="s">
        <v>8317</v>
      </c>
      <c r="R3824" t="s">
        <v>8318</v>
      </c>
      <c r="S3824" s="10">
        <f t="shared" si="240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106</v>
      </c>
      <c r="P3825" s="5">
        <f t="shared" si="238"/>
        <v>1.5471698113207547E-2</v>
      </c>
      <c r="Q3825" t="s">
        <v>8317</v>
      </c>
      <c r="R3825" t="s">
        <v>8318</v>
      </c>
      <c r="S3825" s="10">
        <f t="shared" si="240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108</v>
      </c>
      <c r="P3826" s="5">
        <f t="shared" si="238"/>
        <v>2.5925925925925925E-2</v>
      </c>
      <c r="Q3826" t="s">
        <v>8317</v>
      </c>
      <c r="R3826" t="s">
        <v>8318</v>
      </c>
      <c r="S3826" s="10">
        <f t="shared" si="240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105.42</v>
      </c>
      <c r="P3827" s="5">
        <f t="shared" si="238"/>
        <v>9.2961487383798145E-3</v>
      </c>
      <c r="Q3827" t="s">
        <v>8317</v>
      </c>
      <c r="R3827" t="s">
        <v>8318</v>
      </c>
      <c r="S3827" s="10">
        <f t="shared" si="240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119.16666666666667</v>
      </c>
      <c r="P3828" s="5">
        <f t="shared" si="238"/>
        <v>3.6363636363636362E-2</v>
      </c>
      <c r="Q3828" t="s">
        <v>8317</v>
      </c>
      <c r="R3828" t="s">
        <v>8318</v>
      </c>
      <c r="S3828" s="10">
        <f t="shared" si="240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152.66666666666666</v>
      </c>
      <c r="P3829" s="5">
        <f t="shared" si="238"/>
        <v>1.4192139737991267E-2</v>
      </c>
      <c r="Q3829" t="s">
        <v>8317</v>
      </c>
      <c r="R3829" t="s">
        <v>8318</v>
      </c>
      <c r="S3829" s="10">
        <f t="shared" si="240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100</v>
      </c>
      <c r="P3830" s="5">
        <f t="shared" si="238"/>
        <v>5.5999999999999999E-3</v>
      </c>
      <c r="Q3830" t="s">
        <v>8317</v>
      </c>
      <c r="R3830" t="s">
        <v>8318</v>
      </c>
      <c r="S3830" s="10">
        <f t="shared" si="240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100.2</v>
      </c>
      <c r="P3831" s="5">
        <f t="shared" si="238"/>
        <v>1.5968063872255488E-2</v>
      </c>
      <c r="Q3831" t="s">
        <v>8317</v>
      </c>
      <c r="R3831" t="s">
        <v>8318</v>
      </c>
      <c r="S3831" s="10">
        <f t="shared" si="240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225</v>
      </c>
      <c r="P3832" s="5">
        <f t="shared" si="238"/>
        <v>1.3333333333333334E-2</v>
      </c>
      <c r="Q3832" t="s">
        <v>8317</v>
      </c>
      <c r="R3832" t="s">
        <v>8318</v>
      </c>
      <c r="S3832" s="10">
        <f t="shared" si="240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106.02199999999999</v>
      </c>
      <c r="P3833" s="5">
        <f t="shared" si="238"/>
        <v>1.6977608420893776E-2</v>
      </c>
      <c r="Q3833" t="s">
        <v>8317</v>
      </c>
      <c r="R3833" t="s">
        <v>8318</v>
      </c>
      <c r="S3833" s="10">
        <f t="shared" si="240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104.66666666666666</v>
      </c>
      <c r="P3834" s="5">
        <f t="shared" si="238"/>
        <v>7.1656050955414014E-3</v>
      </c>
      <c r="Q3834" t="s">
        <v>8317</v>
      </c>
      <c r="R3834" t="s">
        <v>8318</v>
      </c>
      <c r="S3834" s="10">
        <f t="shared" si="240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116.66666666666667</v>
      </c>
      <c r="P3835" s="5">
        <f t="shared" si="238"/>
        <v>1.4285714285714285E-2</v>
      </c>
      <c r="Q3835" t="s">
        <v>8317</v>
      </c>
      <c r="R3835" t="s">
        <v>8318</v>
      </c>
      <c r="S3835" s="10">
        <f t="shared" si="240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109.03333333333333</v>
      </c>
      <c r="P3836" s="5">
        <f t="shared" si="238"/>
        <v>1.742586365025986E-2</v>
      </c>
      <c r="Q3836" t="s">
        <v>8317</v>
      </c>
      <c r="R3836" t="s">
        <v>8318</v>
      </c>
      <c r="S3836" s="10">
        <f t="shared" si="240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160</v>
      </c>
      <c r="P3837" s="5">
        <f t="shared" si="238"/>
        <v>2.5000000000000001E-2</v>
      </c>
      <c r="Q3837" t="s">
        <v>8317</v>
      </c>
      <c r="R3837" t="s">
        <v>8318</v>
      </c>
      <c r="S3837" s="10">
        <f t="shared" si="240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112.5</v>
      </c>
      <c r="P3838" s="5">
        <f t="shared" si="238"/>
        <v>1.5555555555555555E-2</v>
      </c>
      <c r="Q3838" t="s">
        <v>8317</v>
      </c>
      <c r="R3838" t="s">
        <v>8318</v>
      </c>
      <c r="S3838" s="10">
        <f t="shared" si="240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102.1</v>
      </c>
      <c r="P3839" s="5">
        <f t="shared" si="238"/>
        <v>8.3251714005876595E-3</v>
      </c>
      <c r="Q3839" t="s">
        <v>8317</v>
      </c>
      <c r="R3839" t="s">
        <v>8318</v>
      </c>
      <c r="S3839" s="10">
        <f t="shared" si="240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100.824</v>
      </c>
      <c r="P3840" s="5">
        <f t="shared" si="238"/>
        <v>9.9182734269618353E-4</v>
      </c>
      <c r="Q3840" t="s">
        <v>8317</v>
      </c>
      <c r="R3840" t="s">
        <v>8318</v>
      </c>
      <c r="S3840" s="10">
        <f t="shared" si="240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101.25</v>
      </c>
      <c r="P3841" s="5">
        <f t="shared" si="238"/>
        <v>1.580246913580247E-2</v>
      </c>
      <c r="Q3841" t="s">
        <v>8317</v>
      </c>
      <c r="R3841" t="s">
        <v>8318</v>
      </c>
      <c r="S3841" s="10">
        <f t="shared" si="240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6500</v>
      </c>
      <c r="P3842" s="5">
        <f t="shared" si="238"/>
        <v>4.6153846153846156E-2</v>
      </c>
      <c r="Q3842" t="s">
        <v>8317</v>
      </c>
      <c r="R3842" t="s">
        <v>8318</v>
      </c>
      <c r="S3842" s="10">
        <f t="shared" si="240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(E3843/D3843)*100</f>
        <v>8.7200000000000006</v>
      </c>
      <c r="P3843" s="5">
        <f t="shared" ref="P3843:P3906" si="242">L3843/E3843</f>
        <v>3.8990825688073397E-2</v>
      </c>
      <c r="Q3843" t="s">
        <v>8317</v>
      </c>
      <c r="R3843" t="s">
        <v>8318</v>
      </c>
      <c r="S3843" s="10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21.94</v>
      </c>
      <c r="P3844" s="5">
        <f t="shared" si="242"/>
        <v>2.0966271649954422E-2</v>
      </c>
      <c r="Q3844" t="s">
        <v>8317</v>
      </c>
      <c r="R3844" t="s">
        <v>8318</v>
      </c>
      <c r="S3844" s="10">
        <f t="shared" si="240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21.3</v>
      </c>
      <c r="P3845" s="5">
        <f t="shared" si="242"/>
        <v>1.7840375586854459E-2</v>
      </c>
      <c r="Q3845" t="s">
        <v>8317</v>
      </c>
      <c r="R3845" t="s">
        <v>8318</v>
      </c>
      <c r="S3845" s="10">
        <f t="shared" si="240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41.489795918367342</v>
      </c>
      <c r="P3846" s="5">
        <f t="shared" si="242"/>
        <v>1.2297097884899164E-2</v>
      </c>
      <c r="Q3846" t="s">
        <v>8317</v>
      </c>
      <c r="R3846" t="s">
        <v>8318</v>
      </c>
      <c r="S3846" s="10">
        <f t="shared" si="240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2.105</v>
      </c>
      <c r="P3847" s="5">
        <f t="shared" si="242"/>
        <v>1.4251781472684086E-2</v>
      </c>
      <c r="Q3847" t="s">
        <v>8317</v>
      </c>
      <c r="R3847" t="s">
        <v>8318</v>
      </c>
      <c r="S3847" s="10">
        <f t="shared" si="240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</v>
      </c>
      <c r="P3848" s="5">
        <f t="shared" si="242"/>
        <v>4.2328042328042326E-2</v>
      </c>
      <c r="Q3848" t="s">
        <v>8317</v>
      </c>
      <c r="R3848" t="s">
        <v>8318</v>
      </c>
      <c r="S3848" s="10">
        <f t="shared" ref="S3848:S3911" si="244">(((J3848/60)/60)/24)+DATE(1970,1,1)</f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16.161904761904761</v>
      </c>
      <c r="P3849" s="5">
        <f t="shared" si="242"/>
        <v>5.3034767236299352E-3</v>
      </c>
      <c r="Q3849" t="s">
        <v>8317</v>
      </c>
      <c r="R3849" t="s">
        <v>8318</v>
      </c>
      <c r="S3849" s="10">
        <f t="shared" si="244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16.376923076923077</v>
      </c>
      <c r="P3850" s="5">
        <f t="shared" si="242"/>
        <v>2.0197275716298733E-2</v>
      </c>
      <c r="Q3850" t="s">
        <v>8317</v>
      </c>
      <c r="R3850" t="s">
        <v>8318</v>
      </c>
      <c r="S3850" s="10">
        <f t="shared" si="244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</v>
      </c>
      <c r="P3851" s="5">
        <f t="shared" si="242"/>
        <v>1.3251301467108376E-2</v>
      </c>
      <c r="Q3851" t="s">
        <v>8317</v>
      </c>
      <c r="R3851" t="s">
        <v>8318</v>
      </c>
      <c r="S3851" s="10">
        <f t="shared" si="244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3.8</v>
      </c>
      <c r="P3852" s="5">
        <f t="shared" si="242"/>
        <v>0.10526315789473684</v>
      </c>
      <c r="Q3852" t="s">
        <v>8317</v>
      </c>
      <c r="R3852" t="s">
        <v>8318</v>
      </c>
      <c r="S3852" s="10">
        <f t="shared" si="244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34.08</v>
      </c>
      <c r="P3853" s="5">
        <f t="shared" si="242"/>
        <v>2.8169014084507043E-2</v>
      </c>
      <c r="Q3853" t="s">
        <v>8317</v>
      </c>
      <c r="R3853" t="s">
        <v>8318</v>
      </c>
      <c r="S3853" s="10">
        <f t="shared" si="244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0.2</v>
      </c>
      <c r="P3854" s="5">
        <f t="shared" si="242"/>
        <v>0.1</v>
      </c>
      <c r="Q3854" t="s">
        <v>8317</v>
      </c>
      <c r="R3854" t="s">
        <v>8318</v>
      </c>
      <c r="S3854" s="10">
        <f t="shared" si="244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2.5999999999999999E-2</v>
      </c>
      <c r="P3855" s="5">
        <f t="shared" si="242"/>
        <v>7.6923076923076927E-2</v>
      </c>
      <c r="Q3855" t="s">
        <v>8317</v>
      </c>
      <c r="R3855" t="s">
        <v>8318</v>
      </c>
      <c r="S3855" s="10">
        <f t="shared" si="244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16.254545454545454</v>
      </c>
      <c r="P3856" s="5">
        <f t="shared" si="242"/>
        <v>1.1185682326621925E-2</v>
      </c>
      <c r="Q3856" t="s">
        <v>8317</v>
      </c>
      <c r="R3856" t="s">
        <v>8318</v>
      </c>
      <c r="S3856" s="10">
        <f t="shared" si="244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</v>
      </c>
      <c r="P3857" s="5">
        <f t="shared" si="242"/>
        <v>0.04</v>
      </c>
      <c r="Q3857" t="s">
        <v>8317</v>
      </c>
      <c r="R3857" t="s">
        <v>8318</v>
      </c>
      <c r="S3857" s="10">
        <f t="shared" si="244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0.02</v>
      </c>
      <c r="P3858" s="5">
        <f t="shared" si="242"/>
        <v>1</v>
      </c>
      <c r="Q3858" t="s">
        <v>8317</v>
      </c>
      <c r="R3858" t="s">
        <v>8318</v>
      </c>
      <c r="S3858" s="10">
        <f t="shared" si="244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5.2</v>
      </c>
      <c r="P3859" s="5">
        <f t="shared" si="242"/>
        <v>1.5384615384615385E-2</v>
      </c>
      <c r="Q3859" t="s">
        <v>8317</v>
      </c>
      <c r="R3859" t="s">
        <v>8318</v>
      </c>
      <c r="S3859" s="10">
        <f t="shared" si="244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2</v>
      </c>
      <c r="P3860" s="5">
        <f t="shared" si="242"/>
        <v>0.1</v>
      </c>
      <c r="Q3860" t="s">
        <v>8317</v>
      </c>
      <c r="R3860" t="s">
        <v>8318</v>
      </c>
      <c r="S3860" s="10">
        <f t="shared" si="244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0.04</v>
      </c>
      <c r="P3861" s="5">
        <f t="shared" si="242"/>
        <v>1</v>
      </c>
      <c r="Q3861" t="s">
        <v>8317</v>
      </c>
      <c r="R3861" t="s">
        <v>8318</v>
      </c>
      <c r="S3861" s="10">
        <f t="shared" si="244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17.666666666666668</v>
      </c>
      <c r="P3862" s="5">
        <f t="shared" si="242"/>
        <v>1.2264150943396227E-2</v>
      </c>
      <c r="Q3862" t="s">
        <v>8317</v>
      </c>
      <c r="R3862" t="s">
        <v>8318</v>
      </c>
      <c r="S3862" s="10">
        <f t="shared" si="244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5</v>
      </c>
      <c r="P3863" s="5">
        <f t="shared" si="242"/>
        <v>0.01</v>
      </c>
      <c r="Q3863" t="s">
        <v>8317</v>
      </c>
      <c r="R3863" t="s">
        <v>8318</v>
      </c>
      <c r="S3863" s="10">
        <f t="shared" si="244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1.3333333333333334E-2</v>
      </c>
      <c r="P3864" s="5">
        <f t="shared" si="242"/>
        <v>1</v>
      </c>
      <c r="Q3864" t="s">
        <v>8317</v>
      </c>
      <c r="R3864" t="s">
        <v>8318</v>
      </c>
      <c r="S3864" s="10">
        <f t="shared" si="244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s="5" t="e">
        <f t="shared" si="242"/>
        <v>#DIV/0!</v>
      </c>
      <c r="Q3865" t="s">
        <v>8317</v>
      </c>
      <c r="R3865" t="s">
        <v>8318</v>
      </c>
      <c r="S3865" s="10">
        <f t="shared" si="244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</v>
      </c>
      <c r="P3866" s="5">
        <f t="shared" si="242"/>
        <v>0.05</v>
      </c>
      <c r="Q3866" t="s">
        <v>8317</v>
      </c>
      <c r="R3866" t="s">
        <v>8318</v>
      </c>
      <c r="S3866" s="10">
        <f t="shared" si="244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26.937422295897225</v>
      </c>
      <c r="P3867" s="5">
        <f t="shared" si="242"/>
        <v>2.1538461538461538E-2</v>
      </c>
      <c r="Q3867" t="s">
        <v>8317</v>
      </c>
      <c r="R3867" t="s">
        <v>8318</v>
      </c>
      <c r="S3867" s="10">
        <f t="shared" si="244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0.54999999999999993</v>
      </c>
      <c r="P3868" s="5">
        <f t="shared" si="242"/>
        <v>0.18181818181818182</v>
      </c>
      <c r="Q3868" t="s">
        <v>8317</v>
      </c>
      <c r="R3868" t="s">
        <v>8318</v>
      </c>
      <c r="S3868" s="10">
        <f t="shared" si="244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12.55</v>
      </c>
      <c r="P3869" s="5">
        <f t="shared" si="242"/>
        <v>1.9920318725099601E-2</v>
      </c>
      <c r="Q3869" t="s">
        <v>8317</v>
      </c>
      <c r="R3869" t="s">
        <v>8318</v>
      </c>
      <c r="S3869" s="10">
        <f t="shared" si="244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0.2</v>
      </c>
      <c r="P3870" s="5">
        <f t="shared" si="242"/>
        <v>0.1</v>
      </c>
      <c r="Q3870" t="s">
        <v>8317</v>
      </c>
      <c r="R3870" t="s">
        <v>8359</v>
      </c>
      <c r="S3870" s="10">
        <f t="shared" si="244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3.4474868431088401</v>
      </c>
      <c r="P3871" s="5">
        <f t="shared" si="242"/>
        <v>3.3185840707964605E-2</v>
      </c>
      <c r="Q3871" t="s">
        <v>8317</v>
      </c>
      <c r="R3871" t="s">
        <v>8359</v>
      </c>
      <c r="S3871" s="10">
        <f t="shared" si="244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15</v>
      </c>
      <c r="P3872" s="5">
        <f t="shared" si="242"/>
        <v>6.6666666666666671E-3</v>
      </c>
      <c r="Q3872" t="s">
        <v>8317</v>
      </c>
      <c r="R3872" t="s">
        <v>8359</v>
      </c>
      <c r="S3872" s="10">
        <f t="shared" si="244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2.666666666666667</v>
      </c>
      <c r="P3873" s="5">
        <f t="shared" si="242"/>
        <v>7.4999999999999997E-2</v>
      </c>
      <c r="Q3873" t="s">
        <v>8317</v>
      </c>
      <c r="R3873" t="s">
        <v>8359</v>
      </c>
      <c r="S3873" s="10">
        <f t="shared" si="244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s="5" t="e">
        <f t="shared" si="242"/>
        <v>#DIV/0!</v>
      </c>
      <c r="Q3874" t="s">
        <v>8317</v>
      </c>
      <c r="R3874" t="s">
        <v>8359</v>
      </c>
      <c r="S3874" s="10">
        <f t="shared" si="244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s="5" t="e">
        <f t="shared" si="242"/>
        <v>#DIV/0!</v>
      </c>
      <c r="Q3875" t="s">
        <v>8317</v>
      </c>
      <c r="R3875" t="s">
        <v>8359</v>
      </c>
      <c r="S3875" s="10">
        <f t="shared" si="244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s="5" t="e">
        <f t="shared" si="242"/>
        <v>#DIV/0!</v>
      </c>
      <c r="Q3876" t="s">
        <v>8317</v>
      </c>
      <c r="R3876" t="s">
        <v>8359</v>
      </c>
      <c r="S3876" s="10">
        <f t="shared" si="244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s="5" t="e">
        <f t="shared" si="242"/>
        <v>#DIV/0!</v>
      </c>
      <c r="Q3877" t="s">
        <v>8317</v>
      </c>
      <c r="R3877" t="s">
        <v>8359</v>
      </c>
      <c r="S3877" s="10">
        <f t="shared" si="244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52.794871794871788</v>
      </c>
      <c r="P3878" s="5">
        <f t="shared" si="242"/>
        <v>2.2340942204953862E-2</v>
      </c>
      <c r="Q3878" t="s">
        <v>8317</v>
      </c>
      <c r="R3878" t="s">
        <v>8359</v>
      </c>
      <c r="S3878" s="10">
        <f t="shared" si="244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4.9639999999999995</v>
      </c>
      <c r="P3879" s="5">
        <f t="shared" si="242"/>
        <v>1.1281224818694601E-2</v>
      </c>
      <c r="Q3879" t="s">
        <v>8317</v>
      </c>
      <c r="R3879" t="s">
        <v>8359</v>
      </c>
      <c r="S3879" s="10">
        <f t="shared" si="244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5.5555555555555552E-2</v>
      </c>
      <c r="P3880" s="5">
        <f t="shared" si="242"/>
        <v>0.1</v>
      </c>
      <c r="Q3880" t="s">
        <v>8317</v>
      </c>
      <c r="R3880" t="s">
        <v>8359</v>
      </c>
      <c r="S3880" s="10">
        <f t="shared" si="244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s="5" t="e">
        <f t="shared" si="242"/>
        <v>#DIV/0!</v>
      </c>
      <c r="Q3881" t="s">
        <v>8317</v>
      </c>
      <c r="R3881" t="s">
        <v>8359</v>
      </c>
      <c r="S3881" s="10">
        <f t="shared" si="244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13.066666666666665</v>
      </c>
      <c r="P3882" s="5">
        <f t="shared" si="242"/>
        <v>1.7346938775510204E-2</v>
      </c>
      <c r="Q3882" t="s">
        <v>8317</v>
      </c>
      <c r="R3882" t="s">
        <v>8359</v>
      </c>
      <c r="S3882" s="10">
        <f t="shared" si="244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5</v>
      </c>
      <c r="P3883" s="5">
        <f t="shared" si="242"/>
        <v>0.04</v>
      </c>
      <c r="Q3883" t="s">
        <v>8317</v>
      </c>
      <c r="R3883" t="s">
        <v>8359</v>
      </c>
      <c r="S3883" s="10">
        <f t="shared" si="244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s="5" t="e">
        <f t="shared" si="242"/>
        <v>#DIV/0!</v>
      </c>
      <c r="Q3884" t="s">
        <v>8317</v>
      </c>
      <c r="R3884" t="s">
        <v>8359</v>
      </c>
      <c r="S3884" s="10">
        <f t="shared" si="244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s="5" t="e">
        <f t="shared" si="242"/>
        <v>#DIV/0!</v>
      </c>
      <c r="Q3885" t="s">
        <v>8317</v>
      </c>
      <c r="R3885" t="s">
        <v>8359</v>
      </c>
      <c r="S3885" s="10">
        <f t="shared" si="244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s="5" t="e">
        <f t="shared" si="242"/>
        <v>#DIV/0!</v>
      </c>
      <c r="Q3886" t="s">
        <v>8317</v>
      </c>
      <c r="R3886" t="s">
        <v>8359</v>
      </c>
      <c r="S3886" s="10">
        <f t="shared" si="244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s="5" t="e">
        <f t="shared" si="242"/>
        <v>#DIV/0!</v>
      </c>
      <c r="Q3887" t="s">
        <v>8317</v>
      </c>
      <c r="R3887" t="s">
        <v>8359</v>
      </c>
      <c r="S3887" s="10">
        <f t="shared" si="244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s="5" t="e">
        <f t="shared" si="242"/>
        <v>#DIV/0!</v>
      </c>
      <c r="Q3888" t="s">
        <v>8317</v>
      </c>
      <c r="R3888" t="s">
        <v>8359</v>
      </c>
      <c r="S3888" s="10">
        <f t="shared" si="244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1.7500000000000002</v>
      </c>
      <c r="P3889" s="5">
        <f t="shared" si="242"/>
        <v>5.7142857142857141E-2</v>
      </c>
      <c r="Q3889" t="s">
        <v>8317</v>
      </c>
      <c r="R3889" t="s">
        <v>8359</v>
      </c>
      <c r="S3889" s="10">
        <f t="shared" si="244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27.1</v>
      </c>
      <c r="P3890" s="5">
        <f t="shared" si="242"/>
        <v>2.5830258302583026E-2</v>
      </c>
      <c r="Q3890" t="s">
        <v>8317</v>
      </c>
      <c r="R3890" t="s">
        <v>8318</v>
      </c>
      <c r="S3890" s="10">
        <f t="shared" si="244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1.4749999999999999</v>
      </c>
      <c r="P3891" s="5">
        <f t="shared" si="242"/>
        <v>7.6271186440677971E-2</v>
      </c>
      <c r="Q3891" t="s">
        <v>8317</v>
      </c>
      <c r="R3891" t="s">
        <v>8318</v>
      </c>
      <c r="S3891" s="10">
        <f t="shared" si="244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16.826666666666668</v>
      </c>
      <c r="P3892" s="5">
        <f t="shared" si="242"/>
        <v>3.1695721077654518E-3</v>
      </c>
      <c r="Q3892" t="s">
        <v>8317</v>
      </c>
      <c r="R3892" t="s">
        <v>8318</v>
      </c>
      <c r="S3892" s="10">
        <f t="shared" si="244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32.5</v>
      </c>
      <c r="P3893" s="5">
        <f t="shared" si="242"/>
        <v>2.6923076923076925E-2</v>
      </c>
      <c r="Q3893" t="s">
        <v>8317</v>
      </c>
      <c r="R3893" t="s">
        <v>8318</v>
      </c>
      <c r="S3893" s="10">
        <f t="shared" si="244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s="5" t="e">
        <f t="shared" si="242"/>
        <v>#DIV/0!</v>
      </c>
      <c r="Q3894" t="s">
        <v>8317</v>
      </c>
      <c r="R3894" t="s">
        <v>8318</v>
      </c>
      <c r="S3894" s="10">
        <f t="shared" si="244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21.55</v>
      </c>
      <c r="P3895" s="5">
        <f t="shared" si="242"/>
        <v>7.7958236658932714E-3</v>
      </c>
      <c r="Q3895" t="s">
        <v>8317</v>
      </c>
      <c r="R3895" t="s">
        <v>8318</v>
      </c>
      <c r="S3895" s="10">
        <f t="shared" si="244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3.4666666666666663</v>
      </c>
      <c r="P3896" s="5">
        <f t="shared" si="242"/>
        <v>2.1153846153846155E-2</v>
      </c>
      <c r="Q3896" t="s">
        <v>8317</v>
      </c>
      <c r="R3896" t="s">
        <v>8318</v>
      </c>
      <c r="S3896" s="10">
        <f t="shared" si="244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5</v>
      </c>
      <c r="P3897" s="5">
        <f t="shared" si="242"/>
        <v>0.02</v>
      </c>
      <c r="Q3897" t="s">
        <v>8317</v>
      </c>
      <c r="R3897" t="s">
        <v>8318</v>
      </c>
      <c r="S3897" s="10">
        <f t="shared" si="244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10.625</v>
      </c>
      <c r="P3898" s="5">
        <f t="shared" si="242"/>
        <v>2.3529411764705882E-2</v>
      </c>
      <c r="Q3898" t="s">
        <v>8317</v>
      </c>
      <c r="R3898" t="s">
        <v>8318</v>
      </c>
      <c r="S3898" s="10">
        <f t="shared" si="244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17.599999999999998</v>
      </c>
      <c r="P3899" s="5">
        <f t="shared" si="242"/>
        <v>2.2727272727272728E-2</v>
      </c>
      <c r="Q3899" t="s">
        <v>8317</v>
      </c>
      <c r="R3899" t="s">
        <v>8318</v>
      </c>
      <c r="S3899" s="10">
        <f t="shared" si="244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32.56</v>
      </c>
      <c r="P3900" s="5">
        <f t="shared" si="242"/>
        <v>1.9656019656019656E-2</v>
      </c>
      <c r="Q3900" t="s">
        <v>8317</v>
      </c>
      <c r="R3900" t="s">
        <v>8318</v>
      </c>
      <c r="S3900" s="10">
        <f t="shared" si="244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</v>
      </c>
      <c r="P3901" s="5">
        <f t="shared" si="242"/>
        <v>1.6E-2</v>
      </c>
      <c r="Q3901" t="s">
        <v>8317</v>
      </c>
      <c r="R3901" t="s">
        <v>8318</v>
      </c>
      <c r="S3901" s="10">
        <f t="shared" si="244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5.4</v>
      </c>
      <c r="P3902" s="5">
        <f t="shared" si="242"/>
        <v>3.7037037037037035E-2</v>
      </c>
      <c r="Q3902" t="s">
        <v>8317</v>
      </c>
      <c r="R3902" t="s">
        <v>8318</v>
      </c>
      <c r="S3902" s="10">
        <f t="shared" si="244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0.83333333333333337</v>
      </c>
      <c r="P3903" s="5">
        <f t="shared" si="242"/>
        <v>0.04</v>
      </c>
      <c r="Q3903" t="s">
        <v>8317</v>
      </c>
      <c r="R3903" t="s">
        <v>8318</v>
      </c>
      <c r="S3903" s="10">
        <f t="shared" si="244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48.833333333333336</v>
      </c>
      <c r="P3904" s="5">
        <f t="shared" si="242"/>
        <v>2.1160409556313993E-2</v>
      </c>
      <c r="Q3904" t="s">
        <v>8317</v>
      </c>
      <c r="R3904" t="s">
        <v>8318</v>
      </c>
      <c r="S3904" s="10">
        <f t="shared" si="244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s="5" t="e">
        <f t="shared" si="242"/>
        <v>#DIV/0!</v>
      </c>
      <c r="Q3905" t="s">
        <v>8317</v>
      </c>
      <c r="R3905" t="s">
        <v>8318</v>
      </c>
      <c r="S3905" s="10">
        <f t="shared" si="244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0.03</v>
      </c>
      <c r="P3906" s="5">
        <f t="shared" si="242"/>
        <v>0.66666666666666663</v>
      </c>
      <c r="Q3906" t="s">
        <v>8317</v>
      </c>
      <c r="R3906" t="s">
        <v>8318</v>
      </c>
      <c r="S3906" s="10">
        <f t="shared" si="244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(E3907/D3907)*100</f>
        <v>11.533333333333333</v>
      </c>
      <c r="P3907" s="5">
        <f t="shared" ref="P3907:P3970" si="246">L3907/E3907</f>
        <v>4.046242774566474E-2</v>
      </c>
      <c r="Q3907" t="s">
        <v>8317</v>
      </c>
      <c r="R3907" t="s">
        <v>8318</v>
      </c>
      <c r="S3907" s="10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67.333333333333329</v>
      </c>
      <c r="P3908" s="5">
        <f t="shared" si="246"/>
        <v>1.5841584158415842E-2</v>
      </c>
      <c r="Q3908" t="s">
        <v>8317</v>
      </c>
      <c r="R3908" t="s">
        <v>8318</v>
      </c>
      <c r="S3908" s="10">
        <f t="shared" si="244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15.299999999999999</v>
      </c>
      <c r="P3909" s="5">
        <f t="shared" si="246"/>
        <v>2.6143790849673203E-2</v>
      </c>
      <c r="Q3909" t="s">
        <v>8317</v>
      </c>
      <c r="R3909" t="s">
        <v>8318</v>
      </c>
      <c r="S3909" s="10">
        <f t="shared" si="244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8.6666666666666679</v>
      </c>
      <c r="P3910" s="5">
        <f t="shared" si="246"/>
        <v>6.1538461538461542E-2</v>
      </c>
      <c r="Q3910" t="s">
        <v>8317</v>
      </c>
      <c r="R3910" t="s">
        <v>8318</v>
      </c>
      <c r="S3910" s="10">
        <f t="shared" si="244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0.22499999999999998</v>
      </c>
      <c r="P3911" s="5">
        <f t="shared" si="246"/>
        <v>2.9629629629629631E-2</v>
      </c>
      <c r="Q3911" t="s">
        <v>8317</v>
      </c>
      <c r="R3911" t="s">
        <v>8318</v>
      </c>
      <c r="S3911" s="10">
        <f t="shared" si="244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3.0833333333333335</v>
      </c>
      <c r="P3912" s="5">
        <f t="shared" si="246"/>
        <v>1.6216216216216217E-2</v>
      </c>
      <c r="Q3912" t="s">
        <v>8317</v>
      </c>
      <c r="R3912" t="s">
        <v>8318</v>
      </c>
      <c r="S3912" s="10">
        <f t="shared" ref="S3912:S3975" si="248">(((J3912/60)/60)/24)+DATE(1970,1,1)</f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37.412500000000001</v>
      </c>
      <c r="P3913" s="5">
        <f t="shared" si="246"/>
        <v>1.2028065486134313E-2</v>
      </c>
      <c r="Q3913" t="s">
        <v>8317</v>
      </c>
      <c r="R3913" t="s">
        <v>8318</v>
      </c>
      <c r="S3913" s="10">
        <f t="shared" si="248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6.6666666666666671E-3</v>
      </c>
      <c r="P3914" s="5">
        <f t="shared" si="246"/>
        <v>1</v>
      </c>
      <c r="Q3914" t="s">
        <v>8317</v>
      </c>
      <c r="R3914" t="s">
        <v>8318</v>
      </c>
      <c r="S3914" s="10">
        <f t="shared" si="248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10</v>
      </c>
      <c r="P3915" s="5">
        <f t="shared" si="246"/>
        <v>7.0000000000000001E-3</v>
      </c>
      <c r="Q3915" t="s">
        <v>8317</v>
      </c>
      <c r="R3915" t="s">
        <v>8318</v>
      </c>
      <c r="S3915" s="10">
        <f t="shared" si="248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36.36</v>
      </c>
      <c r="P3916" s="5">
        <f t="shared" si="246"/>
        <v>2.9702970297029702E-2</v>
      </c>
      <c r="Q3916" t="s">
        <v>8317</v>
      </c>
      <c r="R3916" t="s">
        <v>8318</v>
      </c>
      <c r="S3916" s="10">
        <f t="shared" si="248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0.33333333333333337</v>
      </c>
      <c r="P3917" s="5">
        <f t="shared" si="246"/>
        <v>0.2</v>
      </c>
      <c r="Q3917" t="s">
        <v>8317</v>
      </c>
      <c r="R3917" t="s">
        <v>8318</v>
      </c>
      <c r="S3917" s="10">
        <f t="shared" si="248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s="5" t="e">
        <f t="shared" si="246"/>
        <v>#DIV/0!</v>
      </c>
      <c r="Q3918" t="s">
        <v>8317</v>
      </c>
      <c r="R3918" t="s">
        <v>8318</v>
      </c>
      <c r="S3918" s="10">
        <f t="shared" si="248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0.2857142857142857</v>
      </c>
      <c r="P3919" s="5">
        <f t="shared" si="246"/>
        <v>0.1</v>
      </c>
      <c r="Q3919" t="s">
        <v>8317</v>
      </c>
      <c r="R3919" t="s">
        <v>8318</v>
      </c>
      <c r="S3919" s="10">
        <f t="shared" si="248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0.2</v>
      </c>
      <c r="P3920" s="5">
        <f t="shared" si="246"/>
        <v>2.5000000000000001E-2</v>
      </c>
      <c r="Q3920" t="s">
        <v>8317</v>
      </c>
      <c r="R3920" t="s">
        <v>8318</v>
      </c>
      <c r="S3920" s="10">
        <f t="shared" si="248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1.7999999999999998</v>
      </c>
      <c r="P3921" s="5">
        <f t="shared" si="246"/>
        <v>3.3333333333333333E-2</v>
      </c>
      <c r="Q3921" t="s">
        <v>8317</v>
      </c>
      <c r="R3921" t="s">
        <v>8318</v>
      </c>
      <c r="S3921" s="10">
        <f t="shared" si="248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5.4</v>
      </c>
      <c r="P3922" s="5">
        <f t="shared" si="246"/>
        <v>2.2222222222222223E-2</v>
      </c>
      <c r="Q3922" t="s">
        <v>8317</v>
      </c>
      <c r="R3922" t="s">
        <v>8318</v>
      </c>
      <c r="S3922" s="10">
        <f t="shared" si="248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s="5" t="e">
        <f t="shared" si="246"/>
        <v>#DIV/0!</v>
      </c>
      <c r="Q3923" t="s">
        <v>8317</v>
      </c>
      <c r="R3923" t="s">
        <v>8318</v>
      </c>
      <c r="S3923" s="10">
        <f t="shared" si="248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8.1333333333333329</v>
      </c>
      <c r="P3924" s="5">
        <f t="shared" si="246"/>
        <v>9.8360655737704916E-2</v>
      </c>
      <c r="Q3924" t="s">
        <v>8317</v>
      </c>
      <c r="R3924" t="s">
        <v>8318</v>
      </c>
      <c r="S3924" s="10">
        <f t="shared" si="248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12.034782608695652</v>
      </c>
      <c r="P3925" s="5">
        <f t="shared" si="246"/>
        <v>1.2283236994219654E-2</v>
      </c>
      <c r="Q3925" t="s">
        <v>8317</v>
      </c>
      <c r="R3925" t="s">
        <v>8318</v>
      </c>
      <c r="S3925" s="10">
        <f t="shared" si="248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15.266666666666667</v>
      </c>
      <c r="P3926" s="5">
        <f t="shared" si="246"/>
        <v>1.7467248908296942E-2</v>
      </c>
      <c r="Q3926" t="s">
        <v>8317</v>
      </c>
      <c r="R3926" t="s">
        <v>8318</v>
      </c>
      <c r="S3926" s="10">
        <f t="shared" si="248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10</v>
      </c>
      <c r="P3927" s="5">
        <f t="shared" si="246"/>
        <v>0.2</v>
      </c>
      <c r="Q3927" t="s">
        <v>8317</v>
      </c>
      <c r="R3927" t="s">
        <v>8318</v>
      </c>
      <c r="S3927" s="10">
        <f t="shared" si="248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0.3</v>
      </c>
      <c r="P3928" s="5">
        <f t="shared" si="246"/>
        <v>6.6666666666666666E-2</v>
      </c>
      <c r="Q3928" t="s">
        <v>8317</v>
      </c>
      <c r="R3928" t="s">
        <v>8318</v>
      </c>
      <c r="S3928" s="10">
        <f t="shared" si="248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1</v>
      </c>
      <c r="P3929" s="5">
        <f t="shared" si="246"/>
        <v>0.08</v>
      </c>
      <c r="Q3929" t="s">
        <v>8317</v>
      </c>
      <c r="R3929" t="s">
        <v>8318</v>
      </c>
      <c r="S3929" s="10">
        <f t="shared" si="248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13.020000000000001</v>
      </c>
      <c r="P3930" s="5">
        <f t="shared" si="246"/>
        <v>1.0752688172043012E-2</v>
      </c>
      <c r="Q3930" t="s">
        <v>8317</v>
      </c>
      <c r="R3930" t="s">
        <v>8318</v>
      </c>
      <c r="S3930" s="10">
        <f t="shared" si="248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2.2650000000000001</v>
      </c>
      <c r="P3931" s="5">
        <f t="shared" si="246"/>
        <v>3.0905077262693158E-2</v>
      </c>
      <c r="Q3931" t="s">
        <v>8317</v>
      </c>
      <c r="R3931" t="s">
        <v>8318</v>
      </c>
      <c r="S3931" s="10">
        <f t="shared" si="248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s="5" t="e">
        <f t="shared" si="246"/>
        <v>#DIV/0!</v>
      </c>
      <c r="Q3932" t="s">
        <v>8317</v>
      </c>
      <c r="R3932" t="s">
        <v>8318</v>
      </c>
      <c r="S3932" s="10">
        <f t="shared" si="248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s="5" t="e">
        <f t="shared" si="246"/>
        <v>#DIV/0!</v>
      </c>
      <c r="Q3933" t="s">
        <v>8317</v>
      </c>
      <c r="R3933" t="s">
        <v>8318</v>
      </c>
      <c r="S3933" s="10">
        <f t="shared" si="248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8.3333333333333332E-3</v>
      </c>
      <c r="P3934" s="5">
        <f t="shared" si="246"/>
        <v>1</v>
      </c>
      <c r="Q3934" t="s">
        <v>8317</v>
      </c>
      <c r="R3934" t="s">
        <v>8318</v>
      </c>
      <c r="S3934" s="10">
        <f t="shared" si="248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15.742857142857142</v>
      </c>
      <c r="P3935" s="5">
        <f t="shared" si="246"/>
        <v>1.0889292196007259E-2</v>
      </c>
      <c r="Q3935" t="s">
        <v>8317</v>
      </c>
      <c r="R3935" t="s">
        <v>8318</v>
      </c>
      <c r="S3935" s="10">
        <f t="shared" si="248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11</v>
      </c>
      <c r="P3936" s="5">
        <f t="shared" si="246"/>
        <v>2.181818181818182E-2</v>
      </c>
      <c r="Q3936" t="s">
        <v>8317</v>
      </c>
      <c r="R3936" t="s">
        <v>8318</v>
      </c>
      <c r="S3936" s="10">
        <f t="shared" si="248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43.833333333333336</v>
      </c>
      <c r="P3937" s="5">
        <f t="shared" si="246"/>
        <v>1.7490494296577948E-2</v>
      </c>
      <c r="Q3937" t="s">
        <v>8317</v>
      </c>
      <c r="R3937" t="s">
        <v>8318</v>
      </c>
      <c r="S3937" s="10">
        <f t="shared" si="248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s="5" t="e">
        <f t="shared" si="246"/>
        <v>#DIV/0!</v>
      </c>
      <c r="Q3938" t="s">
        <v>8317</v>
      </c>
      <c r="R3938" t="s">
        <v>8318</v>
      </c>
      <c r="S3938" s="10">
        <f t="shared" si="248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86.135181975736558</v>
      </c>
      <c r="P3939" s="5">
        <f t="shared" si="246"/>
        <v>4.0241448692152921E-3</v>
      </c>
      <c r="Q3939" t="s">
        <v>8317</v>
      </c>
      <c r="R3939" t="s">
        <v>8318</v>
      </c>
      <c r="S3939" s="10">
        <f t="shared" si="248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12.196620583717358</v>
      </c>
      <c r="P3940" s="5">
        <f t="shared" si="246"/>
        <v>1.2594458438287154E-2</v>
      </c>
      <c r="Q3940" t="s">
        <v>8317</v>
      </c>
      <c r="R3940" t="s">
        <v>8318</v>
      </c>
      <c r="S3940" s="10">
        <f t="shared" si="248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0.1</v>
      </c>
      <c r="P3941" s="5">
        <f t="shared" si="246"/>
        <v>0.2</v>
      </c>
      <c r="Q3941" t="s">
        <v>8317</v>
      </c>
      <c r="R3941" t="s">
        <v>8318</v>
      </c>
      <c r="S3941" s="10">
        <f t="shared" si="248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0.22</v>
      </c>
      <c r="P3942" s="5">
        <f t="shared" si="246"/>
        <v>0.18181818181818182</v>
      </c>
      <c r="Q3942" t="s">
        <v>8317</v>
      </c>
      <c r="R3942" t="s">
        <v>8318</v>
      </c>
      <c r="S3942" s="10">
        <f t="shared" si="248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0.90909090909090906</v>
      </c>
      <c r="P3943" s="5">
        <f t="shared" si="246"/>
        <v>0.04</v>
      </c>
      <c r="Q3943" t="s">
        <v>8317</v>
      </c>
      <c r="R3943" t="s">
        <v>8318</v>
      </c>
      <c r="S3943" s="10">
        <f t="shared" si="248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s="5" t="e">
        <f t="shared" si="246"/>
        <v>#DIV/0!</v>
      </c>
      <c r="Q3944" t="s">
        <v>8317</v>
      </c>
      <c r="R3944" t="s">
        <v>8318</v>
      </c>
      <c r="S3944" s="10">
        <f t="shared" si="248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35.64</v>
      </c>
      <c r="P3945" s="5">
        <f t="shared" si="246"/>
        <v>7.2951739618406283E-3</v>
      </c>
      <c r="Q3945" t="s">
        <v>8317</v>
      </c>
      <c r="R3945" t="s">
        <v>8318</v>
      </c>
      <c r="S3945" s="10">
        <f t="shared" si="248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s="5" t="e">
        <f t="shared" si="246"/>
        <v>#DIV/0!</v>
      </c>
      <c r="Q3946" t="s">
        <v>8317</v>
      </c>
      <c r="R3946" t="s">
        <v>8318</v>
      </c>
      <c r="S3946" s="10">
        <f t="shared" si="248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0.25</v>
      </c>
      <c r="P3947" s="5">
        <f t="shared" si="246"/>
        <v>0.2</v>
      </c>
      <c r="Q3947" t="s">
        <v>8317</v>
      </c>
      <c r="R3947" t="s">
        <v>8318</v>
      </c>
      <c r="S3947" s="10">
        <f t="shared" si="248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</v>
      </c>
      <c r="P3948" s="5">
        <f t="shared" si="246"/>
        <v>2.564102564102564E-2</v>
      </c>
      <c r="Q3948" t="s">
        <v>8317</v>
      </c>
      <c r="R3948" t="s">
        <v>8318</v>
      </c>
      <c r="S3948" s="10">
        <f t="shared" si="248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3.3666666666666663</v>
      </c>
      <c r="P3949" s="5">
        <f t="shared" si="246"/>
        <v>1.9801980198019802E-2</v>
      </c>
      <c r="Q3949" t="s">
        <v>8317</v>
      </c>
      <c r="R3949" t="s">
        <v>8318</v>
      </c>
      <c r="S3949" s="10">
        <f t="shared" si="248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s="5" t="e">
        <f t="shared" si="246"/>
        <v>#DIV/0!</v>
      </c>
      <c r="Q3950" t="s">
        <v>8317</v>
      </c>
      <c r="R3950" t="s">
        <v>8318</v>
      </c>
      <c r="S3950" s="10">
        <f t="shared" si="248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15.770000000000001</v>
      </c>
      <c r="P3951" s="5">
        <f t="shared" si="246"/>
        <v>2.0291693088142042E-2</v>
      </c>
      <c r="Q3951" t="s">
        <v>8317</v>
      </c>
      <c r="R3951" t="s">
        <v>8318</v>
      </c>
      <c r="S3951" s="10">
        <f t="shared" si="248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0.625</v>
      </c>
      <c r="P3952" s="5">
        <f t="shared" si="246"/>
        <v>0.04</v>
      </c>
      <c r="Q3952" t="s">
        <v>8317</v>
      </c>
      <c r="R3952" t="s">
        <v>8318</v>
      </c>
      <c r="S3952" s="10">
        <f t="shared" si="248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5.0000000000000001E-4</v>
      </c>
      <c r="P3953" s="5">
        <f t="shared" si="246"/>
        <v>1</v>
      </c>
      <c r="Q3953" t="s">
        <v>8317</v>
      </c>
      <c r="R3953" t="s">
        <v>8318</v>
      </c>
      <c r="S3953" s="10">
        <f t="shared" si="248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9.6153846153846159E-2</v>
      </c>
      <c r="P3954" s="5">
        <f t="shared" si="246"/>
        <v>0.04</v>
      </c>
      <c r="Q3954" t="s">
        <v>8317</v>
      </c>
      <c r="R3954" t="s">
        <v>8318</v>
      </c>
      <c r="S3954" s="10">
        <f t="shared" si="248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s="5" t="e">
        <f t="shared" si="246"/>
        <v>#DIV/0!</v>
      </c>
      <c r="Q3955" t="s">
        <v>8317</v>
      </c>
      <c r="R3955" t="s">
        <v>8318</v>
      </c>
      <c r="S3955" s="10">
        <f t="shared" si="248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s="5" t="e">
        <f t="shared" si="246"/>
        <v>#DIV/0!</v>
      </c>
      <c r="Q3956" t="s">
        <v>8317</v>
      </c>
      <c r="R3956" t="s">
        <v>8318</v>
      </c>
      <c r="S3956" s="10">
        <f t="shared" si="248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24.285714285714285</v>
      </c>
      <c r="P3957" s="5">
        <f t="shared" si="246"/>
        <v>1.8823529411764704E-2</v>
      </c>
      <c r="Q3957" t="s">
        <v>8317</v>
      </c>
      <c r="R3957" t="s">
        <v>8318</v>
      </c>
      <c r="S3957" s="10">
        <f t="shared" si="248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s="5" t="e">
        <f t="shared" si="246"/>
        <v>#DIV/0!</v>
      </c>
      <c r="Q3958" t="s">
        <v>8317</v>
      </c>
      <c r="R3958" t="s">
        <v>8318</v>
      </c>
      <c r="S3958" s="10">
        <f t="shared" si="248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2.5000000000000001E-2</v>
      </c>
      <c r="P3959" s="5">
        <f t="shared" si="246"/>
        <v>0.14285714285714285</v>
      </c>
      <c r="Q3959" t="s">
        <v>8317</v>
      </c>
      <c r="R3959" t="s">
        <v>8318</v>
      </c>
      <c r="S3959" s="10">
        <f t="shared" si="248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32.049999999999997</v>
      </c>
      <c r="P3960" s="5">
        <f t="shared" si="246"/>
        <v>2.4960998439937598E-2</v>
      </c>
      <c r="Q3960" t="s">
        <v>8317</v>
      </c>
      <c r="R3960" t="s">
        <v>8318</v>
      </c>
      <c r="S3960" s="10">
        <f t="shared" si="248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24.333333333333336</v>
      </c>
      <c r="P3961" s="5">
        <f t="shared" si="246"/>
        <v>4.1095890410958902E-2</v>
      </c>
      <c r="Q3961" t="s">
        <v>8317</v>
      </c>
      <c r="R3961" t="s">
        <v>8318</v>
      </c>
      <c r="S3961" s="10">
        <f t="shared" si="248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1.5</v>
      </c>
      <c r="P3962" s="5">
        <f t="shared" si="246"/>
        <v>8.8888888888888892E-2</v>
      </c>
      <c r="Q3962" t="s">
        <v>8317</v>
      </c>
      <c r="R3962" t="s">
        <v>8318</v>
      </c>
      <c r="S3962" s="10">
        <f t="shared" si="248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0.42</v>
      </c>
      <c r="P3963" s="5">
        <f t="shared" si="246"/>
        <v>9.5238095238095233E-2</v>
      </c>
      <c r="Q3963" t="s">
        <v>8317</v>
      </c>
      <c r="R3963" t="s">
        <v>8318</v>
      </c>
      <c r="S3963" s="10">
        <f t="shared" si="248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</v>
      </c>
      <c r="P3964" s="5">
        <f t="shared" si="246"/>
        <v>6.6666666666666666E-2</v>
      </c>
      <c r="Q3964" t="s">
        <v>8317</v>
      </c>
      <c r="R3964" t="s">
        <v>8318</v>
      </c>
      <c r="S3964" s="10">
        <f t="shared" si="248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s="5" t="e">
        <f t="shared" si="246"/>
        <v>#DIV/0!</v>
      </c>
      <c r="Q3965" t="s">
        <v>8317</v>
      </c>
      <c r="R3965" t="s">
        <v>8318</v>
      </c>
      <c r="S3965" s="10">
        <f t="shared" si="248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</v>
      </c>
      <c r="P3966" s="5">
        <f t="shared" si="246"/>
        <v>2.3809523809523808E-2</v>
      </c>
      <c r="Q3966" t="s">
        <v>8317</v>
      </c>
      <c r="R3966" t="s">
        <v>8318</v>
      </c>
      <c r="S3966" s="10">
        <f t="shared" si="248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14.249999999999998</v>
      </c>
      <c r="P3967" s="5">
        <f t="shared" si="246"/>
        <v>1.4035087719298246E-2</v>
      </c>
      <c r="Q3967" t="s">
        <v>8317</v>
      </c>
      <c r="R3967" t="s">
        <v>8318</v>
      </c>
      <c r="S3967" s="10">
        <f t="shared" si="248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0.6</v>
      </c>
      <c r="P3968" s="5">
        <f t="shared" si="246"/>
        <v>4.4444444444444446E-2</v>
      </c>
      <c r="Q3968" t="s">
        <v>8317</v>
      </c>
      <c r="R3968" t="s">
        <v>8318</v>
      </c>
      <c r="S3968" s="10">
        <f t="shared" si="248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24.117647058823529</v>
      </c>
      <c r="P3969" s="5">
        <f t="shared" si="246"/>
        <v>2.4390243902439025E-2</v>
      </c>
      <c r="Q3969" t="s">
        <v>8317</v>
      </c>
      <c r="R3969" t="s">
        <v>8318</v>
      </c>
      <c r="S3969" s="10">
        <f t="shared" si="248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10.54</v>
      </c>
      <c r="P3970" s="5">
        <f t="shared" si="246"/>
        <v>2.0872865275142316E-2</v>
      </c>
      <c r="Q3970" t="s">
        <v>8317</v>
      </c>
      <c r="R3970" t="s">
        <v>8318</v>
      </c>
      <c r="S3970" s="10">
        <f t="shared" si="248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(E3971/D3971)*100</f>
        <v>7.4690265486725664</v>
      </c>
      <c r="P3971" s="5">
        <f t="shared" ref="P3971:P4034" si="250">L3971/E3971</f>
        <v>2.843601895734597E-2</v>
      </c>
      <c r="Q3971" t="s">
        <v>8317</v>
      </c>
      <c r="R3971" t="s">
        <v>8318</v>
      </c>
      <c r="S3971" s="10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7.3333333333333334E-2</v>
      </c>
      <c r="P3972" s="5">
        <f t="shared" si="250"/>
        <v>0.18181818181818182</v>
      </c>
      <c r="Q3972" t="s">
        <v>8317</v>
      </c>
      <c r="R3972" t="s">
        <v>8318</v>
      </c>
      <c r="S3972" s="10">
        <f t="shared" si="248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0.97142857142857131</v>
      </c>
      <c r="P3973" s="5">
        <f t="shared" si="250"/>
        <v>4.4117647058823532E-2</v>
      </c>
      <c r="Q3973" t="s">
        <v>8317</v>
      </c>
      <c r="R3973" t="s">
        <v>8318</v>
      </c>
      <c r="S3973" s="10">
        <f t="shared" si="248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21.099999999999998</v>
      </c>
      <c r="P3974" s="5">
        <f t="shared" si="250"/>
        <v>3.7914691943127965E-2</v>
      </c>
      <c r="Q3974" t="s">
        <v>8317</v>
      </c>
      <c r="R3974" t="s">
        <v>8318</v>
      </c>
      <c r="S3974" s="10">
        <f t="shared" si="248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78.100000000000009</v>
      </c>
      <c r="P3975" s="5">
        <f t="shared" si="250"/>
        <v>9.475032010243278E-3</v>
      </c>
      <c r="Q3975" t="s">
        <v>8317</v>
      </c>
      <c r="R3975" t="s">
        <v>8318</v>
      </c>
      <c r="S3975" s="10">
        <f t="shared" si="248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32</v>
      </c>
      <c r="P3976" s="5">
        <f t="shared" si="250"/>
        <v>3.4375000000000003E-2</v>
      </c>
      <c r="Q3976" t="s">
        <v>8317</v>
      </c>
      <c r="R3976" t="s">
        <v>8318</v>
      </c>
      <c r="S3976" s="10">
        <f t="shared" ref="S3976:S4039" si="252">(((J3976/60)/60)/24)+DATE(1970,1,1)</f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s="5" t="e">
        <f t="shared" si="250"/>
        <v>#DIV/0!</v>
      </c>
      <c r="Q3977" t="s">
        <v>8317</v>
      </c>
      <c r="R3977" t="s">
        <v>8318</v>
      </c>
      <c r="S3977" s="10">
        <f t="shared" si="252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47.692307692307693</v>
      </c>
      <c r="P3978" s="5">
        <f t="shared" si="250"/>
        <v>1.6129032258064516E-2</v>
      </c>
      <c r="Q3978" t="s">
        <v>8317</v>
      </c>
      <c r="R3978" t="s">
        <v>8318</v>
      </c>
      <c r="S3978" s="10">
        <f t="shared" si="252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1.4500000000000002</v>
      </c>
      <c r="P3979" s="5">
        <f t="shared" si="250"/>
        <v>4.5977011494252873E-3</v>
      </c>
      <c r="Q3979" t="s">
        <v>8317</v>
      </c>
      <c r="R3979" t="s">
        <v>8318</v>
      </c>
      <c r="S3979" s="10">
        <f t="shared" si="252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10.7</v>
      </c>
      <c r="P3980" s="5">
        <f t="shared" si="250"/>
        <v>3.7383177570093455E-2</v>
      </c>
      <c r="Q3980" t="s">
        <v>8317</v>
      </c>
      <c r="R3980" t="s">
        <v>8318</v>
      </c>
      <c r="S3980" s="10">
        <f t="shared" si="252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</v>
      </c>
      <c r="P3981" s="5">
        <f t="shared" si="250"/>
        <v>5.4545454545454543E-2</v>
      </c>
      <c r="Q3981" t="s">
        <v>8317</v>
      </c>
      <c r="R3981" t="s">
        <v>8318</v>
      </c>
      <c r="S3981" s="10">
        <f t="shared" si="252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18</v>
      </c>
      <c r="P3982" s="5">
        <f t="shared" si="250"/>
        <v>1.5555555555555555E-2</v>
      </c>
      <c r="Q3982" t="s">
        <v>8317</v>
      </c>
      <c r="R3982" t="s">
        <v>8318</v>
      </c>
      <c r="S3982" s="10">
        <f t="shared" si="252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</v>
      </c>
      <c r="P3983" s="5">
        <f t="shared" si="250"/>
        <v>5.7142857142857143E-3</v>
      </c>
      <c r="Q3983" t="s">
        <v>8317</v>
      </c>
      <c r="R3983" t="s">
        <v>8318</v>
      </c>
      <c r="S3983" s="10">
        <f t="shared" si="252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20</v>
      </c>
      <c r="P3984" s="5">
        <f t="shared" si="250"/>
        <v>2.9411764705882353E-2</v>
      </c>
      <c r="Q3984" t="s">
        <v>8317</v>
      </c>
      <c r="R3984" t="s">
        <v>8318</v>
      </c>
      <c r="S3984" s="10">
        <f t="shared" si="252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34.802513464991023</v>
      </c>
      <c r="P3985" s="5">
        <f t="shared" si="250"/>
        <v>1.1864843951508899E-2</v>
      </c>
      <c r="Q3985" t="s">
        <v>8317</v>
      </c>
      <c r="R3985" t="s">
        <v>8318</v>
      </c>
      <c r="S3985" s="10">
        <f t="shared" si="252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</v>
      </c>
      <c r="P3986" s="5">
        <f t="shared" si="250"/>
        <v>0.10526315789473684</v>
      </c>
      <c r="Q3986" t="s">
        <v>8317</v>
      </c>
      <c r="R3986" t="s">
        <v>8318</v>
      </c>
      <c r="S3986" s="10">
        <f t="shared" si="252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32.049999999999997</v>
      </c>
      <c r="P3987" s="5">
        <f t="shared" si="250"/>
        <v>2.9641185647425898E-2</v>
      </c>
      <c r="Q3987" t="s">
        <v>8317</v>
      </c>
      <c r="R3987" t="s">
        <v>8318</v>
      </c>
      <c r="S3987" s="10">
        <f t="shared" si="252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</v>
      </c>
      <c r="P3988" s="5">
        <f t="shared" si="250"/>
        <v>2.663934426229508E-2</v>
      </c>
      <c r="Q3988" t="s">
        <v>8317</v>
      </c>
      <c r="R3988" t="s">
        <v>8318</v>
      </c>
      <c r="S3988" s="10">
        <f t="shared" si="252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37.75</v>
      </c>
      <c r="P3989" s="5">
        <f t="shared" si="250"/>
        <v>8.6092715231788075E-2</v>
      </c>
      <c r="Q3989" t="s">
        <v>8317</v>
      </c>
      <c r="R3989" t="s">
        <v>8318</v>
      </c>
      <c r="S3989" s="10">
        <f t="shared" si="252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</v>
      </c>
      <c r="P3990" s="5">
        <f t="shared" si="250"/>
        <v>0.125</v>
      </c>
      <c r="Q3990" t="s">
        <v>8317</v>
      </c>
      <c r="R3990" t="s">
        <v>8318</v>
      </c>
      <c r="S3990" s="10">
        <f t="shared" si="252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s="5" t="e">
        <f t="shared" si="250"/>
        <v>#DIV/0!</v>
      </c>
      <c r="Q3991" t="s">
        <v>8317</v>
      </c>
      <c r="R3991" t="s">
        <v>8318</v>
      </c>
      <c r="S3991" s="10">
        <f t="shared" si="252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</v>
      </c>
      <c r="P3992" s="5">
        <f t="shared" si="250"/>
        <v>4.3478260869565216E-2</v>
      </c>
      <c r="Q3992" t="s">
        <v>8317</v>
      </c>
      <c r="R3992" t="s">
        <v>8318</v>
      </c>
      <c r="S3992" s="10">
        <f t="shared" si="252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20</v>
      </c>
      <c r="P3993" s="5">
        <f t="shared" si="250"/>
        <v>0.01</v>
      </c>
      <c r="Q3993" t="s">
        <v>8317</v>
      </c>
      <c r="R3993" t="s">
        <v>8318</v>
      </c>
      <c r="S3993" s="10">
        <f t="shared" si="252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</v>
      </c>
      <c r="P3994" s="5">
        <f t="shared" si="250"/>
        <v>1.6635859519408502E-2</v>
      </c>
      <c r="Q3994" t="s">
        <v>8317</v>
      </c>
      <c r="R3994" t="s">
        <v>8318</v>
      </c>
      <c r="S3994" s="10">
        <f t="shared" si="252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6.0000000000000001E-3</v>
      </c>
      <c r="P3995" s="5">
        <f t="shared" si="250"/>
        <v>0.33333333333333331</v>
      </c>
      <c r="Q3995" t="s">
        <v>8317</v>
      </c>
      <c r="R3995" t="s">
        <v>8318</v>
      </c>
      <c r="S3995" s="10">
        <f t="shared" si="252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0.25</v>
      </c>
      <c r="P3996" s="5">
        <f t="shared" si="250"/>
        <v>0.2</v>
      </c>
      <c r="Q3996" t="s">
        <v>8317</v>
      </c>
      <c r="R3996" t="s">
        <v>8318</v>
      </c>
      <c r="S3996" s="10">
        <f t="shared" si="252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35</v>
      </c>
      <c r="P3997" s="5">
        <f t="shared" si="250"/>
        <v>5.7142857142857141E-2</v>
      </c>
      <c r="Q3997" t="s">
        <v>8317</v>
      </c>
      <c r="R3997" t="s">
        <v>8318</v>
      </c>
      <c r="S3997" s="10">
        <f t="shared" si="252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16.566666666666666</v>
      </c>
      <c r="P3998" s="5">
        <f t="shared" si="250"/>
        <v>3.4205231388329982E-2</v>
      </c>
      <c r="Q3998" t="s">
        <v>8317</v>
      </c>
      <c r="R3998" t="s">
        <v>8318</v>
      </c>
      <c r="S3998" s="10">
        <f t="shared" si="252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s="5" t="e">
        <f t="shared" si="250"/>
        <v>#DIV/0!</v>
      </c>
      <c r="Q3999" t="s">
        <v>8317</v>
      </c>
      <c r="R3999" t="s">
        <v>8318</v>
      </c>
      <c r="S3999" s="10">
        <f t="shared" si="252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57.199999999999996</v>
      </c>
      <c r="P4000" s="5">
        <f t="shared" si="250"/>
        <v>1.6783216783216783E-2</v>
      </c>
      <c r="Q4000" t="s">
        <v>8317</v>
      </c>
      <c r="R4000" t="s">
        <v>8318</v>
      </c>
      <c r="S4000" s="10">
        <f t="shared" si="252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16.514285714285716</v>
      </c>
      <c r="P4001" s="5">
        <f t="shared" si="250"/>
        <v>1.2110726643598616E-2</v>
      </c>
      <c r="Q4001" t="s">
        <v>8317</v>
      </c>
      <c r="R4001" t="s">
        <v>8318</v>
      </c>
      <c r="S4001" s="10">
        <f t="shared" si="252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0.125</v>
      </c>
      <c r="P4002" s="5">
        <f t="shared" si="250"/>
        <v>0.1</v>
      </c>
      <c r="Q4002" t="s">
        <v>8317</v>
      </c>
      <c r="R4002" t="s">
        <v>8318</v>
      </c>
      <c r="S4002" s="10">
        <f t="shared" si="252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37.75</v>
      </c>
      <c r="P4003" s="5">
        <f t="shared" si="250"/>
        <v>3.0905077262693158E-2</v>
      </c>
      <c r="Q4003" t="s">
        <v>8317</v>
      </c>
      <c r="R4003" t="s">
        <v>8318</v>
      </c>
      <c r="S4003" s="10">
        <f t="shared" si="252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1.8399999999999999</v>
      </c>
      <c r="P4004" s="5">
        <f t="shared" si="250"/>
        <v>0.17391304347826086</v>
      </c>
      <c r="Q4004" t="s">
        <v>8317</v>
      </c>
      <c r="R4004" t="s">
        <v>8318</v>
      </c>
      <c r="S4004" s="10">
        <f t="shared" si="252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10.050000000000001</v>
      </c>
      <c r="P4005" s="5">
        <f t="shared" si="250"/>
        <v>9.9502487562189053E-3</v>
      </c>
      <c r="Q4005" t="s">
        <v>8317</v>
      </c>
      <c r="R4005" t="s">
        <v>8318</v>
      </c>
      <c r="S4005" s="10">
        <f t="shared" si="252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0.2</v>
      </c>
      <c r="P4006" s="5">
        <f t="shared" si="250"/>
        <v>1</v>
      </c>
      <c r="Q4006" t="s">
        <v>8317</v>
      </c>
      <c r="R4006" t="s">
        <v>8318</v>
      </c>
      <c r="S4006" s="10">
        <f t="shared" si="252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1.3333333333333335</v>
      </c>
      <c r="P4007" s="5">
        <f t="shared" si="250"/>
        <v>0.05</v>
      </c>
      <c r="Q4007" t="s">
        <v>8317</v>
      </c>
      <c r="R4007" t="s">
        <v>8318</v>
      </c>
      <c r="S4007" s="10">
        <f t="shared" si="252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6.6666666666666671E-3</v>
      </c>
      <c r="P4008" s="5">
        <f t="shared" si="250"/>
        <v>0.5</v>
      </c>
      <c r="Q4008" t="s">
        <v>8317</v>
      </c>
      <c r="R4008" t="s">
        <v>8318</v>
      </c>
      <c r="S4008" s="10">
        <f t="shared" si="252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0.25</v>
      </c>
      <c r="P4009" s="5">
        <f t="shared" si="250"/>
        <v>0.2</v>
      </c>
      <c r="Q4009" t="s">
        <v>8317</v>
      </c>
      <c r="R4009" t="s">
        <v>8318</v>
      </c>
      <c r="S4009" s="10">
        <f t="shared" si="252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6</v>
      </c>
      <c r="P4010" s="5">
        <f t="shared" si="250"/>
        <v>6.6666666666666666E-2</v>
      </c>
      <c r="Q4010" t="s">
        <v>8317</v>
      </c>
      <c r="R4010" t="s">
        <v>8318</v>
      </c>
      <c r="S4010" s="10">
        <f t="shared" si="252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3.8860103626943006</v>
      </c>
      <c r="P4011" s="5">
        <f t="shared" si="250"/>
        <v>0.04</v>
      </c>
      <c r="Q4011" t="s">
        <v>8317</v>
      </c>
      <c r="R4011" t="s">
        <v>8318</v>
      </c>
      <c r="S4011" s="10">
        <f t="shared" si="252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24.194444444444443</v>
      </c>
      <c r="P4012" s="5">
        <f t="shared" si="250"/>
        <v>2.1814006888633754E-2</v>
      </c>
      <c r="Q4012" t="s">
        <v>8317</v>
      </c>
      <c r="R4012" t="s">
        <v>8318</v>
      </c>
      <c r="S4012" s="10">
        <f t="shared" si="252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7.6</v>
      </c>
      <c r="P4013" s="5">
        <f t="shared" si="250"/>
        <v>0.21052631578947367</v>
      </c>
      <c r="Q4013" t="s">
        <v>8317</v>
      </c>
      <c r="R4013" t="s">
        <v>8318</v>
      </c>
      <c r="S4013" s="10">
        <f t="shared" si="252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s="5" t="e">
        <f t="shared" si="250"/>
        <v>#DIV/0!</v>
      </c>
      <c r="Q4014" t="s">
        <v>8317</v>
      </c>
      <c r="R4014" t="s">
        <v>8318</v>
      </c>
      <c r="S4014" s="10">
        <f t="shared" si="252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1.3</v>
      </c>
      <c r="P4015" s="5">
        <f t="shared" si="250"/>
        <v>7.6923076923076927E-2</v>
      </c>
      <c r="Q4015" t="s">
        <v>8317</v>
      </c>
      <c r="R4015" t="s">
        <v>8318</v>
      </c>
      <c r="S4015" s="10">
        <f t="shared" si="252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s="5" t="e">
        <f t="shared" si="250"/>
        <v>#DIV/0!</v>
      </c>
      <c r="Q4016" t="s">
        <v>8317</v>
      </c>
      <c r="R4016" t="s">
        <v>8318</v>
      </c>
      <c r="S4016" s="10">
        <f t="shared" si="252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1.4285714285714287E-2</v>
      </c>
      <c r="P4017" s="5">
        <f t="shared" si="250"/>
        <v>1</v>
      </c>
      <c r="Q4017" t="s">
        <v>8317</v>
      </c>
      <c r="R4017" t="s">
        <v>8318</v>
      </c>
      <c r="S4017" s="10">
        <f t="shared" si="252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14.000000000000002</v>
      </c>
      <c r="P4018" s="5">
        <f t="shared" si="250"/>
        <v>0.1</v>
      </c>
      <c r="Q4018" t="s">
        <v>8317</v>
      </c>
      <c r="R4018" t="s">
        <v>8318</v>
      </c>
      <c r="S4018" s="10">
        <f t="shared" si="252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</v>
      </c>
      <c r="P4019" s="5">
        <f t="shared" si="250"/>
        <v>1.9047619047619049E-2</v>
      </c>
      <c r="Q4019" t="s">
        <v>8317</v>
      </c>
      <c r="R4019" t="s">
        <v>8318</v>
      </c>
      <c r="S4019" s="10">
        <f t="shared" si="252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8.6666666666666679</v>
      </c>
      <c r="P4020" s="5">
        <f t="shared" si="250"/>
        <v>3.0769230769230771E-2</v>
      </c>
      <c r="Q4020" t="s">
        <v>8317</v>
      </c>
      <c r="R4020" t="s">
        <v>8318</v>
      </c>
      <c r="S4020" s="10">
        <f t="shared" si="252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0.82857142857142851</v>
      </c>
      <c r="P4021" s="5">
        <f t="shared" si="250"/>
        <v>0.13793103448275862</v>
      </c>
      <c r="Q4021" t="s">
        <v>8317</v>
      </c>
      <c r="R4021" t="s">
        <v>8318</v>
      </c>
      <c r="S4021" s="10">
        <f t="shared" si="252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16.666666666666664</v>
      </c>
      <c r="P4022" s="5">
        <f t="shared" si="250"/>
        <v>0.03</v>
      </c>
      <c r="Q4022" t="s">
        <v>8317</v>
      </c>
      <c r="R4022" t="s">
        <v>8318</v>
      </c>
      <c r="S4022" s="10">
        <f t="shared" si="252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0.83333333333333337</v>
      </c>
      <c r="P4023" s="5">
        <f t="shared" si="250"/>
        <v>1.6E-2</v>
      </c>
      <c r="Q4023" t="s">
        <v>8317</v>
      </c>
      <c r="R4023" t="s">
        <v>8318</v>
      </c>
      <c r="S4023" s="10">
        <f t="shared" si="252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69.561111111111103</v>
      </c>
      <c r="P4024" s="5">
        <f t="shared" si="250"/>
        <v>1.5733567606421212E-2</v>
      </c>
      <c r="Q4024" t="s">
        <v>8317</v>
      </c>
      <c r="R4024" t="s">
        <v>8318</v>
      </c>
      <c r="S4024" s="10">
        <f t="shared" si="252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s="5" t="e">
        <f t="shared" si="250"/>
        <v>#DIV/0!</v>
      </c>
      <c r="Q4025" t="s">
        <v>8317</v>
      </c>
      <c r="R4025" t="s">
        <v>8318</v>
      </c>
      <c r="S4025" s="10">
        <f t="shared" si="252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</v>
      </c>
      <c r="P4026" s="5">
        <f t="shared" si="250"/>
        <v>0.1</v>
      </c>
      <c r="Q4026" t="s">
        <v>8317</v>
      </c>
      <c r="R4026" t="s">
        <v>8318</v>
      </c>
      <c r="S4026" s="10">
        <f t="shared" si="252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5</v>
      </c>
      <c r="P4027" s="5">
        <f t="shared" si="250"/>
        <v>1.6E-2</v>
      </c>
      <c r="Q4027" t="s">
        <v>8317</v>
      </c>
      <c r="R4027" t="s">
        <v>8318</v>
      </c>
      <c r="S4027" s="10">
        <f t="shared" si="252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s="5" t="e">
        <f t="shared" si="250"/>
        <v>#DIV/0!</v>
      </c>
      <c r="Q4028" t="s">
        <v>8317</v>
      </c>
      <c r="R4028" t="s">
        <v>8318</v>
      </c>
      <c r="S4028" s="10">
        <f t="shared" si="252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</v>
      </c>
      <c r="P4029" s="5">
        <f t="shared" si="250"/>
        <v>3.255813953488372E-2</v>
      </c>
      <c r="Q4029" t="s">
        <v>8317</v>
      </c>
      <c r="R4029" t="s">
        <v>8318</v>
      </c>
      <c r="S4029" s="10">
        <f t="shared" si="252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28.050000000000004</v>
      </c>
      <c r="P4030" s="5">
        <f t="shared" si="250"/>
        <v>1.9607843137254902E-2</v>
      </c>
      <c r="Q4030" t="s">
        <v>8317</v>
      </c>
      <c r="R4030" t="s">
        <v>8318</v>
      </c>
      <c r="S4030" s="10">
        <f t="shared" si="252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s="5" t="e">
        <f t="shared" si="250"/>
        <v>#DIV/0!</v>
      </c>
      <c r="Q4031" t="s">
        <v>8317</v>
      </c>
      <c r="R4031" t="s">
        <v>8318</v>
      </c>
      <c r="S4031" s="10">
        <f t="shared" si="252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16</v>
      </c>
      <c r="P4032" s="5">
        <f t="shared" si="250"/>
        <v>1.4999999999999999E-2</v>
      </c>
      <c r="Q4032" t="s">
        <v>8317</v>
      </c>
      <c r="R4032" t="s">
        <v>8318</v>
      </c>
      <c r="S4032" s="10">
        <f t="shared" si="252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s="5" t="e">
        <f t="shared" si="250"/>
        <v>#DIV/0!</v>
      </c>
      <c r="Q4033" t="s">
        <v>8317</v>
      </c>
      <c r="R4033" t="s">
        <v>8318</v>
      </c>
      <c r="S4033" s="10">
        <f t="shared" si="252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6.8287037037037033</v>
      </c>
      <c r="P4034" s="5">
        <f t="shared" si="250"/>
        <v>1.6949152542372881E-2</v>
      </c>
      <c r="Q4034" t="s">
        <v>8317</v>
      </c>
      <c r="R4034" t="s">
        <v>8318</v>
      </c>
      <c r="S4034" s="10">
        <f t="shared" si="252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(E4035/D4035)*100</f>
        <v>25.698702928870294</v>
      </c>
      <c r="P4035" s="5">
        <f t="shared" ref="P4035:P4098" si="254">L4035/E4035</f>
        <v>1.5304486005350058E-2</v>
      </c>
      <c r="Q4035" t="s">
        <v>8317</v>
      </c>
      <c r="R4035" t="s">
        <v>8318</v>
      </c>
      <c r="S4035" s="10">
        <f t="shared" si="252"/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1.4814814814814816</v>
      </c>
      <c r="P4036" s="5">
        <f t="shared" si="254"/>
        <v>0.01</v>
      </c>
      <c r="Q4036" t="s">
        <v>8317</v>
      </c>
      <c r="R4036" t="s">
        <v>8318</v>
      </c>
      <c r="S4036" s="10">
        <f t="shared" si="252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36.85</v>
      </c>
      <c r="P4037" s="5">
        <f t="shared" si="254"/>
        <v>6.7842605156037995E-3</v>
      </c>
      <c r="Q4037" t="s">
        <v>8317</v>
      </c>
      <c r="R4037" t="s">
        <v>8318</v>
      </c>
      <c r="S4037" s="10">
        <f t="shared" si="252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47.05</v>
      </c>
      <c r="P4038" s="5">
        <f t="shared" si="254"/>
        <v>6.0219624512929506E-3</v>
      </c>
      <c r="Q4038" t="s">
        <v>8317</v>
      </c>
      <c r="R4038" t="s">
        <v>8318</v>
      </c>
      <c r="S4038" s="10">
        <f t="shared" si="252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11.428571428571429</v>
      </c>
      <c r="P4039" s="5">
        <f t="shared" si="254"/>
        <v>2.5000000000000001E-2</v>
      </c>
      <c r="Q4039" t="s">
        <v>8317</v>
      </c>
      <c r="R4039" t="s">
        <v>8318</v>
      </c>
      <c r="S4039" s="10">
        <f t="shared" si="252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12.04</v>
      </c>
      <c r="P4040" s="5">
        <f t="shared" si="254"/>
        <v>1.3289036544850499E-2</v>
      </c>
      <c r="Q4040" t="s">
        <v>8317</v>
      </c>
      <c r="R4040" t="s">
        <v>8318</v>
      </c>
      <c r="S4040" s="10">
        <f t="shared" ref="S4040:S4103" si="256">(((J4040/60)/60)/24)+DATE(1970,1,1)</f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60</v>
      </c>
      <c r="P4041" s="5">
        <f t="shared" si="254"/>
        <v>1.6666666666666666E-2</v>
      </c>
      <c r="Q4041" t="s">
        <v>8317</v>
      </c>
      <c r="R4041" t="s">
        <v>8318</v>
      </c>
      <c r="S4041" s="10">
        <f t="shared" si="256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31.25</v>
      </c>
      <c r="P4042" s="5">
        <f t="shared" si="254"/>
        <v>8.0000000000000004E-4</v>
      </c>
      <c r="Q4042" t="s">
        <v>8317</v>
      </c>
      <c r="R4042" t="s">
        <v>8318</v>
      </c>
      <c r="S4042" s="10">
        <f t="shared" si="256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0.42</v>
      </c>
      <c r="P4043" s="5">
        <f t="shared" si="254"/>
        <v>9.5238095238095233E-2</v>
      </c>
      <c r="Q4043" t="s">
        <v>8317</v>
      </c>
      <c r="R4043" t="s">
        <v>8318</v>
      </c>
      <c r="S4043" s="10">
        <f t="shared" si="256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0.21</v>
      </c>
      <c r="P4044" s="5">
        <f t="shared" si="254"/>
        <v>0.14285714285714285</v>
      </c>
      <c r="Q4044" t="s">
        <v>8317</v>
      </c>
      <c r="R4044" t="s">
        <v>8318</v>
      </c>
      <c r="S4044" s="10">
        <f t="shared" si="256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s="5" t="e">
        <f t="shared" si="254"/>
        <v>#DIV/0!</v>
      </c>
      <c r="Q4045" t="s">
        <v>8317</v>
      </c>
      <c r="R4045" t="s">
        <v>8318</v>
      </c>
      <c r="S4045" s="10">
        <f t="shared" si="256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37.5</v>
      </c>
      <c r="P4046" s="5">
        <f t="shared" si="254"/>
        <v>1.7777777777777778E-2</v>
      </c>
      <c r="Q4046" t="s">
        <v>8317</v>
      </c>
      <c r="R4046" t="s">
        <v>8318</v>
      </c>
      <c r="S4046" s="10">
        <f t="shared" si="256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0.02</v>
      </c>
      <c r="P4047" s="5">
        <f t="shared" si="254"/>
        <v>1</v>
      </c>
      <c r="Q4047" t="s">
        <v>8317</v>
      </c>
      <c r="R4047" t="s">
        <v>8318</v>
      </c>
      <c r="S4047" s="10">
        <f t="shared" si="256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8.2142857142857135</v>
      </c>
      <c r="P4048" s="5">
        <f t="shared" si="254"/>
        <v>2.6086956521739129E-2</v>
      </c>
      <c r="Q4048" t="s">
        <v>8317</v>
      </c>
      <c r="R4048" t="s">
        <v>8318</v>
      </c>
      <c r="S4048" s="10">
        <f t="shared" si="256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2.1999999999999997</v>
      </c>
      <c r="P4049" s="5">
        <f t="shared" si="254"/>
        <v>3.6363636363636362E-2</v>
      </c>
      <c r="Q4049" t="s">
        <v>8317</v>
      </c>
      <c r="R4049" t="s">
        <v>8318</v>
      </c>
      <c r="S4049" s="10">
        <f t="shared" si="256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17.652941176470588</v>
      </c>
      <c r="P4050" s="5">
        <f t="shared" si="254"/>
        <v>3.0323225591469511E-2</v>
      </c>
      <c r="Q4050" t="s">
        <v>8317</v>
      </c>
      <c r="R4050" t="s">
        <v>8318</v>
      </c>
      <c r="S4050" s="10">
        <f t="shared" si="256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0.08</v>
      </c>
      <c r="P4051" s="5">
        <f t="shared" si="254"/>
        <v>6.25E-2</v>
      </c>
      <c r="Q4051" t="s">
        <v>8317</v>
      </c>
      <c r="R4051" t="s">
        <v>8318</v>
      </c>
      <c r="S4051" s="10">
        <f t="shared" si="256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6.6666666666666666E-2</v>
      </c>
      <c r="P4052" s="5">
        <f t="shared" si="254"/>
        <v>1</v>
      </c>
      <c r="Q4052" t="s">
        <v>8317</v>
      </c>
      <c r="R4052" t="s">
        <v>8318</v>
      </c>
      <c r="S4052" s="10">
        <f t="shared" si="256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s="5" t="e">
        <f t="shared" si="254"/>
        <v>#DIV/0!</v>
      </c>
      <c r="Q4053" t="s">
        <v>8317</v>
      </c>
      <c r="R4053" t="s">
        <v>8318</v>
      </c>
      <c r="S4053" s="10">
        <f t="shared" si="256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37.533333333333339</v>
      </c>
      <c r="P4054" s="5">
        <f t="shared" si="254"/>
        <v>1.1545293072824156E-2</v>
      </c>
      <c r="Q4054" t="s">
        <v>8317</v>
      </c>
      <c r="R4054" t="s">
        <v>8318</v>
      </c>
      <c r="S4054" s="10">
        <f t="shared" si="256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22</v>
      </c>
      <c r="P4055" s="5">
        <f t="shared" si="254"/>
        <v>1.8181818181818181E-2</v>
      </c>
      <c r="Q4055" t="s">
        <v>8317</v>
      </c>
      <c r="R4055" t="s">
        <v>8318</v>
      </c>
      <c r="S4055" s="10">
        <f t="shared" si="256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s="5" t="e">
        <f t="shared" si="254"/>
        <v>#DIV/0!</v>
      </c>
      <c r="Q4056" t="s">
        <v>8317</v>
      </c>
      <c r="R4056" t="s">
        <v>8318</v>
      </c>
      <c r="S4056" s="10">
        <f t="shared" si="256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17.62</v>
      </c>
      <c r="P4057" s="5">
        <f t="shared" si="254"/>
        <v>2.383654937570942E-2</v>
      </c>
      <c r="Q4057" t="s">
        <v>8317</v>
      </c>
      <c r="R4057" t="s">
        <v>8318</v>
      </c>
      <c r="S4057" s="10">
        <f t="shared" si="256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53</v>
      </c>
      <c r="P4058" s="5">
        <f t="shared" si="254"/>
        <v>1.1320754716981131E-2</v>
      </c>
      <c r="Q4058" t="s">
        <v>8317</v>
      </c>
      <c r="R4058" t="s">
        <v>8318</v>
      </c>
      <c r="S4058" s="10">
        <f t="shared" si="256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22.142857142857142</v>
      </c>
      <c r="P4059" s="5">
        <f t="shared" si="254"/>
        <v>7.7419354838709677E-3</v>
      </c>
      <c r="Q4059" t="s">
        <v>8317</v>
      </c>
      <c r="R4059" t="s">
        <v>8318</v>
      </c>
      <c r="S4059" s="10">
        <f t="shared" si="256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2.5333333333333332</v>
      </c>
      <c r="P4060" s="5">
        <f t="shared" si="254"/>
        <v>4.2105263157894736E-2</v>
      </c>
      <c r="Q4060" t="s">
        <v>8317</v>
      </c>
      <c r="R4060" t="s">
        <v>8318</v>
      </c>
      <c r="S4060" s="10">
        <f t="shared" si="256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</v>
      </c>
      <c r="P4061" s="5">
        <f t="shared" si="254"/>
        <v>2.8000000000000001E-2</v>
      </c>
      <c r="Q4061" t="s">
        <v>8317</v>
      </c>
      <c r="R4061" t="s">
        <v>8318</v>
      </c>
      <c r="S4061" s="10">
        <f t="shared" si="256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</v>
      </c>
      <c r="P4062" s="5">
        <f t="shared" si="254"/>
        <v>1.7543859649122806E-2</v>
      </c>
      <c r="Q4062" t="s">
        <v>8317</v>
      </c>
      <c r="R4062" t="s">
        <v>8318</v>
      </c>
      <c r="S4062" s="10">
        <f t="shared" si="256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s="5" t="e">
        <f t="shared" si="254"/>
        <v>#DIV/0!</v>
      </c>
      <c r="Q4063" t="s">
        <v>8317</v>
      </c>
      <c r="R4063" t="s">
        <v>8318</v>
      </c>
      <c r="S4063" s="10">
        <f t="shared" si="256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2.4500000000000002</v>
      </c>
      <c r="P4064" s="5">
        <f t="shared" si="254"/>
        <v>6.1224489795918364E-3</v>
      </c>
      <c r="Q4064" t="s">
        <v>8317</v>
      </c>
      <c r="R4064" t="s">
        <v>8318</v>
      </c>
      <c r="S4064" s="10">
        <f t="shared" si="256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1.4210526315789473</v>
      </c>
      <c r="P4065" s="5">
        <f t="shared" si="254"/>
        <v>6.6666666666666666E-2</v>
      </c>
      <c r="Q4065" t="s">
        <v>8317</v>
      </c>
      <c r="R4065" t="s">
        <v>8318</v>
      </c>
      <c r="S4065" s="10">
        <f t="shared" si="256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19.25</v>
      </c>
      <c r="P4066" s="5">
        <f t="shared" si="254"/>
        <v>1.5584415584415584E-2</v>
      </c>
      <c r="Q4066" t="s">
        <v>8317</v>
      </c>
      <c r="R4066" t="s">
        <v>8318</v>
      </c>
      <c r="S4066" s="10">
        <f t="shared" si="256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0.67500000000000004</v>
      </c>
      <c r="P4067" s="5">
        <f t="shared" si="254"/>
        <v>0.14814814814814814</v>
      </c>
      <c r="Q4067" t="s">
        <v>8317</v>
      </c>
      <c r="R4067" t="s">
        <v>8318</v>
      </c>
      <c r="S4067" s="10">
        <f t="shared" si="256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0.16666666666666669</v>
      </c>
      <c r="P4068" s="5">
        <f t="shared" si="254"/>
        <v>0.04</v>
      </c>
      <c r="Q4068" t="s">
        <v>8317</v>
      </c>
      <c r="R4068" t="s">
        <v>8318</v>
      </c>
      <c r="S4068" s="10">
        <f t="shared" si="256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60.9</v>
      </c>
      <c r="P4069" s="5">
        <f t="shared" si="254"/>
        <v>5.5829228243021349E-3</v>
      </c>
      <c r="Q4069" t="s">
        <v>8317</v>
      </c>
      <c r="R4069" t="s">
        <v>8318</v>
      </c>
      <c r="S4069" s="10">
        <f t="shared" si="256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1</v>
      </c>
      <c r="P4070" s="5">
        <f t="shared" si="254"/>
        <v>2.8612303290414875E-2</v>
      </c>
      <c r="Q4070" t="s">
        <v>8317</v>
      </c>
      <c r="R4070" t="s">
        <v>8318</v>
      </c>
      <c r="S4070" s="10">
        <f t="shared" si="256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34.4</v>
      </c>
      <c r="P4071" s="5">
        <f t="shared" si="254"/>
        <v>3.0232558139534883E-2</v>
      </c>
      <c r="Q4071" t="s">
        <v>8317</v>
      </c>
      <c r="R4071" t="s">
        <v>8318</v>
      </c>
      <c r="S4071" s="10">
        <f t="shared" si="256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16.5</v>
      </c>
      <c r="P4072" s="5">
        <f t="shared" si="254"/>
        <v>3.6363636363636362E-2</v>
      </c>
      <c r="Q4072" t="s">
        <v>8317</v>
      </c>
      <c r="R4072" t="s">
        <v>8318</v>
      </c>
      <c r="S4072" s="10">
        <f t="shared" si="256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s="5" t="e">
        <f t="shared" si="254"/>
        <v>#DIV/0!</v>
      </c>
      <c r="Q4073" t="s">
        <v>8317</v>
      </c>
      <c r="R4073" t="s">
        <v>8318</v>
      </c>
      <c r="S4073" s="10">
        <f t="shared" si="256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0.4</v>
      </c>
      <c r="P4074" s="5">
        <f t="shared" si="254"/>
        <v>0.5</v>
      </c>
      <c r="Q4074" t="s">
        <v>8317</v>
      </c>
      <c r="R4074" t="s">
        <v>8318</v>
      </c>
      <c r="S4074" s="10">
        <f t="shared" si="256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</v>
      </c>
      <c r="P4075" s="5">
        <f t="shared" si="254"/>
        <v>5.4054054054054057E-2</v>
      </c>
      <c r="Q4075" t="s">
        <v>8317</v>
      </c>
      <c r="R4075" t="s">
        <v>8318</v>
      </c>
      <c r="S4075" s="10">
        <f t="shared" si="256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26.727272727272727</v>
      </c>
      <c r="P4076" s="5">
        <f t="shared" si="254"/>
        <v>2.8571428571428571E-2</v>
      </c>
      <c r="Q4076" t="s">
        <v>8317</v>
      </c>
      <c r="R4076" t="s">
        <v>8318</v>
      </c>
      <c r="S4076" s="10">
        <f t="shared" si="256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28.799999999999997</v>
      </c>
      <c r="P4077" s="5">
        <f t="shared" si="254"/>
        <v>2.2569444444444444E-2</v>
      </c>
      <c r="Q4077" t="s">
        <v>8317</v>
      </c>
      <c r="R4077" t="s">
        <v>8318</v>
      </c>
      <c r="S4077" s="10">
        <f t="shared" si="256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s="5" t="e">
        <f t="shared" si="254"/>
        <v>#DIV/0!</v>
      </c>
      <c r="Q4078" t="s">
        <v>8317</v>
      </c>
      <c r="R4078" t="s">
        <v>8318</v>
      </c>
      <c r="S4078" s="10">
        <f t="shared" si="256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8.9</v>
      </c>
      <c r="P4079" s="5">
        <f t="shared" si="254"/>
        <v>4.4943820224719105E-3</v>
      </c>
      <c r="Q4079" t="s">
        <v>8317</v>
      </c>
      <c r="R4079" t="s">
        <v>8318</v>
      </c>
      <c r="S4079" s="10">
        <f t="shared" si="256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s="5" t="e">
        <f t="shared" si="254"/>
        <v>#DIV/0!</v>
      </c>
      <c r="Q4080" t="s">
        <v>8317</v>
      </c>
      <c r="R4080" t="s">
        <v>8318</v>
      </c>
      <c r="S4080" s="10">
        <f t="shared" si="256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0.16666666666666669</v>
      </c>
      <c r="P4081" s="5">
        <f t="shared" si="254"/>
        <v>0.2</v>
      </c>
      <c r="Q4081" t="s">
        <v>8317</v>
      </c>
      <c r="R4081" t="s">
        <v>8318</v>
      </c>
      <c r="S4081" s="10">
        <f t="shared" si="256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s="5" t="e">
        <f t="shared" si="254"/>
        <v>#DIV/0!</v>
      </c>
      <c r="Q4082" t="s">
        <v>8317</v>
      </c>
      <c r="R4082" t="s">
        <v>8318</v>
      </c>
      <c r="S4082" s="10">
        <f t="shared" si="256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15.737410071942445</v>
      </c>
      <c r="P4083" s="5">
        <f t="shared" si="254"/>
        <v>3.4285714285714287E-2</v>
      </c>
      <c r="Q4083" t="s">
        <v>8317</v>
      </c>
      <c r="R4083" t="s">
        <v>8318</v>
      </c>
      <c r="S4083" s="10">
        <f t="shared" si="256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2</v>
      </c>
      <c r="P4084" s="5">
        <f t="shared" si="254"/>
        <v>0.66666666666666663</v>
      </c>
      <c r="Q4084" t="s">
        <v>8317</v>
      </c>
      <c r="R4084" t="s">
        <v>8318</v>
      </c>
      <c r="S4084" s="10">
        <f t="shared" si="256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21.685714285714287</v>
      </c>
      <c r="P4085" s="5">
        <f t="shared" si="254"/>
        <v>7.9051383399209481E-3</v>
      </c>
      <c r="Q4085" t="s">
        <v>8317</v>
      </c>
      <c r="R4085" t="s">
        <v>8318</v>
      </c>
      <c r="S4085" s="10">
        <f t="shared" si="256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0.33333333333333337</v>
      </c>
      <c r="P4086" s="5">
        <f t="shared" si="254"/>
        <v>0.1</v>
      </c>
      <c r="Q4086" t="s">
        <v>8317</v>
      </c>
      <c r="R4086" t="s">
        <v>8318</v>
      </c>
      <c r="S4086" s="10">
        <f t="shared" si="256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0.2857142857142857</v>
      </c>
      <c r="P4087" s="5">
        <f t="shared" si="254"/>
        <v>0.1</v>
      </c>
      <c r="Q4087" t="s">
        <v>8317</v>
      </c>
      <c r="R4087" t="s">
        <v>8318</v>
      </c>
      <c r="S4087" s="10">
        <f t="shared" si="256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</v>
      </c>
      <c r="P4088" s="5">
        <f t="shared" si="254"/>
        <v>0.10638297872340426</v>
      </c>
      <c r="Q4088" t="s">
        <v>8317</v>
      </c>
      <c r="R4088" t="s">
        <v>8318</v>
      </c>
      <c r="S4088" s="10">
        <f t="shared" si="256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s="5" t="e">
        <f t="shared" si="254"/>
        <v>#DIV/0!</v>
      </c>
      <c r="Q4089" t="s">
        <v>8317</v>
      </c>
      <c r="R4089" t="s">
        <v>8318</v>
      </c>
      <c r="S4089" s="10">
        <f t="shared" si="256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10.8</v>
      </c>
      <c r="P4090" s="5">
        <f t="shared" si="254"/>
        <v>1.3888888888888888E-2</v>
      </c>
      <c r="Q4090" t="s">
        <v>8317</v>
      </c>
      <c r="R4090" t="s">
        <v>8318</v>
      </c>
      <c r="S4090" s="10">
        <f t="shared" si="256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</v>
      </c>
      <c r="P4091" s="5">
        <f t="shared" si="254"/>
        <v>3.3333333333333333E-2</v>
      </c>
      <c r="Q4091" t="s">
        <v>8317</v>
      </c>
      <c r="R4091" t="s">
        <v>8318</v>
      </c>
      <c r="S4091" s="10">
        <f t="shared" si="256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</v>
      </c>
      <c r="P4092" s="5">
        <f t="shared" si="254"/>
        <v>9.375E-2</v>
      </c>
      <c r="Q4092" t="s">
        <v>8317</v>
      </c>
      <c r="R4092" t="s">
        <v>8318</v>
      </c>
      <c r="S4092" s="10">
        <f t="shared" si="256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12.75</v>
      </c>
      <c r="P4093" s="5">
        <f t="shared" si="254"/>
        <v>3.9215686274509803E-2</v>
      </c>
      <c r="Q4093" t="s">
        <v>8317</v>
      </c>
      <c r="R4093" t="s">
        <v>8318</v>
      </c>
      <c r="S4093" s="10">
        <f t="shared" si="256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1.8181818181818181E-2</v>
      </c>
      <c r="P4094" s="5">
        <f t="shared" si="254"/>
        <v>0.05</v>
      </c>
      <c r="Q4094" t="s">
        <v>8317</v>
      </c>
      <c r="R4094" t="s">
        <v>8318</v>
      </c>
      <c r="S4094" s="10">
        <f t="shared" si="256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</v>
      </c>
      <c r="P4095" s="5">
        <f t="shared" si="254"/>
        <v>6.6666666666666666E-2</v>
      </c>
      <c r="Q4095" t="s">
        <v>8317</v>
      </c>
      <c r="R4095" t="s">
        <v>8318</v>
      </c>
      <c r="S4095" s="10">
        <f t="shared" si="256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36.5</v>
      </c>
      <c r="P4096" s="5">
        <f t="shared" si="254"/>
        <v>1.0958904109589041E-2</v>
      </c>
      <c r="Q4096" t="s">
        <v>8317</v>
      </c>
      <c r="R4096" t="s">
        <v>8318</v>
      </c>
      <c r="S4096" s="10">
        <f t="shared" si="256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2.666666666666667</v>
      </c>
      <c r="P4097" s="5">
        <f t="shared" si="254"/>
        <v>1.25E-3</v>
      </c>
      <c r="Q4097" t="s">
        <v>8317</v>
      </c>
      <c r="R4097" t="s">
        <v>8318</v>
      </c>
      <c r="S4097" s="10">
        <f t="shared" si="256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11.428571428571429</v>
      </c>
      <c r="P4098" s="5">
        <f t="shared" si="254"/>
        <v>1.2500000000000001E-2</v>
      </c>
      <c r="Q4098" t="s">
        <v>8317</v>
      </c>
      <c r="R4098" t="s">
        <v>8318</v>
      </c>
      <c r="S4098" s="10">
        <f t="shared" si="256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(E4099/D4099)*100</f>
        <v>0</v>
      </c>
      <c r="P4099" s="5" t="e">
        <f t="shared" ref="P4099:P4115" si="258">L4099/E4099</f>
        <v>#DIV/0!</v>
      </c>
      <c r="Q4099" t="s">
        <v>8317</v>
      </c>
      <c r="R4099" t="s">
        <v>8318</v>
      </c>
      <c r="S4099" s="10">
        <f t="shared" si="256"/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5" t="e">
        <f t="shared" si="258"/>
        <v>#DIV/0!</v>
      </c>
      <c r="Q4100" t="s">
        <v>8317</v>
      </c>
      <c r="R4100" t="s">
        <v>8318</v>
      </c>
      <c r="S4100" s="10">
        <f t="shared" si="256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</v>
      </c>
      <c r="P4101" s="5">
        <f t="shared" si="258"/>
        <v>0.02</v>
      </c>
      <c r="Q4101" t="s">
        <v>8317</v>
      </c>
      <c r="R4101" t="s">
        <v>8318</v>
      </c>
      <c r="S4101" s="10">
        <f t="shared" si="256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5" t="e">
        <f t="shared" si="258"/>
        <v>#DIV/0!</v>
      </c>
      <c r="Q4102" t="s">
        <v>8317</v>
      </c>
      <c r="R4102" t="s">
        <v>8318</v>
      </c>
      <c r="S4102" s="10">
        <f t="shared" si="256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5" t="e">
        <f t="shared" si="258"/>
        <v>#DIV/0!</v>
      </c>
      <c r="Q4103" t="s">
        <v>8317</v>
      </c>
      <c r="R4103" t="s">
        <v>8318</v>
      </c>
      <c r="S4103" s="10">
        <f t="shared" si="256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27.400000000000002</v>
      </c>
      <c r="P4104" s="5">
        <f t="shared" si="258"/>
        <v>4.3795620437956206E-2</v>
      </c>
      <c r="Q4104" t="s">
        <v>8317</v>
      </c>
      <c r="R4104" t="s">
        <v>8318</v>
      </c>
      <c r="S4104" s="10">
        <f t="shared" ref="S4104:S4115" si="260">(((J4104/60)/60)/24)+DATE(1970,1,1)</f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10</v>
      </c>
      <c r="P4105" s="5">
        <f t="shared" si="258"/>
        <v>0.06</v>
      </c>
      <c r="Q4105" t="s">
        <v>8317</v>
      </c>
      <c r="R4105" t="s">
        <v>8318</v>
      </c>
      <c r="S4105" s="10">
        <f t="shared" si="260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21.366666666666667</v>
      </c>
      <c r="P4106" s="5">
        <f t="shared" si="258"/>
        <v>2.1840873634945399E-2</v>
      </c>
      <c r="Q4106" t="s">
        <v>8317</v>
      </c>
      <c r="R4106" t="s">
        <v>8318</v>
      </c>
      <c r="S4106" s="10">
        <f t="shared" si="260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6.9696969696969706</v>
      </c>
      <c r="P4107" s="5">
        <f t="shared" si="258"/>
        <v>2.6086956521739132E-3</v>
      </c>
      <c r="Q4107" t="s">
        <v>8317</v>
      </c>
      <c r="R4107" t="s">
        <v>8318</v>
      </c>
      <c r="S4107" s="10">
        <f t="shared" si="260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70.599999999999994</v>
      </c>
      <c r="P4108" s="5">
        <f t="shared" si="258"/>
        <v>9.3484419263456086E-3</v>
      </c>
      <c r="Q4108" t="s">
        <v>8317</v>
      </c>
      <c r="R4108" t="s">
        <v>8318</v>
      </c>
      <c r="S4108" s="10">
        <f t="shared" si="260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2.0500000000000003</v>
      </c>
      <c r="P4109" s="5">
        <f t="shared" si="258"/>
        <v>9.7560975609756101E-2</v>
      </c>
      <c r="Q4109" t="s">
        <v>8317</v>
      </c>
      <c r="R4109" t="s">
        <v>8318</v>
      </c>
      <c r="S4109" s="10">
        <f t="shared" si="260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</v>
      </c>
      <c r="P4110" s="5">
        <f t="shared" si="258"/>
        <v>1.6949152542372881E-2</v>
      </c>
      <c r="Q4110" t="s">
        <v>8317</v>
      </c>
      <c r="R4110" t="s">
        <v>8318</v>
      </c>
      <c r="S4110" s="10">
        <f t="shared" si="260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5" t="e">
        <f t="shared" si="258"/>
        <v>#DIV/0!</v>
      </c>
      <c r="Q4111" t="s">
        <v>8317</v>
      </c>
      <c r="R4111" t="s">
        <v>8318</v>
      </c>
      <c r="S4111" s="10">
        <f t="shared" si="260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28.666666666666668</v>
      </c>
      <c r="P4112" s="5">
        <f t="shared" si="258"/>
        <v>6.9767441860465115E-2</v>
      </c>
      <c r="Q4112" t="s">
        <v>8317</v>
      </c>
      <c r="R4112" t="s">
        <v>8318</v>
      </c>
      <c r="S4112" s="10">
        <f t="shared" si="260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3.1333333333333333</v>
      </c>
      <c r="P4113" s="5">
        <f t="shared" si="258"/>
        <v>6.3829787234042548E-2</v>
      </c>
      <c r="Q4113" t="s">
        <v>8317</v>
      </c>
      <c r="R4113" t="s">
        <v>8318</v>
      </c>
      <c r="S4113" s="10">
        <f t="shared" si="260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0.04</v>
      </c>
      <c r="P4114" s="5">
        <f t="shared" si="258"/>
        <v>1</v>
      </c>
      <c r="Q4114" t="s">
        <v>8317</v>
      </c>
      <c r="R4114" t="s">
        <v>8318</v>
      </c>
      <c r="S4114" s="10">
        <f t="shared" si="260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0.2</v>
      </c>
      <c r="P4115" s="5">
        <f t="shared" si="258"/>
        <v>1</v>
      </c>
      <c r="Q4115" t="s">
        <v>8317</v>
      </c>
      <c r="R4115" t="s">
        <v>8318</v>
      </c>
      <c r="S4115" s="10">
        <f t="shared" si="260"/>
        <v>42358.573182870372</v>
      </c>
      <c r="T4115" s="11">
        <f t="shared" si="259"/>
        <v>42377.273611111115</v>
      </c>
    </row>
  </sheetData>
  <conditionalFormatting sqref="O2:O4115">
    <cfRule type="colorScale" priority="5">
      <colorScale>
        <cfvo type="num" val="0"/>
        <cfvo type="num" val="100"/>
        <cfvo type="num" val="200"/>
        <color rgb="FFC00000"/>
        <color rgb="FF92D050"/>
        <color theme="8" tint="-0.499984740745262"/>
      </colorScale>
    </cfRule>
  </conditionalFormatting>
  <conditionalFormatting sqref="F2:F4115">
    <cfRule type="containsText" dxfId="7" priority="1" operator="containsText" text="failed">
      <formula>NOT(ISERROR(SEARCH("failed",F2)))</formula>
    </cfRule>
    <cfRule type="containsText" dxfId="6" priority="2" operator="containsText" text="successful">
      <formula>NOT(ISERROR(SEARCH("successful",F2)))</formula>
    </cfRule>
    <cfRule type="containsText" dxfId="5" priority="3" operator="containsText" text="canceled">
      <formula>NOT(ISERROR(SEARCH("canceled",F2)))</formula>
    </cfRule>
    <cfRule type="containsText" dxfId="4" priority="4" operator="containsText" text="live">
      <formula>NOT(ISERROR(SEARCH("live",F2)))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2D3FE-C79C-47EE-8148-336214B0BADA}">
  <sheetPr codeName="Sheet2"/>
  <dimension ref="A1:F30"/>
  <sheetViews>
    <sheetView workbookViewId="0">
      <selection activeCell="G3" sqref="G3:G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140625" bestFit="1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s="23" t="s">
        <v>8221</v>
      </c>
      <c r="D4" s="23" t="s">
        <v>8222</v>
      </c>
      <c r="E4" s="23" t="s">
        <v>8219</v>
      </c>
      <c r="F4" s="23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7" spans="1:6" x14ac:dyDescent="0.25">
      <c r="A17" s="7" t="s">
        <v>8223</v>
      </c>
      <c r="B17" t="s">
        <v>8363</v>
      </c>
    </row>
    <row r="19" spans="1:6" x14ac:dyDescent="0.25">
      <c r="A19" s="7" t="s">
        <v>8362</v>
      </c>
      <c r="B19" s="7" t="s">
        <v>8364</v>
      </c>
    </row>
    <row r="20" spans="1:6" x14ac:dyDescent="0.25">
      <c r="A20" s="7" t="s">
        <v>8360</v>
      </c>
      <c r="B20" t="s">
        <v>8220</v>
      </c>
      <c r="C20" s="23" t="s">
        <v>8221</v>
      </c>
      <c r="D20" s="23" t="s">
        <v>8222</v>
      </c>
      <c r="E20" s="23" t="s">
        <v>8219</v>
      </c>
      <c r="F20" s="23" t="s">
        <v>8361</v>
      </c>
    </row>
    <row r="21" spans="1:6" x14ac:dyDescent="0.25">
      <c r="A21" s="8" t="s">
        <v>8317</v>
      </c>
      <c r="B21" s="22">
        <v>8.9936801166747692E-3</v>
      </c>
      <c r="C21" s="22">
        <v>0.11983471074380166</v>
      </c>
      <c r="D21" s="22">
        <v>5.8337384540593099E-3</v>
      </c>
      <c r="E21" s="22">
        <v>0.20393777345649003</v>
      </c>
      <c r="F21" s="22">
        <v>0.33859990277102575</v>
      </c>
    </row>
    <row r="22" spans="1:6" x14ac:dyDescent="0.25">
      <c r="A22" s="8" t="s">
        <v>8325</v>
      </c>
      <c r="B22" s="22">
        <v>4.8614487117160914E-3</v>
      </c>
      <c r="C22" s="22">
        <v>2.9168692270296549E-2</v>
      </c>
      <c r="D22" s="22">
        <v>4.8614487117160914E-3</v>
      </c>
      <c r="E22" s="22">
        <v>0.13125911521633446</v>
      </c>
      <c r="F22" s="22">
        <v>0.17015070491006321</v>
      </c>
    </row>
    <row r="23" spans="1:6" x14ac:dyDescent="0.25">
      <c r="A23" s="8" t="s">
        <v>8310</v>
      </c>
      <c r="B23" s="22">
        <v>9.7228974234321829E-3</v>
      </c>
      <c r="C23" s="22">
        <v>4.3753038405444825E-2</v>
      </c>
      <c r="D23" s="22">
        <v>0</v>
      </c>
      <c r="E23" s="22">
        <v>7.292173067574137E-2</v>
      </c>
      <c r="F23" s="22">
        <v>0.12639766650461837</v>
      </c>
    </row>
    <row r="24" spans="1:6" x14ac:dyDescent="0.25">
      <c r="A24" s="8" t="s">
        <v>8319</v>
      </c>
      <c r="B24" s="22">
        <v>4.3266893534273217E-2</v>
      </c>
      <c r="C24" s="22">
        <v>5.1774428779776373E-2</v>
      </c>
      <c r="D24" s="22">
        <v>0</v>
      </c>
      <c r="E24" s="22">
        <v>5.0802139037433157E-2</v>
      </c>
      <c r="F24" s="22">
        <v>0.14584346135148274</v>
      </c>
    </row>
    <row r="25" spans="1:6" x14ac:dyDescent="0.25">
      <c r="A25" s="8" t="s">
        <v>8338</v>
      </c>
      <c r="B25" s="22">
        <v>0</v>
      </c>
      <c r="C25" s="22">
        <v>2.8439474963539133E-2</v>
      </c>
      <c r="D25" s="22">
        <v>0</v>
      </c>
      <c r="E25" s="22">
        <v>2.5036460865337871E-2</v>
      </c>
      <c r="F25" s="22">
        <v>5.3475935828877004E-2</v>
      </c>
    </row>
    <row r="26" spans="1:6" x14ac:dyDescent="0.25">
      <c r="A26" s="8" t="s">
        <v>8333</v>
      </c>
      <c r="B26" s="22">
        <v>0</v>
      </c>
      <c r="C26" s="22">
        <v>3.4030140982012638E-2</v>
      </c>
      <c r="D26" s="22">
        <v>0</v>
      </c>
      <c r="E26" s="22">
        <v>1.9445794846864366E-2</v>
      </c>
      <c r="F26" s="22">
        <v>5.3475935828877004E-2</v>
      </c>
    </row>
    <row r="27" spans="1:6" x14ac:dyDescent="0.25">
      <c r="A27" s="8" t="s">
        <v>8322</v>
      </c>
      <c r="B27" s="22">
        <v>7.2921730675741371E-3</v>
      </c>
      <c r="C27" s="22">
        <v>3.087019931939718E-2</v>
      </c>
      <c r="D27" s="22">
        <v>0</v>
      </c>
      <c r="E27" s="22">
        <v>1.9445794846864366E-2</v>
      </c>
      <c r="F27" s="22">
        <v>5.7608167233835682E-2</v>
      </c>
    </row>
    <row r="28" spans="1:6" x14ac:dyDescent="0.25">
      <c r="A28" s="8" t="s">
        <v>8336</v>
      </c>
      <c r="B28" s="22">
        <v>4.8614487117160914E-3</v>
      </c>
      <c r="C28" s="22">
        <v>3.4030140982012638E-2</v>
      </c>
      <c r="D28" s="22">
        <v>1.4584346135148275E-3</v>
      </c>
      <c r="E28" s="22">
        <v>8.2644628099173556E-3</v>
      </c>
      <c r="F28" s="22">
        <v>4.8614487117160911E-2</v>
      </c>
    </row>
    <row r="29" spans="1:6" x14ac:dyDescent="0.25">
      <c r="A29" s="8" t="s">
        <v>8331</v>
      </c>
      <c r="B29" s="22">
        <v>5.8337384540593099E-3</v>
      </c>
      <c r="C29" s="22">
        <v>0</v>
      </c>
      <c r="D29" s="22">
        <v>0</v>
      </c>
      <c r="E29" s="22">
        <v>0</v>
      </c>
      <c r="F29" s="22">
        <v>5.8337384540593099E-3</v>
      </c>
    </row>
    <row r="30" spans="1:6" x14ac:dyDescent="0.25">
      <c r="A30" s="8" t="s">
        <v>8361</v>
      </c>
      <c r="B30" s="22">
        <v>8.4832280019445788E-2</v>
      </c>
      <c r="C30" s="22">
        <v>0.37190082644628097</v>
      </c>
      <c r="D30" s="22">
        <v>1.2153621779290228E-2</v>
      </c>
      <c r="E30" s="22">
        <v>0.53111327175498302</v>
      </c>
      <c r="F30" s="22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26655-D8B5-4997-AF27-2057DA30599F}">
  <sheetPr codeName="Sheet3"/>
  <dimension ref="A1:F19"/>
  <sheetViews>
    <sheetView workbookViewId="0">
      <selection activeCell="E23" sqref="E23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8365</v>
      </c>
      <c r="B2" t="s">
        <v>8317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8359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25">
      <c r="A7" s="8" t="s">
        <v>8318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25">
      <c r="A8" s="8" t="s">
        <v>8357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25">
      <c r="A9" s="8" t="s">
        <v>8361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  <row r="11" spans="1:6" x14ac:dyDescent="0.25">
      <c r="A11" s="7" t="s">
        <v>8223</v>
      </c>
      <c r="B11" t="s">
        <v>8363</v>
      </c>
    </row>
    <row r="12" spans="1:6" x14ac:dyDescent="0.25">
      <c r="A12" s="7" t="s">
        <v>8308</v>
      </c>
      <c r="B12" t="s">
        <v>8333</v>
      </c>
    </row>
    <row r="14" spans="1:6" x14ac:dyDescent="0.25">
      <c r="A14" s="7" t="s">
        <v>8362</v>
      </c>
      <c r="B14" s="7" t="s">
        <v>8364</v>
      </c>
    </row>
    <row r="15" spans="1:6" x14ac:dyDescent="0.25">
      <c r="A15" s="7" t="s">
        <v>8360</v>
      </c>
      <c r="B15" t="s">
        <v>8221</v>
      </c>
      <c r="C15" t="s">
        <v>8219</v>
      </c>
      <c r="D15" t="s">
        <v>8361</v>
      </c>
    </row>
    <row r="16" spans="1:6" x14ac:dyDescent="0.25">
      <c r="A16" s="8" t="s">
        <v>8335</v>
      </c>
      <c r="B16" s="22">
        <v>0.18181818181818182</v>
      </c>
      <c r="C16" s="22">
        <v>0</v>
      </c>
      <c r="D16" s="22">
        <v>0.18181818181818182</v>
      </c>
    </row>
    <row r="17" spans="1:4" x14ac:dyDescent="0.25">
      <c r="A17" s="8" t="s">
        <v>8351</v>
      </c>
      <c r="B17" s="22">
        <v>0</v>
      </c>
      <c r="C17" s="22">
        <v>0.36363636363636365</v>
      </c>
      <c r="D17" s="22">
        <v>0.36363636363636365</v>
      </c>
    </row>
    <row r="18" spans="1:4" x14ac:dyDescent="0.25">
      <c r="A18" s="8" t="s">
        <v>8334</v>
      </c>
      <c r="B18" s="22">
        <v>0.45454545454545453</v>
      </c>
      <c r="C18" s="22">
        <v>0</v>
      </c>
      <c r="D18" s="22">
        <v>0.45454545454545453</v>
      </c>
    </row>
    <row r="19" spans="1:4" x14ac:dyDescent="0.25">
      <c r="A19" s="8" t="s">
        <v>8361</v>
      </c>
      <c r="B19" s="22">
        <v>0.63636363636363635</v>
      </c>
      <c r="C19" s="22">
        <v>0.36363636363636365</v>
      </c>
      <c r="D19" s="22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37A3A-AB6B-4C6F-A372-8AD9F48E8B23}">
  <sheetPr codeName="Sheet4"/>
  <dimension ref="A1:E18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140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8380</v>
      </c>
      <c r="B2" t="s">
        <v>8363</v>
      </c>
    </row>
    <row r="4" spans="1:5" x14ac:dyDescent="0.25">
      <c r="A4" s="7" t="s">
        <v>8362</v>
      </c>
      <c r="B4" s="7" t="s">
        <v>8364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2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2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2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2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2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2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2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2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2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2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2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2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3B4DB-4D00-4C56-8CA7-43C3B97249BF}">
  <sheetPr codeName="Sheet5"/>
  <dimension ref="A1:I4115"/>
  <sheetViews>
    <sheetView workbookViewId="0">
      <selection activeCell="A2" sqref="A2:I13"/>
    </sheetView>
  </sheetViews>
  <sheetFormatPr defaultRowHeight="15" x14ac:dyDescent="0.25"/>
  <cols>
    <col min="1" max="1" width="18" customWidth="1"/>
    <col min="2" max="2" width="13.85546875" bestFit="1" customWidth="1"/>
    <col min="3" max="3" width="13.42578125" bestFit="1" customWidth="1"/>
    <col min="4" max="4" width="11.5703125" bestFit="1" customWidth="1"/>
    <col min="5" max="5" width="15.7109375" bestFit="1" customWidth="1"/>
    <col min="6" max="6" width="16.5703125" bestFit="1" customWidth="1"/>
    <col min="7" max="7" width="14.42578125" bestFit="1" customWidth="1"/>
    <col min="8" max="9" width="13.7109375" bestFit="1" customWidth="1"/>
  </cols>
  <sheetData>
    <row r="1" spans="1:9" x14ac:dyDescent="0.25">
      <c r="A1" s="14" t="s">
        <v>8381</v>
      </c>
      <c r="B1" s="15" t="s">
        <v>8389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  <c r="I1" s="14" t="s">
        <v>8388</v>
      </c>
    </row>
    <row r="2" spans="1:9" x14ac:dyDescent="0.25">
      <c r="A2" s="16" t="s">
        <v>8390</v>
      </c>
      <c r="B2" s="16">
        <f>COUNTIF(Goal,"&lt; 1000")</f>
        <v>461</v>
      </c>
      <c r="C2" s="16">
        <f>COUNTIFS(Goal,"&lt;1000",State,"successful")</f>
        <v>322</v>
      </c>
      <c r="D2" s="16">
        <f>COUNTIFS(Goal,"&lt;1000",State,"failed")</f>
        <v>113</v>
      </c>
      <c r="E2" s="16">
        <f>COUNTIFS(Goal,"&lt;1000",State,"canceled")</f>
        <v>18</v>
      </c>
      <c r="F2" s="16">
        <f>SUM(C2:E2)</f>
        <v>453</v>
      </c>
      <c r="G2" s="17">
        <f>C2/B2</f>
        <v>0.69848156182212584</v>
      </c>
      <c r="H2" s="17">
        <f>D2/B2</f>
        <v>0.24511930585683298</v>
      </c>
      <c r="I2" s="17">
        <f>E2/B2</f>
        <v>3.9045553145336226E-2</v>
      </c>
    </row>
    <row r="3" spans="1:9" x14ac:dyDescent="0.25">
      <c r="A3" s="16" t="s">
        <v>8391</v>
      </c>
      <c r="B3" s="16">
        <f>COUNTIF(Goal,"&gt;=1000")-COUNTIF(Goal,"&lt;=4999")</f>
        <v>1767</v>
      </c>
      <c r="C3" s="16">
        <f>COUNTIFS(Goal,"&gt;=1000",Goal,"&lt;=4999",State,"successful")</f>
        <v>932</v>
      </c>
      <c r="D3" s="16">
        <f>COUNTIFS(Goal,"&gt;=1000",Goal,"&lt;=4999",State,"failed")</f>
        <v>420</v>
      </c>
      <c r="E3" s="16">
        <f>COUNTIFS(Goal,"&gt;=1000",Goal,"&lt;=4999",State,"canceled")</f>
        <v>60</v>
      </c>
      <c r="F3" s="16">
        <f>SUM(C3:E3)</f>
        <v>1412</v>
      </c>
      <c r="G3" s="17">
        <f t="shared" ref="G3:G13" si="0">C3/B3</f>
        <v>0.52744765138653082</v>
      </c>
      <c r="H3" s="17">
        <f t="shared" ref="H3:H13" si="1">D3/B3</f>
        <v>0.23769100169779286</v>
      </c>
      <c r="I3" s="17">
        <f t="shared" ref="I3:I13" si="2">E3/B3</f>
        <v>3.3955857385398983E-2</v>
      </c>
    </row>
    <row r="4" spans="1:9" x14ac:dyDescent="0.25">
      <c r="A4" s="16" t="s">
        <v>8392</v>
      </c>
      <c r="B4" s="16">
        <f>COUNTIFS(Goal,"&gt;=5000",Goal,"&lt;=9999")</f>
        <v>722</v>
      </c>
      <c r="C4" s="16">
        <f>COUNTIFS(Goal,"&gt;=5000",Goal,"&lt;=9999",State,"successful")</f>
        <v>381</v>
      </c>
      <c r="D4" s="16">
        <f>COUNTIFS(Goal,"&gt;=5000",Goal,"&lt;=9999",State,"failed")</f>
        <v>283</v>
      </c>
      <c r="E4" s="16">
        <f>COUNTIFS(Goal,"&gt;=5000",Goal,"&lt;=9999",State,"canceled")</f>
        <v>52</v>
      </c>
      <c r="F4" s="16">
        <f t="shared" ref="F4:F13" si="3">SUM(C4:E4)</f>
        <v>716</v>
      </c>
      <c r="G4" s="17">
        <f t="shared" si="0"/>
        <v>0.52770083102493071</v>
      </c>
      <c r="H4" s="17">
        <f t="shared" si="1"/>
        <v>0.39196675900277006</v>
      </c>
      <c r="I4" s="17">
        <f t="shared" si="2"/>
        <v>7.2022160664819951E-2</v>
      </c>
    </row>
    <row r="5" spans="1:9" x14ac:dyDescent="0.25">
      <c r="A5" s="16" t="s">
        <v>8393</v>
      </c>
      <c r="B5" s="16">
        <f>COUNTIFS(Goal,"&gt;=10000",Goal,"&lt;=14999")</f>
        <v>361</v>
      </c>
      <c r="C5" s="16">
        <f>COUNTIFS(Goal,"&gt;=10000",Goal,"&lt;=14999",State,"successful")</f>
        <v>168</v>
      </c>
      <c r="D5" s="16">
        <f>COUNTIFS(Goal,"&gt;=10000",Goal,"&lt;=14999",State,"failed")</f>
        <v>144</v>
      </c>
      <c r="E5" s="16">
        <f>COUNTIFS(Goal,"&gt;=10000",Goal,"&lt;=14999",State,"canceled")</f>
        <v>40</v>
      </c>
      <c r="F5" s="16">
        <f t="shared" si="3"/>
        <v>352</v>
      </c>
      <c r="G5" s="17">
        <f t="shared" si="0"/>
        <v>0.46537396121883656</v>
      </c>
      <c r="H5" s="17">
        <f t="shared" si="1"/>
        <v>0.39889196675900279</v>
      </c>
      <c r="I5" s="17">
        <f t="shared" si="2"/>
        <v>0.11080332409972299</v>
      </c>
    </row>
    <row r="6" spans="1:9" x14ac:dyDescent="0.25">
      <c r="A6" s="16" t="s">
        <v>8394</v>
      </c>
      <c r="B6" s="16">
        <f>COUNTIFS(Goal,"&gt;=15000",Goal,"&lt;=19999")</f>
        <v>205</v>
      </c>
      <c r="C6" s="16">
        <f>COUNTIFS(Goal,"&gt;=15000",Goal,"&lt;=19999",State,"successful")</f>
        <v>94</v>
      </c>
      <c r="D6" s="16">
        <f>COUNTIFS(Goal,"&gt;=15000",Goal,"&lt;=19999",State,"failed")</f>
        <v>90</v>
      </c>
      <c r="E6" s="16">
        <f>COUNTIFS(Goal,"&gt;=15000",Goal,"&lt;=19999",State,"canceled")</f>
        <v>17</v>
      </c>
      <c r="F6" s="16">
        <f t="shared" si="3"/>
        <v>201</v>
      </c>
      <c r="G6" s="17">
        <f t="shared" si="0"/>
        <v>0.45853658536585368</v>
      </c>
      <c r="H6" s="17">
        <f t="shared" si="1"/>
        <v>0.43902439024390244</v>
      </c>
      <c r="I6" s="17">
        <f t="shared" si="2"/>
        <v>8.2926829268292687E-2</v>
      </c>
    </row>
    <row r="7" spans="1:9" x14ac:dyDescent="0.25">
      <c r="A7" s="16" t="s">
        <v>8395</v>
      </c>
      <c r="B7" s="16">
        <f>COUNTIFS(Goal,"&gt;=20000",Goal,"&lt;=24999")</f>
        <v>149</v>
      </c>
      <c r="C7" s="16">
        <f>COUNTIFS(Goal,"&gt;=20000",Goal,"&lt;=24999",State,"successful")</f>
        <v>62</v>
      </c>
      <c r="D7" s="16">
        <f>COUNTIFS(Goal,"&gt;=20000",Goal,"&lt;=24999",State,"failed")</f>
        <v>72</v>
      </c>
      <c r="E7" s="16">
        <f>COUNTIFS(Goal,"&gt;=20000",Goal,"&lt;=24999",State,"canceled")</f>
        <v>14</v>
      </c>
      <c r="F7" s="16">
        <f t="shared" si="3"/>
        <v>148</v>
      </c>
      <c r="G7" s="17">
        <f t="shared" si="0"/>
        <v>0.41610738255033558</v>
      </c>
      <c r="H7" s="17">
        <f t="shared" si="1"/>
        <v>0.48322147651006714</v>
      </c>
      <c r="I7" s="17">
        <f t="shared" si="2"/>
        <v>9.3959731543624164E-2</v>
      </c>
    </row>
    <row r="8" spans="1:9" x14ac:dyDescent="0.25">
      <c r="A8" s="16" t="s">
        <v>8396</v>
      </c>
      <c r="B8" s="16">
        <f>COUNTIFS(Goal,"&gt;=25000",Goal,"&lt;=29999")</f>
        <v>138</v>
      </c>
      <c r="C8" s="16">
        <f>COUNTIFS(Goal,"&gt;=25000",Goal,"&lt;=29999",State,"successful")</f>
        <v>55</v>
      </c>
      <c r="D8" s="16">
        <f>COUNTIFS(Goal,"&gt;=25000",Goal,"&lt;=29999",State,"failed")</f>
        <v>64</v>
      </c>
      <c r="E8" s="16">
        <f>COUNTIFS(Goal,"&gt;=25000",Goal,"&lt;=29999",State,"canceled")</f>
        <v>18</v>
      </c>
      <c r="F8" s="16">
        <f t="shared" si="3"/>
        <v>137</v>
      </c>
      <c r="G8" s="17">
        <f>C8/B8</f>
        <v>0.39855072463768115</v>
      </c>
      <c r="H8" s="17">
        <f t="shared" si="1"/>
        <v>0.46376811594202899</v>
      </c>
      <c r="I8" s="17">
        <f t="shared" si="2"/>
        <v>0.13043478260869565</v>
      </c>
    </row>
    <row r="9" spans="1:9" x14ac:dyDescent="0.25">
      <c r="A9" s="16" t="s">
        <v>8397</v>
      </c>
      <c r="B9" s="16">
        <f>COUNTIFS(Goal,"&gt;=30000",Goal,"&lt;=34999")</f>
        <v>84</v>
      </c>
      <c r="C9" s="16">
        <f>COUNTIFS(Goal,"&gt;=30000",Goal,"&lt;=34999",State,"successful")</f>
        <v>32</v>
      </c>
      <c r="D9" s="16">
        <f>COUNTIFS(Goal,"&gt;=30000",Goal,"&lt;=34999",State,"failed")</f>
        <v>37</v>
      </c>
      <c r="E9" s="16">
        <f>COUNTIFS(Goal,"&gt;=30000",Goal,"&lt;=34999",State,"canceled")</f>
        <v>13</v>
      </c>
      <c r="F9" s="16">
        <f t="shared" si="3"/>
        <v>82</v>
      </c>
      <c r="G9" s="17">
        <f t="shared" si="0"/>
        <v>0.38095238095238093</v>
      </c>
      <c r="H9" s="17">
        <f t="shared" si="1"/>
        <v>0.44047619047619047</v>
      </c>
      <c r="I9" s="17">
        <f t="shared" si="2"/>
        <v>0.15476190476190477</v>
      </c>
    </row>
    <row r="10" spans="1:9" x14ac:dyDescent="0.25">
      <c r="A10" s="16" t="s">
        <v>8398</v>
      </c>
      <c r="B10" s="16">
        <f>COUNTIFS(Goal,"&gt;=35000",Goal,"&lt;=39999")</f>
        <v>55</v>
      </c>
      <c r="C10" s="16">
        <f>COUNTIFS(Goal,"&gt;=35000",Goal,"&lt;=39999",State,"successful")</f>
        <v>26</v>
      </c>
      <c r="D10" s="16">
        <f>COUNTIFS(Goal,"&gt;=35000",Goal,"&lt;=39999",State,"failed")</f>
        <v>22</v>
      </c>
      <c r="E10" s="16">
        <f>COUNTIFS(Goal,"&gt;=35000",Goal,"&lt;=39999",State,"canceled")</f>
        <v>7</v>
      </c>
      <c r="F10" s="16">
        <f t="shared" si="3"/>
        <v>55</v>
      </c>
      <c r="G10" s="17">
        <f t="shared" si="0"/>
        <v>0.47272727272727272</v>
      </c>
      <c r="H10" s="17">
        <f t="shared" si="1"/>
        <v>0.4</v>
      </c>
      <c r="I10" s="17">
        <f t="shared" si="2"/>
        <v>0.12727272727272726</v>
      </c>
    </row>
    <row r="11" spans="1:9" x14ac:dyDescent="0.25">
      <c r="A11" s="16" t="s">
        <v>8399</v>
      </c>
      <c r="B11" s="16">
        <f>COUNTIFS(Goal,"&gt;=40000",Goal,"&lt;=44999")</f>
        <v>44</v>
      </c>
      <c r="C11" s="16">
        <f>COUNTIFS(Goal,"&gt;=40000",Goal,"&lt;44999",State,"successful")</f>
        <v>21</v>
      </c>
      <c r="D11" s="16">
        <f>COUNTIFS(Goal,"&gt;=40000",Goal,"&lt;44999",State,"failed")</f>
        <v>16</v>
      </c>
      <c r="E11" s="16">
        <f>COUNTIFS(Goal,"&gt;=40000",Goal,"&lt;44999",State,"canceled")</f>
        <v>6</v>
      </c>
      <c r="F11" s="16">
        <f t="shared" si="3"/>
        <v>43</v>
      </c>
      <c r="G11" s="17">
        <f t="shared" si="0"/>
        <v>0.47727272727272729</v>
      </c>
      <c r="H11" s="17">
        <f t="shared" si="1"/>
        <v>0.36363636363636365</v>
      </c>
      <c r="I11" s="17">
        <f t="shared" si="2"/>
        <v>0.13636363636363635</v>
      </c>
    </row>
    <row r="12" spans="1:9" x14ac:dyDescent="0.25">
      <c r="A12" s="16" t="s">
        <v>8400</v>
      </c>
      <c r="B12" s="16">
        <f>COUNTIFS(Goal,"&gt;=45000",Goal,"&lt;=49999")</f>
        <v>21</v>
      </c>
      <c r="C12" s="16">
        <f>COUNTIFS(Goal,"&gt;=45000",Goal,"&lt;=49999",State,"successful")</f>
        <v>6</v>
      </c>
      <c r="D12" s="16">
        <f>COUNTIFS(Goal,"&gt;=45000",Goal,"&lt;=49999",State,"failed")</f>
        <v>11</v>
      </c>
      <c r="E12" s="16">
        <f>COUNTIFS(Goal,"&gt;=45000",Goal,"&lt;=49999",State,"canceled")</f>
        <v>4</v>
      </c>
      <c r="F12" s="16">
        <f t="shared" si="3"/>
        <v>21</v>
      </c>
      <c r="G12" s="17">
        <f t="shared" si="0"/>
        <v>0.2857142857142857</v>
      </c>
      <c r="H12" s="17">
        <f t="shared" si="1"/>
        <v>0.52380952380952384</v>
      </c>
      <c r="I12" s="17">
        <f t="shared" si="2"/>
        <v>0.19047619047619047</v>
      </c>
    </row>
    <row r="13" spans="1:9" x14ac:dyDescent="0.25">
      <c r="A13" s="16" t="s">
        <v>8401</v>
      </c>
      <c r="B13" s="16">
        <f>COUNTIF(Goal,"&gt;=50000")</f>
        <v>449</v>
      </c>
      <c r="C13" s="16">
        <f>COUNTIFS(Goal,"&gt;=50000",State,"successful")</f>
        <v>86</v>
      </c>
      <c r="D13" s="16">
        <f>COUNTIFS(Goal,"&gt;=50000",State,"failed")</f>
        <v>258</v>
      </c>
      <c r="E13" s="16">
        <f>COUNTIFS(Goal,"&gt;=50000",State,"canceled")</f>
        <v>100</v>
      </c>
      <c r="F13" s="16">
        <f t="shared" si="3"/>
        <v>444</v>
      </c>
      <c r="G13" s="17">
        <f t="shared" si="0"/>
        <v>0.19153674832962139</v>
      </c>
      <c r="H13" s="17">
        <f t="shared" si="1"/>
        <v>0.57461024498886415</v>
      </c>
      <c r="I13" s="17">
        <f t="shared" si="2"/>
        <v>0.22271714922048999</v>
      </c>
    </row>
    <row r="14" spans="1:9" x14ac:dyDescent="0.25">
      <c r="A14" s="13"/>
    </row>
    <row r="15" spans="1:9" x14ac:dyDescent="0.25">
      <c r="A15" s="13"/>
    </row>
    <row r="16" spans="1:9" x14ac:dyDescent="0.25">
      <c r="A16" s="13"/>
    </row>
    <row r="17" spans="1:1" x14ac:dyDescent="0.25">
      <c r="A17" s="13"/>
    </row>
    <row r="18" spans="1:1" x14ac:dyDescent="0.25">
      <c r="A18" s="13"/>
    </row>
    <row r="19" spans="1:1" x14ac:dyDescent="0.25">
      <c r="A19" s="13"/>
    </row>
    <row r="20" spans="1:1" x14ac:dyDescent="0.25">
      <c r="A20" s="13"/>
    </row>
    <row r="21" spans="1:1" x14ac:dyDescent="0.25">
      <c r="A21" s="13"/>
    </row>
    <row r="22" spans="1:1" x14ac:dyDescent="0.25">
      <c r="A22" s="13"/>
    </row>
    <row r="23" spans="1:1" x14ac:dyDescent="0.25">
      <c r="A23" s="13"/>
    </row>
    <row r="24" spans="1:1" x14ac:dyDescent="0.25">
      <c r="A24" s="13"/>
    </row>
    <row r="25" spans="1:1" x14ac:dyDescent="0.25">
      <c r="A25" s="13"/>
    </row>
    <row r="26" spans="1:1" x14ac:dyDescent="0.25">
      <c r="A26" s="13"/>
    </row>
    <row r="27" spans="1:1" x14ac:dyDescent="0.25">
      <c r="A27" s="13"/>
    </row>
    <row r="28" spans="1:1" x14ac:dyDescent="0.25">
      <c r="A28" s="13"/>
    </row>
    <row r="29" spans="1:1" x14ac:dyDescent="0.25">
      <c r="A29" s="13"/>
    </row>
    <row r="30" spans="1:1" x14ac:dyDescent="0.25">
      <c r="A30" s="13"/>
    </row>
    <row r="31" spans="1:1" x14ac:dyDescent="0.25">
      <c r="A31" s="13"/>
    </row>
    <row r="32" spans="1:1" x14ac:dyDescent="0.25">
      <c r="A32" s="13"/>
    </row>
    <row r="33" spans="1:1" x14ac:dyDescent="0.25">
      <c r="A33" s="13"/>
    </row>
    <row r="34" spans="1:1" x14ac:dyDescent="0.25">
      <c r="A34" s="13"/>
    </row>
    <row r="35" spans="1:1" x14ac:dyDescent="0.25">
      <c r="A35" s="13"/>
    </row>
    <row r="36" spans="1:1" x14ac:dyDescent="0.25">
      <c r="A36" s="13"/>
    </row>
    <row r="37" spans="1:1" x14ac:dyDescent="0.25">
      <c r="A37" s="13"/>
    </row>
    <row r="38" spans="1:1" x14ac:dyDescent="0.25">
      <c r="A38" s="13"/>
    </row>
    <row r="39" spans="1:1" x14ac:dyDescent="0.25">
      <c r="A39" s="13"/>
    </row>
    <row r="40" spans="1:1" x14ac:dyDescent="0.25">
      <c r="A40" s="13"/>
    </row>
    <row r="41" spans="1:1" x14ac:dyDescent="0.25">
      <c r="A41" s="13"/>
    </row>
    <row r="42" spans="1:1" x14ac:dyDescent="0.25">
      <c r="A42" s="13"/>
    </row>
    <row r="43" spans="1:1" x14ac:dyDescent="0.25">
      <c r="A43" s="13"/>
    </row>
    <row r="44" spans="1:1" x14ac:dyDescent="0.25">
      <c r="A44" s="13"/>
    </row>
    <row r="45" spans="1:1" x14ac:dyDescent="0.25">
      <c r="A45" s="13"/>
    </row>
    <row r="46" spans="1:1" x14ac:dyDescent="0.25">
      <c r="A46" s="13"/>
    </row>
    <row r="47" spans="1:1" x14ac:dyDescent="0.25">
      <c r="A47" s="13"/>
    </row>
    <row r="48" spans="1:1" x14ac:dyDescent="0.25">
      <c r="A48" s="13"/>
    </row>
    <row r="49" spans="1:1" x14ac:dyDescent="0.25">
      <c r="A49" s="13"/>
    </row>
    <row r="50" spans="1:1" x14ac:dyDescent="0.25">
      <c r="A50" s="13"/>
    </row>
    <row r="51" spans="1:1" x14ac:dyDescent="0.25">
      <c r="A51" s="13"/>
    </row>
    <row r="52" spans="1:1" x14ac:dyDescent="0.25">
      <c r="A52" s="13"/>
    </row>
    <row r="53" spans="1:1" x14ac:dyDescent="0.25">
      <c r="A53" s="13"/>
    </row>
    <row r="54" spans="1:1" x14ac:dyDescent="0.25">
      <c r="A54" s="13"/>
    </row>
    <row r="55" spans="1:1" x14ac:dyDescent="0.25">
      <c r="A55" s="13"/>
    </row>
    <row r="56" spans="1:1" x14ac:dyDescent="0.25">
      <c r="A56" s="13"/>
    </row>
    <row r="57" spans="1:1" x14ac:dyDescent="0.25">
      <c r="A57" s="13"/>
    </row>
    <row r="58" spans="1:1" x14ac:dyDescent="0.25">
      <c r="A58" s="13"/>
    </row>
    <row r="59" spans="1:1" x14ac:dyDescent="0.25">
      <c r="A59" s="13"/>
    </row>
    <row r="60" spans="1:1" x14ac:dyDescent="0.25">
      <c r="A60" s="13"/>
    </row>
    <row r="61" spans="1:1" x14ac:dyDescent="0.25">
      <c r="A61" s="13"/>
    </row>
    <row r="62" spans="1:1" x14ac:dyDescent="0.25">
      <c r="A62" s="13"/>
    </row>
    <row r="63" spans="1:1" x14ac:dyDescent="0.25">
      <c r="A63" s="13"/>
    </row>
    <row r="64" spans="1:1" x14ac:dyDescent="0.25">
      <c r="A64" s="13"/>
    </row>
    <row r="65" spans="1:1" x14ac:dyDescent="0.25">
      <c r="A65" s="13"/>
    </row>
    <row r="66" spans="1:1" x14ac:dyDescent="0.25">
      <c r="A66" s="13"/>
    </row>
    <row r="67" spans="1:1" x14ac:dyDescent="0.25">
      <c r="A67" s="13"/>
    </row>
    <row r="68" spans="1:1" x14ac:dyDescent="0.25">
      <c r="A68" s="13"/>
    </row>
    <row r="69" spans="1:1" x14ac:dyDescent="0.25">
      <c r="A69" s="13"/>
    </row>
    <row r="70" spans="1:1" x14ac:dyDescent="0.25">
      <c r="A70" s="13"/>
    </row>
    <row r="71" spans="1:1" x14ac:dyDescent="0.25">
      <c r="A71" s="13"/>
    </row>
    <row r="72" spans="1:1" x14ac:dyDescent="0.25">
      <c r="A72" s="13"/>
    </row>
    <row r="73" spans="1:1" x14ac:dyDescent="0.25">
      <c r="A73" s="13"/>
    </row>
    <row r="74" spans="1:1" x14ac:dyDescent="0.25">
      <c r="A74" s="13"/>
    </row>
    <row r="75" spans="1:1" x14ac:dyDescent="0.25">
      <c r="A75" s="13"/>
    </row>
    <row r="76" spans="1:1" x14ac:dyDescent="0.25">
      <c r="A76" s="13"/>
    </row>
    <row r="77" spans="1:1" x14ac:dyDescent="0.25">
      <c r="A77" s="13"/>
    </row>
    <row r="78" spans="1:1" x14ac:dyDescent="0.25">
      <c r="A78" s="13"/>
    </row>
    <row r="79" spans="1:1" x14ac:dyDescent="0.25">
      <c r="A79" s="13"/>
    </row>
    <row r="80" spans="1:1" x14ac:dyDescent="0.25">
      <c r="A80" s="13"/>
    </row>
    <row r="81" spans="1:1" x14ac:dyDescent="0.25">
      <c r="A81" s="13"/>
    </row>
    <row r="82" spans="1:1" x14ac:dyDescent="0.25">
      <c r="A82" s="13"/>
    </row>
    <row r="83" spans="1:1" x14ac:dyDescent="0.25">
      <c r="A83" s="13"/>
    </row>
    <row r="84" spans="1:1" x14ac:dyDescent="0.25">
      <c r="A84" s="13"/>
    </row>
    <row r="85" spans="1:1" x14ac:dyDescent="0.25">
      <c r="A85" s="13"/>
    </row>
    <row r="86" spans="1:1" x14ac:dyDescent="0.25">
      <c r="A86" s="13"/>
    </row>
    <row r="87" spans="1:1" x14ac:dyDescent="0.25">
      <c r="A87" s="13"/>
    </row>
    <row r="88" spans="1:1" x14ac:dyDescent="0.25">
      <c r="A88" s="13"/>
    </row>
    <row r="89" spans="1:1" x14ac:dyDescent="0.25">
      <c r="A89" s="13"/>
    </row>
    <row r="90" spans="1:1" x14ac:dyDescent="0.25">
      <c r="A90" s="13"/>
    </row>
    <row r="91" spans="1:1" x14ac:dyDescent="0.25">
      <c r="A91" s="13"/>
    </row>
    <row r="92" spans="1:1" x14ac:dyDescent="0.25">
      <c r="A92" s="13"/>
    </row>
    <row r="93" spans="1:1" x14ac:dyDescent="0.25">
      <c r="A93" s="13"/>
    </row>
    <row r="94" spans="1:1" x14ac:dyDescent="0.25">
      <c r="A94" s="13"/>
    </row>
    <row r="95" spans="1:1" x14ac:dyDescent="0.25">
      <c r="A95" s="13"/>
    </row>
    <row r="96" spans="1:1" x14ac:dyDescent="0.25">
      <c r="A96" s="13"/>
    </row>
    <row r="97" spans="1:1" x14ac:dyDescent="0.25">
      <c r="A97" s="13"/>
    </row>
    <row r="98" spans="1:1" x14ac:dyDescent="0.25">
      <c r="A98" s="13"/>
    </row>
    <row r="99" spans="1:1" x14ac:dyDescent="0.25">
      <c r="A99" s="13"/>
    </row>
    <row r="100" spans="1:1" x14ac:dyDescent="0.25">
      <c r="A100" s="13"/>
    </row>
    <row r="101" spans="1:1" x14ac:dyDescent="0.25">
      <c r="A101" s="13"/>
    </row>
    <row r="102" spans="1:1" x14ac:dyDescent="0.25">
      <c r="A102" s="13"/>
    </row>
    <row r="103" spans="1:1" x14ac:dyDescent="0.25">
      <c r="A103" s="13"/>
    </row>
    <row r="104" spans="1:1" x14ac:dyDescent="0.25">
      <c r="A104" s="13"/>
    </row>
    <row r="105" spans="1:1" x14ac:dyDescent="0.25">
      <c r="A105" s="13"/>
    </row>
    <row r="106" spans="1:1" x14ac:dyDescent="0.25">
      <c r="A106" s="13"/>
    </row>
    <row r="107" spans="1:1" x14ac:dyDescent="0.25">
      <c r="A107" s="13"/>
    </row>
    <row r="108" spans="1:1" x14ac:dyDescent="0.25">
      <c r="A108" s="13"/>
    </row>
    <row r="109" spans="1:1" x14ac:dyDescent="0.25">
      <c r="A109" s="13"/>
    </row>
    <row r="110" spans="1:1" x14ac:dyDescent="0.25">
      <c r="A110" s="13"/>
    </row>
    <row r="111" spans="1:1" x14ac:dyDescent="0.25">
      <c r="A111" s="13"/>
    </row>
    <row r="112" spans="1:1" x14ac:dyDescent="0.25">
      <c r="A112" s="13"/>
    </row>
    <row r="113" spans="1:1" x14ac:dyDescent="0.25">
      <c r="A113" s="13"/>
    </row>
    <row r="114" spans="1:1" x14ac:dyDescent="0.25">
      <c r="A114" s="13"/>
    </row>
    <row r="115" spans="1:1" x14ac:dyDescent="0.25">
      <c r="A115" s="13"/>
    </row>
    <row r="116" spans="1:1" x14ac:dyDescent="0.25">
      <c r="A116" s="13"/>
    </row>
    <row r="117" spans="1:1" x14ac:dyDescent="0.25">
      <c r="A117" s="13"/>
    </row>
    <row r="118" spans="1:1" x14ac:dyDescent="0.25">
      <c r="A118" s="13"/>
    </row>
    <row r="119" spans="1:1" x14ac:dyDescent="0.25">
      <c r="A119" s="13"/>
    </row>
    <row r="120" spans="1:1" x14ac:dyDescent="0.25">
      <c r="A120" s="13"/>
    </row>
    <row r="121" spans="1:1" x14ac:dyDescent="0.25">
      <c r="A121" s="13"/>
    </row>
    <row r="122" spans="1:1" x14ac:dyDescent="0.25">
      <c r="A122" s="13"/>
    </row>
    <row r="123" spans="1:1" x14ac:dyDescent="0.25">
      <c r="A123" s="13"/>
    </row>
    <row r="124" spans="1:1" x14ac:dyDescent="0.25">
      <c r="A124" s="13"/>
    </row>
    <row r="125" spans="1:1" x14ac:dyDescent="0.25">
      <c r="A125" s="13"/>
    </row>
    <row r="126" spans="1:1" x14ac:dyDescent="0.25">
      <c r="A126" s="13"/>
    </row>
    <row r="127" spans="1:1" x14ac:dyDescent="0.25">
      <c r="A127" s="13"/>
    </row>
    <row r="128" spans="1:1" x14ac:dyDescent="0.25">
      <c r="A128" s="13"/>
    </row>
    <row r="129" spans="1:1" x14ac:dyDescent="0.25">
      <c r="A129" s="13"/>
    </row>
    <row r="130" spans="1:1" x14ac:dyDescent="0.25">
      <c r="A130" s="13"/>
    </row>
    <row r="131" spans="1:1" x14ac:dyDescent="0.25">
      <c r="A131" s="13"/>
    </row>
    <row r="132" spans="1:1" x14ac:dyDescent="0.25">
      <c r="A132" s="13"/>
    </row>
    <row r="133" spans="1:1" x14ac:dyDescent="0.25">
      <c r="A133" s="13"/>
    </row>
    <row r="134" spans="1:1" x14ac:dyDescent="0.25">
      <c r="A134" s="13"/>
    </row>
    <row r="135" spans="1:1" x14ac:dyDescent="0.25">
      <c r="A135" s="13"/>
    </row>
    <row r="136" spans="1:1" x14ac:dyDescent="0.25">
      <c r="A136" s="13"/>
    </row>
    <row r="137" spans="1:1" x14ac:dyDescent="0.25">
      <c r="A137" s="13"/>
    </row>
    <row r="138" spans="1:1" x14ac:dyDescent="0.25">
      <c r="A138" s="13"/>
    </row>
    <row r="139" spans="1:1" x14ac:dyDescent="0.25">
      <c r="A139" s="13"/>
    </row>
    <row r="140" spans="1:1" x14ac:dyDescent="0.25">
      <c r="A140" s="13"/>
    </row>
    <row r="141" spans="1:1" x14ac:dyDescent="0.25">
      <c r="A141" s="13"/>
    </row>
    <row r="142" spans="1:1" x14ac:dyDescent="0.25">
      <c r="A142" s="13"/>
    </row>
    <row r="143" spans="1:1" x14ac:dyDescent="0.25">
      <c r="A143" s="13"/>
    </row>
    <row r="144" spans="1:1" x14ac:dyDescent="0.25">
      <c r="A144" s="13"/>
    </row>
    <row r="145" spans="1:1" x14ac:dyDescent="0.25">
      <c r="A145" s="13"/>
    </row>
    <row r="146" spans="1:1" x14ac:dyDescent="0.25">
      <c r="A146" s="13"/>
    </row>
    <row r="147" spans="1:1" x14ac:dyDescent="0.25">
      <c r="A147" s="13"/>
    </row>
    <row r="148" spans="1:1" x14ac:dyDescent="0.25">
      <c r="A148" s="13"/>
    </row>
    <row r="149" spans="1:1" x14ac:dyDescent="0.25">
      <c r="A149" s="13"/>
    </row>
    <row r="150" spans="1:1" x14ac:dyDescent="0.25">
      <c r="A150" s="13"/>
    </row>
    <row r="151" spans="1:1" x14ac:dyDescent="0.25">
      <c r="A151" s="13"/>
    </row>
    <row r="152" spans="1:1" x14ac:dyDescent="0.25">
      <c r="A152" s="13"/>
    </row>
    <row r="153" spans="1:1" x14ac:dyDescent="0.25">
      <c r="A153" s="13"/>
    </row>
    <row r="154" spans="1:1" x14ac:dyDescent="0.25">
      <c r="A154" s="13"/>
    </row>
    <row r="155" spans="1:1" x14ac:dyDescent="0.25">
      <c r="A155" s="13"/>
    </row>
    <row r="156" spans="1:1" x14ac:dyDescent="0.25">
      <c r="A156" s="13"/>
    </row>
    <row r="157" spans="1:1" x14ac:dyDescent="0.25">
      <c r="A157" s="13"/>
    </row>
    <row r="158" spans="1:1" x14ac:dyDescent="0.25">
      <c r="A158" s="13"/>
    </row>
    <row r="159" spans="1:1" x14ac:dyDescent="0.25">
      <c r="A159" s="13"/>
    </row>
    <row r="160" spans="1:1" x14ac:dyDescent="0.25">
      <c r="A160" s="13"/>
    </row>
    <row r="161" spans="1:1" x14ac:dyDescent="0.25">
      <c r="A161" s="13"/>
    </row>
    <row r="162" spans="1:1" x14ac:dyDescent="0.25">
      <c r="A162" s="13"/>
    </row>
    <row r="163" spans="1:1" x14ac:dyDescent="0.25">
      <c r="A163" s="13"/>
    </row>
    <row r="164" spans="1:1" x14ac:dyDescent="0.25">
      <c r="A164" s="13"/>
    </row>
    <row r="165" spans="1:1" x14ac:dyDescent="0.25">
      <c r="A165" s="13"/>
    </row>
    <row r="166" spans="1:1" x14ac:dyDescent="0.25">
      <c r="A166" s="13"/>
    </row>
    <row r="167" spans="1:1" x14ac:dyDescent="0.25">
      <c r="A167" s="13"/>
    </row>
    <row r="168" spans="1:1" x14ac:dyDescent="0.25">
      <c r="A168" s="13"/>
    </row>
    <row r="169" spans="1:1" x14ac:dyDescent="0.25">
      <c r="A169" s="13"/>
    </row>
    <row r="170" spans="1:1" x14ac:dyDescent="0.25">
      <c r="A170" s="13"/>
    </row>
    <row r="171" spans="1:1" x14ac:dyDescent="0.25">
      <c r="A171" s="13"/>
    </row>
    <row r="172" spans="1:1" x14ac:dyDescent="0.25">
      <c r="A172" s="13"/>
    </row>
    <row r="173" spans="1:1" x14ac:dyDescent="0.25">
      <c r="A173" s="13"/>
    </row>
    <row r="174" spans="1:1" x14ac:dyDescent="0.25">
      <c r="A174" s="13"/>
    </row>
    <row r="175" spans="1:1" x14ac:dyDescent="0.25">
      <c r="A175" s="13"/>
    </row>
    <row r="176" spans="1:1" x14ac:dyDescent="0.25">
      <c r="A176" s="13"/>
    </row>
    <row r="177" spans="1:1" x14ac:dyDescent="0.25">
      <c r="A177" s="13"/>
    </row>
    <row r="178" spans="1:1" x14ac:dyDescent="0.25">
      <c r="A178" s="13"/>
    </row>
    <row r="179" spans="1:1" x14ac:dyDescent="0.25">
      <c r="A179" s="13"/>
    </row>
    <row r="180" spans="1:1" x14ac:dyDescent="0.25">
      <c r="A180" s="13"/>
    </row>
    <row r="181" spans="1:1" x14ac:dyDescent="0.25">
      <c r="A181" s="13"/>
    </row>
    <row r="182" spans="1:1" x14ac:dyDescent="0.25">
      <c r="A182" s="13"/>
    </row>
    <row r="183" spans="1:1" x14ac:dyDescent="0.25">
      <c r="A183" s="13"/>
    </row>
    <row r="184" spans="1:1" x14ac:dyDescent="0.25">
      <c r="A184" s="13"/>
    </row>
    <row r="185" spans="1:1" x14ac:dyDescent="0.25">
      <c r="A185" s="13"/>
    </row>
    <row r="186" spans="1:1" x14ac:dyDescent="0.25">
      <c r="A186" s="13"/>
    </row>
    <row r="187" spans="1:1" x14ac:dyDescent="0.25">
      <c r="A187" s="13"/>
    </row>
    <row r="188" spans="1:1" x14ac:dyDescent="0.25">
      <c r="A188" s="13"/>
    </row>
    <row r="189" spans="1:1" x14ac:dyDescent="0.25">
      <c r="A189" s="13"/>
    </row>
    <row r="190" spans="1:1" x14ac:dyDescent="0.25">
      <c r="A190" s="13"/>
    </row>
    <row r="191" spans="1:1" x14ac:dyDescent="0.25">
      <c r="A191" s="13"/>
    </row>
    <row r="192" spans="1:1" x14ac:dyDescent="0.25">
      <c r="A192" s="13"/>
    </row>
    <row r="193" spans="1:1" x14ac:dyDescent="0.25">
      <c r="A193" s="13"/>
    </row>
    <row r="194" spans="1:1" x14ac:dyDescent="0.25">
      <c r="A194" s="13"/>
    </row>
    <row r="195" spans="1:1" x14ac:dyDescent="0.25">
      <c r="A195" s="13"/>
    </row>
    <row r="196" spans="1:1" x14ac:dyDescent="0.25">
      <c r="A196" s="13"/>
    </row>
    <row r="197" spans="1:1" x14ac:dyDescent="0.25">
      <c r="A197" s="13"/>
    </row>
    <row r="198" spans="1:1" x14ac:dyDescent="0.25">
      <c r="A198" s="13"/>
    </row>
    <row r="199" spans="1:1" x14ac:dyDescent="0.25">
      <c r="A199" s="13"/>
    </row>
    <row r="200" spans="1:1" x14ac:dyDescent="0.25">
      <c r="A200" s="13"/>
    </row>
    <row r="201" spans="1:1" x14ac:dyDescent="0.25">
      <c r="A201" s="13"/>
    </row>
    <row r="202" spans="1:1" x14ac:dyDescent="0.25">
      <c r="A202" s="13"/>
    </row>
    <row r="203" spans="1:1" x14ac:dyDescent="0.25">
      <c r="A203" s="13"/>
    </row>
    <row r="204" spans="1:1" x14ac:dyDescent="0.25">
      <c r="A204" s="13"/>
    </row>
    <row r="205" spans="1:1" x14ac:dyDescent="0.25">
      <c r="A205" s="13"/>
    </row>
    <row r="206" spans="1:1" x14ac:dyDescent="0.25">
      <c r="A206" s="13"/>
    </row>
    <row r="207" spans="1:1" x14ac:dyDescent="0.25">
      <c r="A207" s="13"/>
    </row>
    <row r="208" spans="1:1" x14ac:dyDescent="0.25">
      <c r="A208" s="13"/>
    </row>
    <row r="209" spans="1:1" x14ac:dyDescent="0.25">
      <c r="A209" s="13"/>
    </row>
    <row r="210" spans="1:1" x14ac:dyDescent="0.25">
      <c r="A210" s="13"/>
    </row>
    <row r="211" spans="1:1" x14ac:dyDescent="0.25">
      <c r="A211" s="13"/>
    </row>
    <row r="212" spans="1:1" x14ac:dyDescent="0.25">
      <c r="A212" s="13"/>
    </row>
    <row r="213" spans="1:1" x14ac:dyDescent="0.25">
      <c r="A213" s="13"/>
    </row>
    <row r="214" spans="1:1" x14ac:dyDescent="0.25">
      <c r="A214" s="13"/>
    </row>
    <row r="215" spans="1:1" x14ac:dyDescent="0.25">
      <c r="A215" s="13"/>
    </row>
    <row r="216" spans="1:1" x14ac:dyDescent="0.25">
      <c r="A216" s="13"/>
    </row>
    <row r="217" spans="1:1" x14ac:dyDescent="0.25">
      <c r="A217" s="13"/>
    </row>
    <row r="218" spans="1:1" x14ac:dyDescent="0.25">
      <c r="A218" s="13"/>
    </row>
    <row r="219" spans="1:1" x14ac:dyDescent="0.25">
      <c r="A219" s="13"/>
    </row>
    <row r="220" spans="1:1" x14ac:dyDescent="0.25">
      <c r="A220" s="13"/>
    </row>
    <row r="221" spans="1:1" x14ac:dyDescent="0.25">
      <c r="A221" s="13"/>
    </row>
    <row r="222" spans="1:1" x14ac:dyDescent="0.25">
      <c r="A222" s="13"/>
    </row>
    <row r="223" spans="1:1" x14ac:dyDescent="0.25">
      <c r="A223" s="13"/>
    </row>
    <row r="224" spans="1:1" x14ac:dyDescent="0.25">
      <c r="A224" s="13"/>
    </row>
    <row r="225" spans="1:1" x14ac:dyDescent="0.25">
      <c r="A225" s="13"/>
    </row>
    <row r="226" spans="1:1" x14ac:dyDescent="0.25">
      <c r="A226" s="13"/>
    </row>
    <row r="227" spans="1:1" x14ac:dyDescent="0.25">
      <c r="A227" s="13"/>
    </row>
    <row r="228" spans="1:1" x14ac:dyDescent="0.25">
      <c r="A228" s="13"/>
    </row>
    <row r="229" spans="1:1" x14ac:dyDescent="0.25">
      <c r="A229" s="13"/>
    </row>
    <row r="230" spans="1:1" x14ac:dyDescent="0.25">
      <c r="A230" s="13"/>
    </row>
    <row r="231" spans="1:1" x14ac:dyDescent="0.25">
      <c r="A231" s="13"/>
    </row>
    <row r="232" spans="1:1" x14ac:dyDescent="0.25">
      <c r="A232" s="13"/>
    </row>
    <row r="233" spans="1:1" x14ac:dyDescent="0.25">
      <c r="A233" s="13"/>
    </row>
    <row r="234" spans="1:1" x14ac:dyDescent="0.25">
      <c r="A234" s="13"/>
    </row>
    <row r="235" spans="1:1" x14ac:dyDescent="0.25">
      <c r="A235" s="13"/>
    </row>
    <row r="236" spans="1:1" x14ac:dyDescent="0.25">
      <c r="A236" s="13"/>
    </row>
    <row r="237" spans="1:1" x14ac:dyDescent="0.25">
      <c r="A237" s="13"/>
    </row>
    <row r="238" spans="1:1" x14ac:dyDescent="0.25">
      <c r="A238" s="13"/>
    </row>
    <row r="239" spans="1:1" x14ac:dyDescent="0.25">
      <c r="A239" s="13"/>
    </row>
    <row r="240" spans="1:1" x14ac:dyDescent="0.25">
      <c r="A240" s="13"/>
    </row>
    <row r="241" spans="1:1" x14ac:dyDescent="0.25">
      <c r="A241" s="13"/>
    </row>
    <row r="242" spans="1:1" x14ac:dyDescent="0.25">
      <c r="A242" s="13"/>
    </row>
    <row r="243" spans="1:1" x14ac:dyDescent="0.25">
      <c r="A243" s="13"/>
    </row>
    <row r="244" spans="1:1" x14ac:dyDescent="0.25">
      <c r="A244" s="13"/>
    </row>
    <row r="245" spans="1:1" x14ac:dyDescent="0.25">
      <c r="A245" s="13"/>
    </row>
    <row r="246" spans="1:1" x14ac:dyDescent="0.25">
      <c r="A246" s="13"/>
    </row>
    <row r="247" spans="1:1" x14ac:dyDescent="0.25">
      <c r="A247" s="13"/>
    </row>
    <row r="248" spans="1:1" x14ac:dyDescent="0.25">
      <c r="A248" s="13"/>
    </row>
    <row r="249" spans="1:1" x14ac:dyDescent="0.25">
      <c r="A249" s="13"/>
    </row>
    <row r="250" spans="1:1" x14ac:dyDescent="0.25">
      <c r="A250" s="13"/>
    </row>
    <row r="251" spans="1:1" x14ac:dyDescent="0.25">
      <c r="A251" s="13"/>
    </row>
    <row r="252" spans="1:1" x14ac:dyDescent="0.25">
      <c r="A252" s="13"/>
    </row>
    <row r="253" spans="1:1" x14ac:dyDescent="0.25">
      <c r="A253" s="13"/>
    </row>
    <row r="254" spans="1:1" x14ac:dyDescent="0.25">
      <c r="A254" s="13"/>
    </row>
    <row r="255" spans="1:1" x14ac:dyDescent="0.25">
      <c r="A255" s="13"/>
    </row>
    <row r="256" spans="1:1" x14ac:dyDescent="0.25">
      <c r="A256" s="13"/>
    </row>
    <row r="257" spans="1:1" x14ac:dyDescent="0.25">
      <c r="A257" s="13"/>
    </row>
    <row r="258" spans="1:1" x14ac:dyDescent="0.25">
      <c r="A258" s="13"/>
    </row>
    <row r="259" spans="1:1" x14ac:dyDescent="0.25">
      <c r="A259" s="13"/>
    </row>
    <row r="260" spans="1:1" x14ac:dyDescent="0.25">
      <c r="A260" s="13"/>
    </row>
    <row r="261" spans="1:1" x14ac:dyDescent="0.25">
      <c r="A261" s="13"/>
    </row>
    <row r="262" spans="1:1" x14ac:dyDescent="0.25">
      <c r="A262" s="13"/>
    </row>
    <row r="263" spans="1:1" x14ac:dyDescent="0.25">
      <c r="A263" s="13"/>
    </row>
    <row r="264" spans="1:1" x14ac:dyDescent="0.25">
      <c r="A264" s="13"/>
    </row>
    <row r="265" spans="1:1" x14ac:dyDescent="0.25">
      <c r="A265" s="13"/>
    </row>
    <row r="266" spans="1:1" x14ac:dyDescent="0.25">
      <c r="A266" s="13"/>
    </row>
    <row r="267" spans="1:1" x14ac:dyDescent="0.25">
      <c r="A267" s="13"/>
    </row>
    <row r="268" spans="1:1" x14ac:dyDescent="0.25">
      <c r="A268" s="13"/>
    </row>
    <row r="269" spans="1:1" x14ac:dyDescent="0.25">
      <c r="A269" s="13"/>
    </row>
    <row r="270" spans="1:1" x14ac:dyDescent="0.25">
      <c r="A270" s="13"/>
    </row>
    <row r="271" spans="1:1" x14ac:dyDescent="0.25">
      <c r="A271" s="13"/>
    </row>
    <row r="272" spans="1:1" x14ac:dyDescent="0.25">
      <c r="A272" s="13"/>
    </row>
    <row r="273" spans="1:1" x14ac:dyDescent="0.25">
      <c r="A273" s="13"/>
    </row>
    <row r="274" spans="1:1" x14ac:dyDescent="0.25">
      <c r="A274" s="13"/>
    </row>
    <row r="275" spans="1:1" x14ac:dyDescent="0.25">
      <c r="A275" s="13"/>
    </row>
    <row r="276" spans="1:1" x14ac:dyDescent="0.25">
      <c r="A276" s="13"/>
    </row>
    <row r="277" spans="1:1" x14ac:dyDescent="0.25">
      <c r="A277" s="13"/>
    </row>
    <row r="278" spans="1:1" x14ac:dyDescent="0.25">
      <c r="A278" s="13"/>
    </row>
    <row r="279" spans="1:1" x14ac:dyDescent="0.25">
      <c r="A279" s="13"/>
    </row>
    <row r="280" spans="1:1" x14ac:dyDescent="0.25">
      <c r="A280" s="13"/>
    </row>
    <row r="281" spans="1:1" x14ac:dyDescent="0.25">
      <c r="A281" s="13"/>
    </row>
    <row r="282" spans="1:1" x14ac:dyDescent="0.25">
      <c r="A282" s="13"/>
    </row>
    <row r="283" spans="1:1" x14ac:dyDescent="0.25">
      <c r="A283" s="13"/>
    </row>
    <row r="284" spans="1:1" x14ac:dyDescent="0.25">
      <c r="A284" s="13"/>
    </row>
    <row r="285" spans="1:1" x14ac:dyDescent="0.25">
      <c r="A285" s="13"/>
    </row>
    <row r="286" spans="1:1" x14ac:dyDescent="0.25">
      <c r="A286" s="13"/>
    </row>
    <row r="287" spans="1:1" x14ac:dyDescent="0.25">
      <c r="A287" s="13"/>
    </row>
    <row r="288" spans="1:1" x14ac:dyDescent="0.25">
      <c r="A288" s="13"/>
    </row>
    <row r="289" spans="1:1" x14ac:dyDescent="0.25">
      <c r="A289" s="13"/>
    </row>
    <row r="290" spans="1:1" x14ac:dyDescent="0.25">
      <c r="A290" s="13"/>
    </row>
    <row r="291" spans="1:1" x14ac:dyDescent="0.25">
      <c r="A291" s="13"/>
    </row>
    <row r="292" spans="1:1" x14ac:dyDescent="0.25">
      <c r="A292" s="13"/>
    </row>
    <row r="293" spans="1:1" x14ac:dyDescent="0.25">
      <c r="A293" s="13"/>
    </row>
    <row r="294" spans="1:1" x14ac:dyDescent="0.25">
      <c r="A294" s="13"/>
    </row>
    <row r="295" spans="1:1" x14ac:dyDescent="0.25">
      <c r="A295" s="13"/>
    </row>
    <row r="296" spans="1:1" x14ac:dyDescent="0.25">
      <c r="A296" s="13"/>
    </row>
    <row r="297" spans="1:1" x14ac:dyDescent="0.25">
      <c r="A297" s="13"/>
    </row>
    <row r="298" spans="1:1" x14ac:dyDescent="0.25">
      <c r="A298" s="13"/>
    </row>
    <row r="299" spans="1:1" x14ac:dyDescent="0.25">
      <c r="A299" s="13"/>
    </row>
    <row r="300" spans="1:1" x14ac:dyDescent="0.25">
      <c r="A300" s="13"/>
    </row>
    <row r="301" spans="1:1" x14ac:dyDescent="0.25">
      <c r="A301" s="13"/>
    </row>
    <row r="302" spans="1:1" x14ac:dyDescent="0.25">
      <c r="A302" s="13"/>
    </row>
    <row r="303" spans="1:1" x14ac:dyDescent="0.25">
      <c r="A303" s="13"/>
    </row>
    <row r="304" spans="1:1" x14ac:dyDescent="0.25">
      <c r="A304" s="13"/>
    </row>
    <row r="305" spans="1:1" x14ac:dyDescent="0.25">
      <c r="A305" s="13"/>
    </row>
    <row r="306" spans="1:1" x14ac:dyDescent="0.25">
      <c r="A306" s="13"/>
    </row>
    <row r="307" spans="1:1" x14ac:dyDescent="0.25">
      <c r="A307" s="13"/>
    </row>
    <row r="308" spans="1:1" x14ac:dyDescent="0.25">
      <c r="A308" s="13"/>
    </row>
    <row r="309" spans="1:1" x14ac:dyDescent="0.25">
      <c r="A309" s="13"/>
    </row>
    <row r="310" spans="1:1" x14ac:dyDescent="0.25">
      <c r="A310" s="13"/>
    </row>
    <row r="311" spans="1:1" x14ac:dyDescent="0.25">
      <c r="A311" s="13"/>
    </row>
    <row r="312" spans="1:1" x14ac:dyDescent="0.25">
      <c r="A312" s="13"/>
    </row>
    <row r="313" spans="1:1" x14ac:dyDescent="0.25">
      <c r="A313" s="13"/>
    </row>
    <row r="314" spans="1:1" x14ac:dyDescent="0.25">
      <c r="A314" s="13"/>
    </row>
    <row r="315" spans="1:1" x14ac:dyDescent="0.25">
      <c r="A315" s="13"/>
    </row>
    <row r="316" spans="1:1" x14ac:dyDescent="0.25">
      <c r="A316" s="13"/>
    </row>
    <row r="317" spans="1:1" x14ac:dyDescent="0.25">
      <c r="A317" s="13"/>
    </row>
    <row r="318" spans="1:1" x14ac:dyDescent="0.25">
      <c r="A318" s="13"/>
    </row>
    <row r="319" spans="1:1" x14ac:dyDescent="0.25">
      <c r="A319" s="13"/>
    </row>
    <row r="320" spans="1:1" x14ac:dyDescent="0.25">
      <c r="A320" s="13"/>
    </row>
    <row r="321" spans="1:1" x14ac:dyDescent="0.25">
      <c r="A321" s="13"/>
    </row>
    <row r="322" spans="1:1" x14ac:dyDescent="0.25">
      <c r="A322" s="13"/>
    </row>
    <row r="323" spans="1:1" x14ac:dyDescent="0.25">
      <c r="A323" s="13"/>
    </row>
    <row r="324" spans="1:1" x14ac:dyDescent="0.25">
      <c r="A324" s="13"/>
    </row>
    <row r="325" spans="1:1" x14ac:dyDescent="0.25">
      <c r="A325" s="13"/>
    </row>
    <row r="326" spans="1:1" x14ac:dyDescent="0.25">
      <c r="A326" s="13"/>
    </row>
    <row r="327" spans="1:1" x14ac:dyDescent="0.25">
      <c r="A327" s="13"/>
    </row>
    <row r="328" spans="1:1" x14ac:dyDescent="0.25">
      <c r="A328" s="13"/>
    </row>
    <row r="329" spans="1:1" x14ac:dyDescent="0.25">
      <c r="A329" s="13"/>
    </row>
    <row r="330" spans="1:1" x14ac:dyDescent="0.25">
      <c r="A330" s="13"/>
    </row>
    <row r="331" spans="1:1" x14ac:dyDescent="0.25">
      <c r="A331" s="13"/>
    </row>
    <row r="332" spans="1:1" x14ac:dyDescent="0.25">
      <c r="A332" s="13"/>
    </row>
    <row r="333" spans="1:1" x14ac:dyDescent="0.25">
      <c r="A333" s="13"/>
    </row>
    <row r="334" spans="1:1" x14ac:dyDescent="0.25">
      <c r="A334" s="13"/>
    </row>
    <row r="335" spans="1:1" x14ac:dyDescent="0.25">
      <c r="A335" s="13"/>
    </row>
    <row r="336" spans="1:1" x14ac:dyDescent="0.25">
      <c r="A336" s="13"/>
    </row>
    <row r="337" spans="1:1" x14ac:dyDescent="0.25">
      <c r="A337" s="13"/>
    </row>
    <row r="338" spans="1:1" x14ac:dyDescent="0.25">
      <c r="A338" s="13"/>
    </row>
    <row r="339" spans="1:1" x14ac:dyDescent="0.25">
      <c r="A339" s="13"/>
    </row>
    <row r="340" spans="1:1" x14ac:dyDescent="0.25">
      <c r="A340" s="13"/>
    </row>
    <row r="341" spans="1:1" x14ac:dyDescent="0.25">
      <c r="A341" s="13"/>
    </row>
    <row r="342" spans="1:1" x14ac:dyDescent="0.25">
      <c r="A342" s="13"/>
    </row>
    <row r="343" spans="1:1" x14ac:dyDescent="0.25">
      <c r="A343" s="13"/>
    </row>
    <row r="344" spans="1:1" x14ac:dyDescent="0.25">
      <c r="A344" s="13"/>
    </row>
    <row r="345" spans="1:1" x14ac:dyDescent="0.25">
      <c r="A345" s="13"/>
    </row>
    <row r="346" spans="1:1" x14ac:dyDescent="0.25">
      <c r="A346" s="13"/>
    </row>
    <row r="347" spans="1:1" x14ac:dyDescent="0.25">
      <c r="A347" s="13"/>
    </row>
    <row r="348" spans="1:1" x14ac:dyDescent="0.25">
      <c r="A348" s="13"/>
    </row>
    <row r="349" spans="1:1" x14ac:dyDescent="0.25">
      <c r="A349" s="13"/>
    </row>
    <row r="350" spans="1:1" x14ac:dyDescent="0.25">
      <c r="A350" s="13"/>
    </row>
    <row r="351" spans="1:1" x14ac:dyDescent="0.25">
      <c r="A351" s="13"/>
    </row>
    <row r="352" spans="1:1" x14ac:dyDescent="0.25">
      <c r="A352" s="13"/>
    </row>
    <row r="353" spans="1:1" x14ac:dyDescent="0.25">
      <c r="A353" s="13"/>
    </row>
    <row r="354" spans="1:1" x14ac:dyDescent="0.25">
      <c r="A354" s="13"/>
    </row>
    <row r="355" spans="1:1" x14ac:dyDescent="0.25">
      <c r="A355" s="13"/>
    </row>
    <row r="356" spans="1:1" x14ac:dyDescent="0.25">
      <c r="A356" s="13"/>
    </row>
    <row r="357" spans="1:1" x14ac:dyDescent="0.25">
      <c r="A357" s="13"/>
    </row>
    <row r="358" spans="1:1" x14ac:dyDescent="0.25">
      <c r="A358" s="13"/>
    </row>
    <row r="359" spans="1:1" x14ac:dyDescent="0.25">
      <c r="A359" s="13"/>
    </row>
    <row r="360" spans="1:1" x14ac:dyDescent="0.25">
      <c r="A360" s="13"/>
    </row>
    <row r="361" spans="1:1" x14ac:dyDescent="0.25">
      <c r="A361" s="13"/>
    </row>
    <row r="362" spans="1:1" x14ac:dyDescent="0.25">
      <c r="A362" s="13"/>
    </row>
    <row r="363" spans="1:1" x14ac:dyDescent="0.25">
      <c r="A363" s="13"/>
    </row>
    <row r="364" spans="1:1" x14ac:dyDescent="0.25">
      <c r="A364" s="13"/>
    </row>
    <row r="365" spans="1:1" x14ac:dyDescent="0.25">
      <c r="A365" s="13"/>
    </row>
    <row r="366" spans="1:1" x14ac:dyDescent="0.25">
      <c r="A366" s="13"/>
    </row>
    <row r="367" spans="1:1" x14ac:dyDescent="0.25">
      <c r="A367" s="13"/>
    </row>
    <row r="368" spans="1:1" x14ac:dyDescent="0.25">
      <c r="A368" s="13"/>
    </row>
    <row r="369" spans="1:1" x14ac:dyDescent="0.25">
      <c r="A369" s="13"/>
    </row>
    <row r="370" spans="1:1" x14ac:dyDescent="0.25">
      <c r="A370" s="13"/>
    </row>
    <row r="371" spans="1:1" x14ac:dyDescent="0.25">
      <c r="A371" s="13"/>
    </row>
    <row r="372" spans="1:1" x14ac:dyDescent="0.25">
      <c r="A372" s="13"/>
    </row>
    <row r="373" spans="1:1" x14ac:dyDescent="0.25">
      <c r="A373" s="13"/>
    </row>
    <row r="374" spans="1:1" x14ac:dyDescent="0.25">
      <c r="A374" s="13"/>
    </row>
    <row r="375" spans="1:1" x14ac:dyDescent="0.25">
      <c r="A375" s="13"/>
    </row>
    <row r="376" spans="1:1" x14ac:dyDescent="0.25">
      <c r="A376" s="13"/>
    </row>
    <row r="377" spans="1:1" x14ac:dyDescent="0.25">
      <c r="A377" s="13"/>
    </row>
    <row r="378" spans="1:1" x14ac:dyDescent="0.25">
      <c r="A378" s="13"/>
    </row>
    <row r="379" spans="1:1" x14ac:dyDescent="0.25">
      <c r="A379" s="13"/>
    </row>
    <row r="380" spans="1:1" x14ac:dyDescent="0.25">
      <c r="A380" s="13"/>
    </row>
    <row r="381" spans="1:1" x14ac:dyDescent="0.25">
      <c r="A381" s="13"/>
    </row>
    <row r="382" spans="1:1" x14ac:dyDescent="0.25">
      <c r="A382" s="13"/>
    </row>
    <row r="383" spans="1:1" x14ac:dyDescent="0.25">
      <c r="A383" s="13"/>
    </row>
    <row r="384" spans="1:1" x14ac:dyDescent="0.25">
      <c r="A384" s="13"/>
    </row>
    <row r="385" spans="1:1" x14ac:dyDescent="0.25">
      <c r="A385" s="13"/>
    </row>
    <row r="386" spans="1:1" x14ac:dyDescent="0.25">
      <c r="A386" s="13"/>
    </row>
    <row r="387" spans="1:1" x14ac:dyDescent="0.25">
      <c r="A387" s="13"/>
    </row>
    <row r="388" spans="1:1" x14ac:dyDescent="0.25">
      <c r="A388" s="13"/>
    </row>
    <row r="389" spans="1:1" x14ac:dyDescent="0.25">
      <c r="A389" s="13"/>
    </row>
    <row r="390" spans="1:1" x14ac:dyDescent="0.25">
      <c r="A390" s="13"/>
    </row>
    <row r="391" spans="1:1" x14ac:dyDescent="0.25">
      <c r="A391" s="13"/>
    </row>
    <row r="392" spans="1:1" x14ac:dyDescent="0.25">
      <c r="A392" s="13"/>
    </row>
    <row r="393" spans="1:1" x14ac:dyDescent="0.25">
      <c r="A393" s="13"/>
    </row>
    <row r="394" spans="1:1" x14ac:dyDescent="0.25">
      <c r="A394" s="13"/>
    </row>
    <row r="395" spans="1:1" x14ac:dyDescent="0.25">
      <c r="A395" s="13"/>
    </row>
    <row r="396" spans="1:1" x14ac:dyDescent="0.25">
      <c r="A396" s="13"/>
    </row>
    <row r="397" spans="1:1" x14ac:dyDescent="0.25">
      <c r="A397" s="13"/>
    </row>
    <row r="398" spans="1:1" x14ac:dyDescent="0.25">
      <c r="A398" s="13"/>
    </row>
    <row r="399" spans="1:1" x14ac:dyDescent="0.25">
      <c r="A399" s="13"/>
    </row>
    <row r="400" spans="1:1" x14ac:dyDescent="0.25">
      <c r="A400" s="13"/>
    </row>
    <row r="401" spans="1:1" x14ac:dyDescent="0.25">
      <c r="A401" s="13"/>
    </row>
    <row r="402" spans="1:1" x14ac:dyDescent="0.25">
      <c r="A402" s="13"/>
    </row>
    <row r="403" spans="1:1" x14ac:dyDescent="0.25">
      <c r="A403" s="13"/>
    </row>
    <row r="404" spans="1:1" x14ac:dyDescent="0.25">
      <c r="A404" s="13"/>
    </row>
    <row r="405" spans="1:1" x14ac:dyDescent="0.25">
      <c r="A405" s="13"/>
    </row>
    <row r="406" spans="1:1" x14ac:dyDescent="0.25">
      <c r="A406" s="13"/>
    </row>
    <row r="407" spans="1:1" x14ac:dyDescent="0.25">
      <c r="A407" s="13"/>
    </row>
    <row r="408" spans="1:1" x14ac:dyDescent="0.25">
      <c r="A408" s="13"/>
    </row>
    <row r="409" spans="1:1" x14ac:dyDescent="0.25">
      <c r="A409" s="13"/>
    </row>
    <row r="410" spans="1:1" x14ac:dyDescent="0.25">
      <c r="A410" s="13"/>
    </row>
    <row r="411" spans="1:1" x14ac:dyDescent="0.25">
      <c r="A411" s="13"/>
    </row>
    <row r="412" spans="1:1" x14ac:dyDescent="0.25">
      <c r="A412" s="13"/>
    </row>
    <row r="413" spans="1:1" x14ac:dyDescent="0.25">
      <c r="A413" s="13"/>
    </row>
    <row r="414" spans="1:1" x14ac:dyDescent="0.25">
      <c r="A414" s="13"/>
    </row>
    <row r="415" spans="1:1" x14ac:dyDescent="0.25">
      <c r="A415" s="13"/>
    </row>
    <row r="416" spans="1:1" x14ac:dyDescent="0.25">
      <c r="A416" s="13"/>
    </row>
    <row r="417" spans="1:1" x14ac:dyDescent="0.25">
      <c r="A417" s="13"/>
    </row>
    <row r="418" spans="1:1" x14ac:dyDescent="0.25">
      <c r="A418" s="13"/>
    </row>
    <row r="419" spans="1:1" x14ac:dyDescent="0.25">
      <c r="A419" s="13"/>
    </row>
    <row r="420" spans="1:1" x14ac:dyDescent="0.25">
      <c r="A420" s="13"/>
    </row>
    <row r="421" spans="1:1" x14ac:dyDescent="0.25">
      <c r="A421" s="13"/>
    </row>
    <row r="422" spans="1:1" x14ac:dyDescent="0.25">
      <c r="A422" s="13"/>
    </row>
    <row r="423" spans="1:1" x14ac:dyDescent="0.25">
      <c r="A423" s="13"/>
    </row>
    <row r="424" spans="1:1" x14ac:dyDescent="0.25">
      <c r="A424" s="13"/>
    </row>
    <row r="425" spans="1:1" x14ac:dyDescent="0.25">
      <c r="A425" s="13"/>
    </row>
    <row r="426" spans="1:1" x14ac:dyDescent="0.25">
      <c r="A426" s="13"/>
    </row>
    <row r="427" spans="1:1" x14ac:dyDescent="0.25">
      <c r="A427" s="13"/>
    </row>
    <row r="428" spans="1:1" x14ac:dyDescent="0.25">
      <c r="A428" s="13"/>
    </row>
    <row r="429" spans="1:1" x14ac:dyDescent="0.25">
      <c r="A429" s="13"/>
    </row>
    <row r="430" spans="1:1" x14ac:dyDescent="0.25">
      <c r="A430" s="13"/>
    </row>
    <row r="431" spans="1:1" x14ac:dyDescent="0.25">
      <c r="A431" s="13"/>
    </row>
    <row r="432" spans="1:1" x14ac:dyDescent="0.25">
      <c r="A432" s="13"/>
    </row>
    <row r="433" spans="1:1" x14ac:dyDescent="0.25">
      <c r="A433" s="13"/>
    </row>
    <row r="434" spans="1:1" x14ac:dyDescent="0.25">
      <c r="A434" s="13"/>
    </row>
    <row r="435" spans="1:1" x14ac:dyDescent="0.25">
      <c r="A435" s="13"/>
    </row>
    <row r="436" spans="1:1" x14ac:dyDescent="0.25">
      <c r="A436" s="13"/>
    </row>
    <row r="437" spans="1:1" x14ac:dyDescent="0.25">
      <c r="A437" s="13"/>
    </row>
    <row r="438" spans="1:1" x14ac:dyDescent="0.25">
      <c r="A438" s="13"/>
    </row>
    <row r="439" spans="1:1" x14ac:dyDescent="0.25">
      <c r="A439" s="13"/>
    </row>
    <row r="440" spans="1:1" x14ac:dyDescent="0.25">
      <c r="A440" s="13"/>
    </row>
    <row r="441" spans="1:1" x14ac:dyDescent="0.25">
      <c r="A441" s="13"/>
    </row>
    <row r="442" spans="1:1" x14ac:dyDescent="0.25">
      <c r="A442" s="13"/>
    </row>
    <row r="443" spans="1:1" x14ac:dyDescent="0.25">
      <c r="A443" s="13"/>
    </row>
    <row r="444" spans="1:1" x14ac:dyDescent="0.25">
      <c r="A444" s="13"/>
    </row>
    <row r="445" spans="1:1" x14ac:dyDescent="0.25">
      <c r="A445" s="13"/>
    </row>
    <row r="446" spans="1:1" x14ac:dyDescent="0.25">
      <c r="A446" s="13"/>
    </row>
    <row r="447" spans="1:1" x14ac:dyDescent="0.25">
      <c r="A447" s="13"/>
    </row>
    <row r="448" spans="1:1" x14ac:dyDescent="0.25">
      <c r="A448" s="13"/>
    </row>
    <row r="449" spans="1:1" x14ac:dyDescent="0.25">
      <c r="A449" s="13"/>
    </row>
    <row r="450" spans="1:1" x14ac:dyDescent="0.25">
      <c r="A450" s="13"/>
    </row>
    <row r="451" spans="1:1" x14ac:dyDescent="0.25">
      <c r="A451" s="13"/>
    </row>
    <row r="452" spans="1:1" x14ac:dyDescent="0.25">
      <c r="A452" s="13"/>
    </row>
    <row r="453" spans="1:1" x14ac:dyDescent="0.25">
      <c r="A453" s="13"/>
    </row>
    <row r="454" spans="1:1" x14ac:dyDescent="0.25">
      <c r="A454" s="13"/>
    </row>
    <row r="455" spans="1:1" x14ac:dyDescent="0.25">
      <c r="A455" s="13"/>
    </row>
    <row r="456" spans="1:1" x14ac:dyDescent="0.25">
      <c r="A456" s="13"/>
    </row>
    <row r="457" spans="1:1" x14ac:dyDescent="0.25">
      <c r="A457" s="13"/>
    </row>
    <row r="458" spans="1:1" x14ac:dyDescent="0.25">
      <c r="A458" s="13"/>
    </row>
    <row r="459" spans="1:1" x14ac:dyDescent="0.25">
      <c r="A459" s="13"/>
    </row>
    <row r="460" spans="1:1" x14ac:dyDescent="0.25">
      <c r="A460" s="13"/>
    </row>
    <row r="461" spans="1:1" x14ac:dyDescent="0.25">
      <c r="A461" s="13"/>
    </row>
    <row r="462" spans="1:1" x14ac:dyDescent="0.25">
      <c r="A462" s="13"/>
    </row>
    <row r="463" spans="1:1" x14ac:dyDescent="0.25">
      <c r="A463" s="13"/>
    </row>
    <row r="464" spans="1:1" x14ac:dyDescent="0.25">
      <c r="A464" s="13"/>
    </row>
    <row r="465" spans="1:1" x14ac:dyDescent="0.25">
      <c r="A465" s="13"/>
    </row>
    <row r="466" spans="1:1" x14ac:dyDescent="0.25">
      <c r="A466" s="13"/>
    </row>
    <row r="467" spans="1:1" x14ac:dyDescent="0.25">
      <c r="A467" s="13"/>
    </row>
    <row r="468" spans="1:1" x14ac:dyDescent="0.25">
      <c r="A468" s="13"/>
    </row>
    <row r="469" spans="1:1" x14ac:dyDescent="0.25">
      <c r="A469" s="13"/>
    </row>
    <row r="470" spans="1:1" x14ac:dyDescent="0.25">
      <c r="A470" s="13"/>
    </row>
    <row r="471" spans="1:1" x14ac:dyDescent="0.25">
      <c r="A471" s="13"/>
    </row>
    <row r="472" spans="1:1" x14ac:dyDescent="0.25">
      <c r="A472" s="13"/>
    </row>
    <row r="473" spans="1:1" x14ac:dyDescent="0.25">
      <c r="A473" s="13"/>
    </row>
    <row r="474" spans="1:1" x14ac:dyDescent="0.25">
      <c r="A474" s="13"/>
    </row>
    <row r="475" spans="1:1" x14ac:dyDescent="0.25">
      <c r="A475" s="13"/>
    </row>
    <row r="476" spans="1:1" x14ac:dyDescent="0.25">
      <c r="A476" s="13"/>
    </row>
    <row r="477" spans="1:1" x14ac:dyDescent="0.25">
      <c r="A477" s="13"/>
    </row>
    <row r="478" spans="1:1" x14ac:dyDescent="0.25">
      <c r="A478" s="13"/>
    </row>
    <row r="479" spans="1:1" x14ac:dyDescent="0.25">
      <c r="A479" s="13"/>
    </row>
    <row r="480" spans="1:1" x14ac:dyDescent="0.25">
      <c r="A480" s="13"/>
    </row>
    <row r="481" spans="1:1" x14ac:dyDescent="0.25">
      <c r="A481" s="13"/>
    </row>
    <row r="482" spans="1:1" x14ac:dyDescent="0.25">
      <c r="A482" s="13"/>
    </row>
    <row r="483" spans="1:1" x14ac:dyDescent="0.25">
      <c r="A483" s="13"/>
    </row>
    <row r="484" spans="1:1" x14ac:dyDescent="0.25">
      <c r="A484" s="13"/>
    </row>
    <row r="485" spans="1:1" x14ac:dyDescent="0.25">
      <c r="A485" s="13"/>
    </row>
    <row r="486" spans="1:1" x14ac:dyDescent="0.25">
      <c r="A486" s="13"/>
    </row>
    <row r="487" spans="1:1" x14ac:dyDescent="0.25">
      <c r="A487" s="13"/>
    </row>
    <row r="488" spans="1:1" x14ac:dyDescent="0.25">
      <c r="A488" s="13"/>
    </row>
    <row r="489" spans="1:1" x14ac:dyDescent="0.25">
      <c r="A489" s="13"/>
    </row>
    <row r="490" spans="1:1" x14ac:dyDescent="0.25">
      <c r="A490" s="13"/>
    </row>
    <row r="491" spans="1:1" x14ac:dyDescent="0.25">
      <c r="A491" s="13"/>
    </row>
    <row r="492" spans="1:1" x14ac:dyDescent="0.25">
      <c r="A492" s="13"/>
    </row>
    <row r="493" spans="1:1" x14ac:dyDescent="0.25">
      <c r="A493" s="13"/>
    </row>
    <row r="494" spans="1:1" x14ac:dyDescent="0.25">
      <c r="A494" s="13"/>
    </row>
    <row r="495" spans="1:1" x14ac:dyDescent="0.25">
      <c r="A495" s="13"/>
    </row>
    <row r="496" spans="1:1" x14ac:dyDescent="0.25">
      <c r="A496" s="13"/>
    </row>
    <row r="497" spans="1:1" x14ac:dyDescent="0.25">
      <c r="A497" s="13"/>
    </row>
    <row r="498" spans="1:1" x14ac:dyDescent="0.25">
      <c r="A498" s="13"/>
    </row>
    <row r="499" spans="1:1" x14ac:dyDescent="0.25">
      <c r="A499" s="13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3"/>
    </row>
    <row r="505" spans="1:1" x14ac:dyDescent="0.25">
      <c r="A505" s="13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3"/>
    </row>
    <row r="515" spans="1:1" x14ac:dyDescent="0.25">
      <c r="A515" s="13"/>
    </row>
    <row r="516" spans="1:1" x14ac:dyDescent="0.25">
      <c r="A516" s="13"/>
    </row>
    <row r="517" spans="1:1" x14ac:dyDescent="0.25">
      <c r="A517" s="13"/>
    </row>
    <row r="518" spans="1:1" x14ac:dyDescent="0.25">
      <c r="A518" s="13"/>
    </row>
    <row r="519" spans="1:1" x14ac:dyDescent="0.25">
      <c r="A519" s="13"/>
    </row>
    <row r="520" spans="1:1" x14ac:dyDescent="0.25">
      <c r="A520" s="13"/>
    </row>
    <row r="521" spans="1:1" x14ac:dyDescent="0.25">
      <c r="A521" s="13"/>
    </row>
    <row r="522" spans="1:1" x14ac:dyDescent="0.25">
      <c r="A522" s="13"/>
    </row>
    <row r="523" spans="1:1" x14ac:dyDescent="0.25">
      <c r="A523" s="13"/>
    </row>
    <row r="524" spans="1:1" x14ac:dyDescent="0.25">
      <c r="A524" s="13"/>
    </row>
    <row r="525" spans="1:1" x14ac:dyDescent="0.25">
      <c r="A525" s="13"/>
    </row>
    <row r="526" spans="1:1" x14ac:dyDescent="0.25">
      <c r="A526" s="13"/>
    </row>
    <row r="527" spans="1:1" x14ac:dyDescent="0.25">
      <c r="A527" s="13"/>
    </row>
    <row r="528" spans="1:1" x14ac:dyDescent="0.25">
      <c r="A528" s="13"/>
    </row>
    <row r="529" spans="1:1" x14ac:dyDescent="0.25">
      <c r="A529" s="13"/>
    </row>
    <row r="530" spans="1:1" x14ac:dyDescent="0.25">
      <c r="A530" s="13"/>
    </row>
    <row r="531" spans="1:1" x14ac:dyDescent="0.25">
      <c r="A531" s="13"/>
    </row>
    <row r="532" spans="1:1" x14ac:dyDescent="0.25">
      <c r="A532" s="13"/>
    </row>
    <row r="533" spans="1:1" x14ac:dyDescent="0.25">
      <c r="A533" s="13"/>
    </row>
    <row r="534" spans="1:1" x14ac:dyDescent="0.25">
      <c r="A534" s="13"/>
    </row>
    <row r="535" spans="1:1" x14ac:dyDescent="0.25">
      <c r="A535" s="13"/>
    </row>
    <row r="536" spans="1:1" x14ac:dyDescent="0.25">
      <c r="A536" s="13"/>
    </row>
    <row r="537" spans="1:1" x14ac:dyDescent="0.25">
      <c r="A537" s="13"/>
    </row>
    <row r="538" spans="1:1" x14ac:dyDescent="0.25">
      <c r="A538" s="13"/>
    </row>
    <row r="539" spans="1:1" x14ac:dyDescent="0.25">
      <c r="A539" s="13"/>
    </row>
    <row r="540" spans="1:1" x14ac:dyDescent="0.25">
      <c r="A540" s="13"/>
    </row>
    <row r="541" spans="1:1" x14ac:dyDescent="0.25">
      <c r="A541" s="13"/>
    </row>
    <row r="542" spans="1:1" x14ac:dyDescent="0.25">
      <c r="A542" s="13"/>
    </row>
    <row r="543" spans="1:1" x14ac:dyDescent="0.25">
      <c r="A543" s="13"/>
    </row>
    <row r="544" spans="1:1" x14ac:dyDescent="0.25">
      <c r="A544" s="13"/>
    </row>
    <row r="545" spans="1:1" x14ac:dyDescent="0.25">
      <c r="A545" s="13"/>
    </row>
    <row r="546" spans="1:1" x14ac:dyDescent="0.25">
      <c r="A546" s="13"/>
    </row>
    <row r="547" spans="1:1" x14ac:dyDescent="0.25">
      <c r="A547" s="13"/>
    </row>
    <row r="548" spans="1:1" x14ac:dyDescent="0.25">
      <c r="A548" s="13"/>
    </row>
    <row r="549" spans="1:1" x14ac:dyDescent="0.25">
      <c r="A549" s="13"/>
    </row>
    <row r="550" spans="1:1" x14ac:dyDescent="0.25">
      <c r="A550" s="13"/>
    </row>
    <row r="551" spans="1:1" x14ac:dyDescent="0.25">
      <c r="A551" s="13"/>
    </row>
    <row r="552" spans="1:1" x14ac:dyDescent="0.25">
      <c r="A552" s="13"/>
    </row>
    <row r="553" spans="1:1" x14ac:dyDescent="0.25">
      <c r="A553" s="13"/>
    </row>
    <row r="554" spans="1:1" x14ac:dyDescent="0.25">
      <c r="A554" s="13"/>
    </row>
    <row r="555" spans="1:1" x14ac:dyDescent="0.25">
      <c r="A555" s="13"/>
    </row>
    <row r="556" spans="1:1" x14ac:dyDescent="0.25">
      <c r="A556" s="13"/>
    </row>
    <row r="557" spans="1:1" x14ac:dyDescent="0.25">
      <c r="A557" s="13"/>
    </row>
    <row r="558" spans="1:1" x14ac:dyDescent="0.25">
      <c r="A558" s="13"/>
    </row>
    <row r="559" spans="1:1" x14ac:dyDescent="0.25">
      <c r="A559" s="13"/>
    </row>
    <row r="560" spans="1:1" x14ac:dyDescent="0.25">
      <c r="A560" s="13"/>
    </row>
    <row r="561" spans="1:1" x14ac:dyDescent="0.25">
      <c r="A561" s="13"/>
    </row>
    <row r="562" spans="1:1" x14ac:dyDescent="0.25">
      <c r="A562" s="13"/>
    </row>
    <row r="563" spans="1:1" x14ac:dyDescent="0.25">
      <c r="A563" s="13"/>
    </row>
    <row r="564" spans="1:1" x14ac:dyDescent="0.25">
      <c r="A564" s="13"/>
    </row>
    <row r="565" spans="1:1" x14ac:dyDescent="0.25">
      <c r="A565" s="13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3"/>
    </row>
    <row r="571" spans="1:1" x14ac:dyDescent="0.25">
      <c r="A571" s="13"/>
    </row>
    <row r="572" spans="1:1" x14ac:dyDescent="0.25">
      <c r="A572" s="13"/>
    </row>
    <row r="573" spans="1:1" x14ac:dyDescent="0.25">
      <c r="A573" s="13"/>
    </row>
    <row r="574" spans="1:1" x14ac:dyDescent="0.25">
      <c r="A574" s="13"/>
    </row>
    <row r="575" spans="1:1" x14ac:dyDescent="0.25">
      <c r="A575" s="13"/>
    </row>
    <row r="576" spans="1:1" x14ac:dyDescent="0.25">
      <c r="A576" s="13"/>
    </row>
    <row r="577" spans="1:1" x14ac:dyDescent="0.25">
      <c r="A577" s="13"/>
    </row>
    <row r="578" spans="1:1" x14ac:dyDescent="0.25">
      <c r="A578" s="13"/>
    </row>
    <row r="579" spans="1:1" x14ac:dyDescent="0.25">
      <c r="A579" s="13"/>
    </row>
    <row r="580" spans="1:1" x14ac:dyDescent="0.25">
      <c r="A580" s="13"/>
    </row>
    <row r="581" spans="1:1" x14ac:dyDescent="0.25">
      <c r="A581" s="13"/>
    </row>
    <row r="582" spans="1:1" x14ac:dyDescent="0.25">
      <c r="A582" s="13"/>
    </row>
    <row r="583" spans="1:1" x14ac:dyDescent="0.25">
      <c r="A583" s="13"/>
    </row>
    <row r="584" spans="1:1" x14ac:dyDescent="0.25">
      <c r="A584" s="13"/>
    </row>
    <row r="585" spans="1:1" x14ac:dyDescent="0.25">
      <c r="A585" s="13"/>
    </row>
    <row r="586" spans="1:1" x14ac:dyDescent="0.25">
      <c r="A586" s="13"/>
    </row>
    <row r="587" spans="1:1" x14ac:dyDescent="0.25">
      <c r="A587" s="13"/>
    </row>
    <row r="588" spans="1:1" x14ac:dyDescent="0.25">
      <c r="A588" s="13"/>
    </row>
    <row r="589" spans="1:1" x14ac:dyDescent="0.25">
      <c r="A589" s="13"/>
    </row>
    <row r="590" spans="1:1" x14ac:dyDescent="0.25">
      <c r="A590" s="13"/>
    </row>
    <row r="591" spans="1:1" x14ac:dyDescent="0.25">
      <c r="A591" s="13"/>
    </row>
    <row r="592" spans="1:1" x14ac:dyDescent="0.25">
      <c r="A592" s="13"/>
    </row>
    <row r="593" spans="1:1" x14ac:dyDescent="0.25">
      <c r="A593" s="13"/>
    </row>
    <row r="594" spans="1:1" x14ac:dyDescent="0.25">
      <c r="A594" s="13"/>
    </row>
    <row r="595" spans="1:1" x14ac:dyDescent="0.25">
      <c r="A595" s="13"/>
    </row>
    <row r="596" spans="1:1" x14ac:dyDescent="0.25">
      <c r="A596" s="13"/>
    </row>
    <row r="597" spans="1:1" x14ac:dyDescent="0.25">
      <c r="A597" s="13"/>
    </row>
    <row r="598" spans="1:1" x14ac:dyDescent="0.25">
      <c r="A598" s="13"/>
    </row>
    <row r="599" spans="1:1" x14ac:dyDescent="0.25">
      <c r="A599" s="13"/>
    </row>
    <row r="600" spans="1:1" x14ac:dyDescent="0.25">
      <c r="A600" s="13"/>
    </row>
    <row r="601" spans="1:1" x14ac:dyDescent="0.25">
      <c r="A601" s="13"/>
    </row>
    <row r="602" spans="1:1" x14ac:dyDescent="0.25">
      <c r="A602" s="13"/>
    </row>
    <row r="603" spans="1:1" x14ac:dyDescent="0.25">
      <c r="A603" s="13"/>
    </row>
    <row r="604" spans="1:1" x14ac:dyDescent="0.25">
      <c r="A604" s="13"/>
    </row>
    <row r="605" spans="1:1" x14ac:dyDescent="0.25">
      <c r="A605" s="13"/>
    </row>
    <row r="606" spans="1:1" x14ac:dyDescent="0.25">
      <c r="A606" s="13"/>
    </row>
    <row r="607" spans="1:1" x14ac:dyDescent="0.25">
      <c r="A607" s="13"/>
    </row>
    <row r="608" spans="1:1" x14ac:dyDescent="0.25">
      <c r="A608" s="13"/>
    </row>
    <row r="609" spans="1:1" x14ac:dyDescent="0.25">
      <c r="A609" s="13"/>
    </row>
    <row r="610" spans="1:1" x14ac:dyDescent="0.25">
      <c r="A610" s="13"/>
    </row>
    <row r="611" spans="1:1" x14ac:dyDescent="0.25">
      <c r="A611" s="13"/>
    </row>
    <row r="612" spans="1:1" x14ac:dyDescent="0.25">
      <c r="A612" s="13"/>
    </row>
    <row r="613" spans="1:1" x14ac:dyDescent="0.25">
      <c r="A613" s="13"/>
    </row>
    <row r="614" spans="1:1" x14ac:dyDescent="0.25">
      <c r="A614" s="13"/>
    </row>
    <row r="615" spans="1:1" x14ac:dyDescent="0.25">
      <c r="A615" s="13"/>
    </row>
    <row r="616" spans="1:1" x14ac:dyDescent="0.25">
      <c r="A616" s="13"/>
    </row>
    <row r="617" spans="1:1" x14ac:dyDescent="0.25">
      <c r="A617" s="13"/>
    </row>
    <row r="618" spans="1:1" x14ac:dyDescent="0.25">
      <c r="A618" s="13"/>
    </row>
    <row r="619" spans="1:1" x14ac:dyDescent="0.25">
      <c r="A619" s="13"/>
    </row>
    <row r="620" spans="1:1" x14ac:dyDescent="0.25">
      <c r="A620" s="13"/>
    </row>
    <row r="621" spans="1:1" x14ac:dyDescent="0.25">
      <c r="A621" s="13"/>
    </row>
    <row r="622" spans="1:1" x14ac:dyDescent="0.25">
      <c r="A622" s="13"/>
    </row>
    <row r="623" spans="1:1" x14ac:dyDescent="0.25">
      <c r="A623" s="13"/>
    </row>
    <row r="624" spans="1:1" x14ac:dyDescent="0.25">
      <c r="A624" s="13"/>
    </row>
    <row r="625" spans="1:1" x14ac:dyDescent="0.25">
      <c r="A625" s="13"/>
    </row>
    <row r="626" spans="1:1" x14ac:dyDescent="0.25">
      <c r="A626" s="13"/>
    </row>
    <row r="627" spans="1:1" x14ac:dyDescent="0.25">
      <c r="A627" s="13"/>
    </row>
    <row r="628" spans="1:1" x14ac:dyDescent="0.25">
      <c r="A628" s="13"/>
    </row>
    <row r="629" spans="1:1" x14ac:dyDescent="0.25">
      <c r="A629" s="13"/>
    </row>
    <row r="630" spans="1:1" x14ac:dyDescent="0.25">
      <c r="A630" s="13"/>
    </row>
    <row r="631" spans="1:1" x14ac:dyDescent="0.25">
      <c r="A631" s="13"/>
    </row>
    <row r="632" spans="1:1" x14ac:dyDescent="0.25">
      <c r="A632" s="13"/>
    </row>
    <row r="633" spans="1:1" x14ac:dyDescent="0.25">
      <c r="A633" s="13"/>
    </row>
    <row r="634" spans="1:1" x14ac:dyDescent="0.25">
      <c r="A634" s="13"/>
    </row>
    <row r="635" spans="1:1" x14ac:dyDescent="0.25">
      <c r="A635" s="13"/>
    </row>
    <row r="636" spans="1:1" x14ac:dyDescent="0.25">
      <c r="A636" s="13"/>
    </row>
    <row r="637" spans="1:1" x14ac:dyDescent="0.25">
      <c r="A637" s="13"/>
    </row>
    <row r="638" spans="1:1" x14ac:dyDescent="0.25">
      <c r="A638" s="13"/>
    </row>
    <row r="639" spans="1:1" x14ac:dyDescent="0.25">
      <c r="A639" s="13"/>
    </row>
    <row r="640" spans="1:1" x14ac:dyDescent="0.25">
      <c r="A640" s="13"/>
    </row>
    <row r="641" spans="1:1" x14ac:dyDescent="0.25">
      <c r="A641" s="13"/>
    </row>
    <row r="642" spans="1:1" x14ac:dyDescent="0.25">
      <c r="A642" s="13"/>
    </row>
    <row r="643" spans="1:1" x14ac:dyDescent="0.25">
      <c r="A643" s="13"/>
    </row>
    <row r="644" spans="1:1" x14ac:dyDescent="0.25">
      <c r="A644" s="13"/>
    </row>
    <row r="645" spans="1:1" x14ac:dyDescent="0.25">
      <c r="A645" s="13"/>
    </row>
    <row r="646" spans="1:1" x14ac:dyDescent="0.25">
      <c r="A646" s="13"/>
    </row>
    <row r="647" spans="1:1" x14ac:dyDescent="0.25">
      <c r="A647" s="13"/>
    </row>
    <row r="648" spans="1:1" x14ac:dyDescent="0.25">
      <c r="A648" s="13"/>
    </row>
    <row r="649" spans="1:1" x14ac:dyDescent="0.25">
      <c r="A649" s="13"/>
    </row>
    <row r="650" spans="1:1" x14ac:dyDescent="0.25">
      <c r="A650" s="13"/>
    </row>
    <row r="651" spans="1:1" x14ac:dyDescent="0.25">
      <c r="A651" s="13"/>
    </row>
    <row r="652" spans="1:1" x14ac:dyDescent="0.25">
      <c r="A652" s="13"/>
    </row>
    <row r="653" spans="1:1" x14ac:dyDescent="0.25">
      <c r="A653" s="13"/>
    </row>
    <row r="654" spans="1:1" x14ac:dyDescent="0.25">
      <c r="A654" s="13"/>
    </row>
    <row r="655" spans="1:1" x14ac:dyDescent="0.25">
      <c r="A655" s="13"/>
    </row>
    <row r="656" spans="1:1" x14ac:dyDescent="0.25">
      <c r="A656" s="13"/>
    </row>
    <row r="657" spans="1:1" x14ac:dyDescent="0.25">
      <c r="A657" s="13"/>
    </row>
    <row r="658" spans="1:1" x14ac:dyDescent="0.25">
      <c r="A658" s="13"/>
    </row>
    <row r="659" spans="1:1" x14ac:dyDescent="0.25">
      <c r="A659" s="13"/>
    </row>
    <row r="660" spans="1:1" x14ac:dyDescent="0.25">
      <c r="A660" s="13"/>
    </row>
    <row r="661" spans="1:1" x14ac:dyDescent="0.25">
      <c r="A661" s="13"/>
    </row>
    <row r="662" spans="1:1" x14ac:dyDescent="0.25">
      <c r="A662" s="13"/>
    </row>
    <row r="663" spans="1:1" x14ac:dyDescent="0.25">
      <c r="A663" s="13"/>
    </row>
    <row r="664" spans="1:1" x14ac:dyDescent="0.25">
      <c r="A664" s="13"/>
    </row>
    <row r="665" spans="1:1" x14ac:dyDescent="0.25">
      <c r="A665" s="13"/>
    </row>
    <row r="666" spans="1:1" x14ac:dyDescent="0.25">
      <c r="A666" s="13"/>
    </row>
    <row r="667" spans="1:1" x14ac:dyDescent="0.25">
      <c r="A667" s="13"/>
    </row>
    <row r="668" spans="1:1" x14ac:dyDescent="0.25">
      <c r="A668" s="13"/>
    </row>
    <row r="669" spans="1:1" x14ac:dyDescent="0.25">
      <c r="A669" s="13"/>
    </row>
    <row r="670" spans="1:1" x14ac:dyDescent="0.25">
      <c r="A670" s="13"/>
    </row>
    <row r="671" spans="1:1" x14ac:dyDescent="0.25">
      <c r="A671" s="13"/>
    </row>
    <row r="672" spans="1:1" x14ac:dyDescent="0.25">
      <c r="A672" s="13"/>
    </row>
    <row r="673" spans="1:1" x14ac:dyDescent="0.25">
      <c r="A673" s="13"/>
    </row>
    <row r="674" spans="1:1" x14ac:dyDescent="0.25">
      <c r="A674" s="13"/>
    </row>
    <row r="675" spans="1:1" x14ac:dyDescent="0.25">
      <c r="A675" s="13"/>
    </row>
    <row r="676" spans="1:1" x14ac:dyDescent="0.25">
      <c r="A676" s="13"/>
    </row>
    <row r="677" spans="1:1" x14ac:dyDescent="0.25">
      <c r="A677" s="13"/>
    </row>
    <row r="678" spans="1:1" x14ac:dyDescent="0.25">
      <c r="A678" s="13"/>
    </row>
    <row r="679" spans="1:1" x14ac:dyDescent="0.25">
      <c r="A679" s="13"/>
    </row>
    <row r="680" spans="1:1" x14ac:dyDescent="0.25">
      <c r="A680" s="13"/>
    </row>
    <row r="681" spans="1:1" x14ac:dyDescent="0.25">
      <c r="A681" s="13"/>
    </row>
    <row r="682" spans="1:1" x14ac:dyDescent="0.25">
      <c r="A682" s="13"/>
    </row>
    <row r="683" spans="1:1" x14ac:dyDescent="0.25">
      <c r="A683" s="13"/>
    </row>
    <row r="684" spans="1:1" x14ac:dyDescent="0.25">
      <c r="A684" s="13"/>
    </row>
    <row r="685" spans="1:1" x14ac:dyDescent="0.25">
      <c r="A685" s="13"/>
    </row>
    <row r="686" spans="1:1" x14ac:dyDescent="0.25">
      <c r="A686" s="13"/>
    </row>
    <row r="687" spans="1:1" x14ac:dyDescent="0.25">
      <c r="A687" s="13"/>
    </row>
    <row r="688" spans="1:1" x14ac:dyDescent="0.25">
      <c r="A688" s="13"/>
    </row>
    <row r="689" spans="1:1" x14ac:dyDescent="0.25">
      <c r="A689" s="13"/>
    </row>
    <row r="690" spans="1:1" x14ac:dyDescent="0.25">
      <c r="A690" s="13"/>
    </row>
    <row r="691" spans="1:1" x14ac:dyDescent="0.25">
      <c r="A691" s="13"/>
    </row>
    <row r="692" spans="1:1" x14ac:dyDescent="0.25">
      <c r="A692" s="13"/>
    </row>
    <row r="693" spans="1:1" x14ac:dyDescent="0.25">
      <c r="A693" s="13"/>
    </row>
    <row r="694" spans="1:1" x14ac:dyDescent="0.25">
      <c r="A694" s="13"/>
    </row>
    <row r="695" spans="1:1" x14ac:dyDescent="0.25">
      <c r="A695" s="13"/>
    </row>
    <row r="696" spans="1:1" x14ac:dyDescent="0.25">
      <c r="A696" s="13"/>
    </row>
    <row r="697" spans="1:1" x14ac:dyDescent="0.25">
      <c r="A697" s="13"/>
    </row>
    <row r="698" spans="1:1" x14ac:dyDescent="0.25">
      <c r="A698" s="13"/>
    </row>
    <row r="699" spans="1:1" x14ac:dyDescent="0.25">
      <c r="A699" s="13"/>
    </row>
    <row r="700" spans="1:1" x14ac:dyDescent="0.25">
      <c r="A700" s="13"/>
    </row>
    <row r="701" spans="1:1" x14ac:dyDescent="0.25">
      <c r="A701" s="13"/>
    </row>
    <row r="702" spans="1:1" x14ac:dyDescent="0.25">
      <c r="A702" s="13"/>
    </row>
    <row r="703" spans="1:1" x14ac:dyDescent="0.25">
      <c r="A703" s="13"/>
    </row>
    <row r="704" spans="1:1" x14ac:dyDescent="0.25">
      <c r="A704" s="13"/>
    </row>
    <row r="705" spans="1:1" x14ac:dyDescent="0.25">
      <c r="A705" s="13"/>
    </row>
    <row r="706" spans="1:1" x14ac:dyDescent="0.25">
      <c r="A706" s="13"/>
    </row>
    <row r="707" spans="1:1" x14ac:dyDescent="0.25">
      <c r="A707" s="13"/>
    </row>
    <row r="708" spans="1:1" x14ac:dyDescent="0.25">
      <c r="A708" s="13"/>
    </row>
    <row r="709" spans="1:1" x14ac:dyDescent="0.25">
      <c r="A709" s="13"/>
    </row>
    <row r="710" spans="1:1" x14ac:dyDescent="0.25">
      <c r="A710" s="13"/>
    </row>
    <row r="711" spans="1:1" x14ac:dyDescent="0.25">
      <c r="A711" s="13"/>
    </row>
    <row r="712" spans="1:1" x14ac:dyDescent="0.25">
      <c r="A712" s="13"/>
    </row>
    <row r="713" spans="1:1" x14ac:dyDescent="0.25">
      <c r="A713" s="13"/>
    </row>
    <row r="714" spans="1:1" x14ac:dyDescent="0.25">
      <c r="A714" s="13"/>
    </row>
    <row r="715" spans="1:1" x14ac:dyDescent="0.25">
      <c r="A715" s="13"/>
    </row>
    <row r="716" spans="1:1" x14ac:dyDescent="0.25">
      <c r="A716" s="13"/>
    </row>
    <row r="717" spans="1:1" x14ac:dyDescent="0.25">
      <c r="A717" s="13"/>
    </row>
    <row r="718" spans="1:1" x14ac:dyDescent="0.25">
      <c r="A718" s="13"/>
    </row>
    <row r="719" spans="1:1" x14ac:dyDescent="0.25">
      <c r="A719" s="13"/>
    </row>
    <row r="720" spans="1:1" x14ac:dyDescent="0.25">
      <c r="A720" s="13"/>
    </row>
    <row r="721" spans="1:1" x14ac:dyDescent="0.25">
      <c r="A721" s="13"/>
    </row>
    <row r="722" spans="1:1" x14ac:dyDescent="0.25">
      <c r="A722" s="13"/>
    </row>
    <row r="723" spans="1:1" x14ac:dyDescent="0.25">
      <c r="A723" s="13"/>
    </row>
    <row r="724" spans="1:1" x14ac:dyDescent="0.25">
      <c r="A724" s="13"/>
    </row>
    <row r="725" spans="1:1" x14ac:dyDescent="0.25">
      <c r="A725" s="13"/>
    </row>
    <row r="726" spans="1:1" x14ac:dyDescent="0.25">
      <c r="A726" s="13"/>
    </row>
    <row r="727" spans="1:1" x14ac:dyDescent="0.25">
      <c r="A727" s="13"/>
    </row>
    <row r="728" spans="1:1" x14ac:dyDescent="0.25">
      <c r="A728" s="13"/>
    </row>
    <row r="729" spans="1:1" x14ac:dyDescent="0.25">
      <c r="A729" s="13"/>
    </row>
    <row r="730" spans="1:1" x14ac:dyDescent="0.25">
      <c r="A730" s="13"/>
    </row>
    <row r="731" spans="1:1" x14ac:dyDescent="0.25">
      <c r="A731" s="13"/>
    </row>
    <row r="732" spans="1:1" x14ac:dyDescent="0.25">
      <c r="A732" s="13"/>
    </row>
    <row r="733" spans="1:1" x14ac:dyDescent="0.25">
      <c r="A733" s="13"/>
    </row>
    <row r="734" spans="1:1" x14ac:dyDescent="0.25">
      <c r="A734" s="13"/>
    </row>
    <row r="735" spans="1:1" x14ac:dyDescent="0.25">
      <c r="A735" s="13"/>
    </row>
    <row r="736" spans="1:1" x14ac:dyDescent="0.25">
      <c r="A736" s="13"/>
    </row>
    <row r="737" spans="1:1" x14ac:dyDescent="0.25">
      <c r="A737" s="13"/>
    </row>
    <row r="738" spans="1:1" x14ac:dyDescent="0.25">
      <c r="A738" s="13"/>
    </row>
    <row r="739" spans="1:1" x14ac:dyDescent="0.25">
      <c r="A739" s="13"/>
    </row>
    <row r="740" spans="1:1" x14ac:dyDescent="0.25">
      <c r="A740" s="13"/>
    </row>
    <row r="741" spans="1:1" x14ac:dyDescent="0.25">
      <c r="A741" s="13"/>
    </row>
    <row r="742" spans="1:1" x14ac:dyDescent="0.25">
      <c r="A742" s="13"/>
    </row>
    <row r="743" spans="1:1" x14ac:dyDescent="0.25">
      <c r="A743" s="13"/>
    </row>
    <row r="744" spans="1:1" x14ac:dyDescent="0.25">
      <c r="A744" s="13"/>
    </row>
    <row r="745" spans="1:1" x14ac:dyDescent="0.25">
      <c r="A745" s="13"/>
    </row>
    <row r="746" spans="1:1" x14ac:dyDescent="0.25">
      <c r="A746" s="13"/>
    </row>
    <row r="747" spans="1:1" x14ac:dyDescent="0.25">
      <c r="A747" s="13"/>
    </row>
    <row r="748" spans="1:1" x14ac:dyDescent="0.25">
      <c r="A748" s="13"/>
    </row>
    <row r="749" spans="1:1" x14ac:dyDescent="0.25">
      <c r="A749" s="13"/>
    </row>
    <row r="750" spans="1:1" x14ac:dyDescent="0.25">
      <c r="A750" s="13"/>
    </row>
    <row r="751" spans="1:1" x14ac:dyDescent="0.25">
      <c r="A751" s="13"/>
    </row>
    <row r="752" spans="1:1" x14ac:dyDescent="0.25">
      <c r="A752" s="13"/>
    </row>
    <row r="753" spans="1:1" x14ac:dyDescent="0.25">
      <c r="A753" s="13"/>
    </row>
    <row r="754" spans="1:1" x14ac:dyDescent="0.25">
      <c r="A754" s="13"/>
    </row>
    <row r="755" spans="1:1" x14ac:dyDescent="0.25">
      <c r="A755" s="13"/>
    </row>
    <row r="756" spans="1:1" x14ac:dyDescent="0.25">
      <c r="A756" s="13"/>
    </row>
    <row r="757" spans="1:1" x14ac:dyDescent="0.25">
      <c r="A757" s="13"/>
    </row>
    <row r="758" spans="1:1" x14ac:dyDescent="0.25">
      <c r="A758" s="13"/>
    </row>
    <row r="759" spans="1:1" x14ac:dyDescent="0.25">
      <c r="A759" s="13"/>
    </row>
    <row r="760" spans="1:1" x14ac:dyDescent="0.25">
      <c r="A760" s="13"/>
    </row>
    <row r="761" spans="1:1" x14ac:dyDescent="0.25">
      <c r="A761" s="13"/>
    </row>
    <row r="762" spans="1:1" x14ac:dyDescent="0.25">
      <c r="A762" s="13"/>
    </row>
    <row r="763" spans="1:1" x14ac:dyDescent="0.25">
      <c r="A763" s="13"/>
    </row>
    <row r="764" spans="1:1" x14ac:dyDescent="0.25">
      <c r="A764" s="13"/>
    </row>
    <row r="765" spans="1:1" x14ac:dyDescent="0.25">
      <c r="A765" s="13"/>
    </row>
    <row r="766" spans="1:1" x14ac:dyDescent="0.25">
      <c r="A766" s="13"/>
    </row>
    <row r="767" spans="1:1" x14ac:dyDescent="0.25">
      <c r="A767" s="13"/>
    </row>
    <row r="768" spans="1:1" x14ac:dyDescent="0.25">
      <c r="A768" s="13"/>
    </row>
    <row r="769" spans="1:1" x14ac:dyDescent="0.25">
      <c r="A769" s="13"/>
    </row>
    <row r="770" spans="1:1" x14ac:dyDescent="0.25">
      <c r="A770" s="13"/>
    </row>
    <row r="771" spans="1:1" x14ac:dyDescent="0.25">
      <c r="A771" s="13"/>
    </row>
    <row r="772" spans="1:1" x14ac:dyDescent="0.25">
      <c r="A772" s="13"/>
    </row>
    <row r="773" spans="1:1" x14ac:dyDescent="0.25">
      <c r="A773" s="13"/>
    </row>
    <row r="774" spans="1:1" x14ac:dyDescent="0.25">
      <c r="A774" s="13"/>
    </row>
    <row r="775" spans="1:1" x14ac:dyDescent="0.25">
      <c r="A775" s="13"/>
    </row>
    <row r="776" spans="1:1" x14ac:dyDescent="0.25">
      <c r="A776" s="13"/>
    </row>
    <row r="777" spans="1:1" x14ac:dyDescent="0.25">
      <c r="A777" s="13"/>
    </row>
    <row r="778" spans="1:1" x14ac:dyDescent="0.25">
      <c r="A778" s="13"/>
    </row>
    <row r="779" spans="1:1" x14ac:dyDescent="0.25">
      <c r="A779" s="13"/>
    </row>
    <row r="780" spans="1:1" x14ac:dyDescent="0.25">
      <c r="A780" s="13"/>
    </row>
    <row r="781" spans="1:1" x14ac:dyDescent="0.25">
      <c r="A781" s="13"/>
    </row>
    <row r="782" spans="1:1" x14ac:dyDescent="0.25">
      <c r="A782" s="13"/>
    </row>
    <row r="783" spans="1:1" x14ac:dyDescent="0.25">
      <c r="A783" s="13"/>
    </row>
    <row r="784" spans="1:1" x14ac:dyDescent="0.25">
      <c r="A784" s="13"/>
    </row>
    <row r="785" spans="1:1" x14ac:dyDescent="0.25">
      <c r="A785" s="13"/>
    </row>
    <row r="786" spans="1:1" x14ac:dyDescent="0.25">
      <c r="A786" s="13"/>
    </row>
    <row r="787" spans="1:1" x14ac:dyDescent="0.25">
      <c r="A787" s="13"/>
    </row>
    <row r="788" spans="1:1" x14ac:dyDescent="0.25">
      <c r="A788" s="13"/>
    </row>
    <row r="789" spans="1:1" x14ac:dyDescent="0.25">
      <c r="A789" s="13"/>
    </row>
    <row r="790" spans="1:1" x14ac:dyDescent="0.25">
      <c r="A790" s="13"/>
    </row>
    <row r="791" spans="1:1" x14ac:dyDescent="0.25">
      <c r="A791" s="13"/>
    </row>
    <row r="792" spans="1:1" x14ac:dyDescent="0.25">
      <c r="A792" s="13"/>
    </row>
    <row r="793" spans="1:1" x14ac:dyDescent="0.25">
      <c r="A793" s="13"/>
    </row>
    <row r="794" spans="1:1" x14ac:dyDescent="0.25">
      <c r="A794" s="13"/>
    </row>
    <row r="795" spans="1:1" x14ac:dyDescent="0.25">
      <c r="A795" s="13"/>
    </row>
    <row r="796" spans="1:1" x14ac:dyDescent="0.25">
      <c r="A796" s="13"/>
    </row>
    <row r="797" spans="1:1" x14ac:dyDescent="0.25">
      <c r="A797" s="13"/>
    </row>
    <row r="798" spans="1:1" x14ac:dyDescent="0.25">
      <c r="A798" s="13"/>
    </row>
    <row r="799" spans="1:1" x14ac:dyDescent="0.25">
      <c r="A799" s="13"/>
    </row>
    <row r="800" spans="1:1" x14ac:dyDescent="0.25">
      <c r="A800" s="13"/>
    </row>
    <row r="801" spans="1:1" x14ac:dyDescent="0.25">
      <c r="A801" s="13"/>
    </row>
    <row r="802" spans="1:1" x14ac:dyDescent="0.25">
      <c r="A802" s="13"/>
    </row>
    <row r="803" spans="1:1" x14ac:dyDescent="0.25">
      <c r="A803" s="13"/>
    </row>
    <row r="804" spans="1:1" x14ac:dyDescent="0.25">
      <c r="A804" s="13"/>
    </row>
    <row r="805" spans="1:1" x14ac:dyDescent="0.25">
      <c r="A805" s="13"/>
    </row>
    <row r="806" spans="1:1" x14ac:dyDescent="0.25">
      <c r="A806" s="13"/>
    </row>
    <row r="807" spans="1:1" x14ac:dyDescent="0.25">
      <c r="A807" s="13"/>
    </row>
    <row r="808" spans="1:1" x14ac:dyDescent="0.25">
      <c r="A808" s="13"/>
    </row>
    <row r="809" spans="1:1" x14ac:dyDescent="0.25">
      <c r="A809" s="13"/>
    </row>
    <row r="810" spans="1:1" x14ac:dyDescent="0.25">
      <c r="A810" s="13"/>
    </row>
    <row r="811" spans="1:1" x14ac:dyDescent="0.25">
      <c r="A811" s="13"/>
    </row>
    <row r="812" spans="1:1" x14ac:dyDescent="0.25">
      <c r="A812" s="13"/>
    </row>
    <row r="813" spans="1:1" x14ac:dyDescent="0.25">
      <c r="A813" s="13"/>
    </row>
    <row r="814" spans="1:1" x14ac:dyDescent="0.25">
      <c r="A814" s="13"/>
    </row>
    <row r="815" spans="1:1" x14ac:dyDescent="0.25">
      <c r="A815" s="13"/>
    </row>
    <row r="816" spans="1:1" x14ac:dyDescent="0.25">
      <c r="A816" s="13"/>
    </row>
    <row r="817" spans="1:1" x14ac:dyDescent="0.25">
      <c r="A817" s="13"/>
    </row>
    <row r="818" spans="1:1" x14ac:dyDescent="0.25">
      <c r="A818" s="13"/>
    </row>
    <row r="819" spans="1:1" x14ac:dyDescent="0.25">
      <c r="A819" s="13"/>
    </row>
    <row r="820" spans="1:1" x14ac:dyDescent="0.25">
      <c r="A820" s="13"/>
    </row>
    <row r="821" spans="1:1" x14ac:dyDescent="0.25">
      <c r="A821" s="13"/>
    </row>
    <row r="822" spans="1:1" x14ac:dyDescent="0.25">
      <c r="A822" s="13"/>
    </row>
    <row r="823" spans="1:1" x14ac:dyDescent="0.25">
      <c r="A823" s="13"/>
    </row>
    <row r="824" spans="1:1" x14ac:dyDescent="0.25">
      <c r="A824" s="13"/>
    </row>
    <row r="825" spans="1:1" x14ac:dyDescent="0.25">
      <c r="A825" s="13"/>
    </row>
    <row r="826" spans="1:1" x14ac:dyDescent="0.25">
      <c r="A826" s="13"/>
    </row>
    <row r="827" spans="1:1" x14ac:dyDescent="0.25">
      <c r="A827" s="13"/>
    </row>
    <row r="828" spans="1:1" x14ac:dyDescent="0.25">
      <c r="A828" s="13"/>
    </row>
    <row r="829" spans="1:1" x14ac:dyDescent="0.25">
      <c r="A829" s="13"/>
    </row>
    <row r="830" spans="1:1" x14ac:dyDescent="0.25">
      <c r="A830" s="13"/>
    </row>
    <row r="831" spans="1:1" x14ac:dyDescent="0.25">
      <c r="A831" s="13"/>
    </row>
    <row r="832" spans="1:1" x14ac:dyDescent="0.25">
      <c r="A832" s="13"/>
    </row>
    <row r="833" spans="1:1" x14ac:dyDescent="0.25">
      <c r="A833" s="13"/>
    </row>
    <row r="834" spans="1:1" x14ac:dyDescent="0.25">
      <c r="A834" s="13"/>
    </row>
    <row r="835" spans="1:1" x14ac:dyDescent="0.25">
      <c r="A835" s="13"/>
    </row>
    <row r="836" spans="1:1" x14ac:dyDescent="0.25">
      <c r="A836" s="13"/>
    </row>
    <row r="837" spans="1:1" x14ac:dyDescent="0.25">
      <c r="A837" s="13"/>
    </row>
    <row r="838" spans="1:1" x14ac:dyDescent="0.25">
      <c r="A838" s="13"/>
    </row>
    <row r="839" spans="1:1" x14ac:dyDescent="0.25">
      <c r="A839" s="13"/>
    </row>
    <row r="840" spans="1:1" x14ac:dyDescent="0.25">
      <c r="A840" s="13"/>
    </row>
    <row r="841" spans="1:1" x14ac:dyDescent="0.25">
      <c r="A841" s="13"/>
    </row>
    <row r="842" spans="1:1" x14ac:dyDescent="0.25">
      <c r="A842" s="13"/>
    </row>
    <row r="843" spans="1:1" x14ac:dyDescent="0.25">
      <c r="A843" s="13"/>
    </row>
    <row r="844" spans="1:1" x14ac:dyDescent="0.25">
      <c r="A844" s="13"/>
    </row>
    <row r="845" spans="1:1" x14ac:dyDescent="0.25">
      <c r="A845" s="13"/>
    </row>
    <row r="846" spans="1:1" x14ac:dyDescent="0.25">
      <c r="A846" s="13"/>
    </row>
    <row r="847" spans="1:1" x14ac:dyDescent="0.25">
      <c r="A847" s="13"/>
    </row>
    <row r="848" spans="1:1" x14ac:dyDescent="0.25">
      <c r="A848" s="13"/>
    </row>
    <row r="849" spans="1:1" x14ac:dyDescent="0.25">
      <c r="A849" s="13"/>
    </row>
    <row r="850" spans="1:1" x14ac:dyDescent="0.25">
      <c r="A850" s="13"/>
    </row>
    <row r="851" spans="1:1" x14ac:dyDescent="0.25">
      <c r="A851" s="13"/>
    </row>
    <row r="852" spans="1:1" x14ac:dyDescent="0.25">
      <c r="A852" s="13"/>
    </row>
    <row r="853" spans="1:1" x14ac:dyDescent="0.25">
      <c r="A853" s="13"/>
    </row>
    <row r="854" spans="1:1" x14ac:dyDescent="0.25">
      <c r="A854" s="13"/>
    </row>
    <row r="855" spans="1:1" x14ac:dyDescent="0.25">
      <c r="A855" s="13"/>
    </row>
    <row r="856" spans="1:1" x14ac:dyDescent="0.25">
      <c r="A856" s="13"/>
    </row>
    <row r="857" spans="1:1" x14ac:dyDescent="0.25">
      <c r="A857" s="13"/>
    </row>
    <row r="858" spans="1:1" x14ac:dyDescent="0.25">
      <c r="A858" s="13"/>
    </row>
    <row r="859" spans="1:1" x14ac:dyDescent="0.25">
      <c r="A859" s="13"/>
    </row>
    <row r="860" spans="1:1" x14ac:dyDescent="0.25">
      <c r="A860" s="13"/>
    </row>
    <row r="861" spans="1:1" x14ac:dyDescent="0.25">
      <c r="A861" s="13"/>
    </row>
    <row r="862" spans="1:1" x14ac:dyDescent="0.25">
      <c r="A862" s="13"/>
    </row>
    <row r="863" spans="1:1" x14ac:dyDescent="0.25">
      <c r="A863" s="13"/>
    </row>
    <row r="864" spans="1:1" x14ac:dyDescent="0.25">
      <c r="A864" s="13"/>
    </row>
    <row r="865" spans="1:1" x14ac:dyDescent="0.25">
      <c r="A865" s="13"/>
    </row>
    <row r="866" spans="1:1" x14ac:dyDescent="0.25">
      <c r="A866" s="13"/>
    </row>
    <row r="867" spans="1:1" x14ac:dyDescent="0.25">
      <c r="A867" s="13"/>
    </row>
    <row r="868" spans="1:1" x14ac:dyDescent="0.25">
      <c r="A868" s="13"/>
    </row>
    <row r="869" spans="1:1" x14ac:dyDescent="0.25">
      <c r="A869" s="13"/>
    </row>
    <row r="870" spans="1:1" x14ac:dyDescent="0.25">
      <c r="A870" s="13"/>
    </row>
    <row r="871" spans="1:1" x14ac:dyDescent="0.25">
      <c r="A871" s="13"/>
    </row>
    <row r="872" spans="1:1" x14ac:dyDescent="0.25">
      <c r="A872" s="13"/>
    </row>
    <row r="873" spans="1:1" x14ac:dyDescent="0.25">
      <c r="A873" s="13"/>
    </row>
    <row r="874" spans="1:1" x14ac:dyDescent="0.25">
      <c r="A874" s="13"/>
    </row>
    <row r="875" spans="1:1" x14ac:dyDescent="0.25">
      <c r="A875" s="13"/>
    </row>
    <row r="876" spans="1:1" x14ac:dyDescent="0.25">
      <c r="A876" s="13"/>
    </row>
    <row r="877" spans="1:1" x14ac:dyDescent="0.25">
      <c r="A877" s="13"/>
    </row>
    <row r="878" spans="1:1" x14ac:dyDescent="0.25">
      <c r="A878" s="13"/>
    </row>
    <row r="879" spans="1:1" x14ac:dyDescent="0.25">
      <c r="A879" s="13"/>
    </row>
    <row r="880" spans="1:1" x14ac:dyDescent="0.25">
      <c r="A880" s="13"/>
    </row>
    <row r="881" spans="1:1" x14ac:dyDescent="0.25">
      <c r="A881" s="13"/>
    </row>
    <row r="882" spans="1:1" x14ac:dyDescent="0.25">
      <c r="A882" s="13"/>
    </row>
    <row r="883" spans="1:1" x14ac:dyDescent="0.25">
      <c r="A883" s="13"/>
    </row>
    <row r="884" spans="1:1" x14ac:dyDescent="0.25">
      <c r="A884" s="13"/>
    </row>
    <row r="885" spans="1:1" x14ac:dyDescent="0.25">
      <c r="A885" s="13"/>
    </row>
    <row r="886" spans="1:1" x14ac:dyDescent="0.25">
      <c r="A886" s="13"/>
    </row>
    <row r="887" spans="1:1" x14ac:dyDescent="0.25">
      <c r="A887" s="13"/>
    </row>
    <row r="888" spans="1:1" x14ac:dyDescent="0.25">
      <c r="A888" s="13"/>
    </row>
    <row r="889" spans="1:1" x14ac:dyDescent="0.25">
      <c r="A889" s="13"/>
    </row>
    <row r="890" spans="1:1" x14ac:dyDescent="0.25">
      <c r="A890" s="13"/>
    </row>
    <row r="891" spans="1:1" x14ac:dyDescent="0.25">
      <c r="A891" s="13"/>
    </row>
    <row r="892" spans="1:1" x14ac:dyDescent="0.25">
      <c r="A892" s="13"/>
    </row>
    <row r="893" spans="1:1" x14ac:dyDescent="0.25">
      <c r="A893" s="13"/>
    </row>
    <row r="894" spans="1:1" x14ac:dyDescent="0.25">
      <c r="A894" s="13"/>
    </row>
    <row r="895" spans="1:1" x14ac:dyDescent="0.25">
      <c r="A895" s="13"/>
    </row>
    <row r="896" spans="1:1" x14ac:dyDescent="0.25">
      <c r="A896" s="13"/>
    </row>
    <row r="897" spans="1:1" x14ac:dyDescent="0.25">
      <c r="A897" s="13"/>
    </row>
    <row r="898" spans="1:1" x14ac:dyDescent="0.25">
      <c r="A898" s="13"/>
    </row>
    <row r="899" spans="1:1" x14ac:dyDescent="0.25">
      <c r="A899" s="13"/>
    </row>
    <row r="900" spans="1:1" x14ac:dyDescent="0.25">
      <c r="A900" s="13"/>
    </row>
    <row r="901" spans="1:1" x14ac:dyDescent="0.25">
      <c r="A901" s="13"/>
    </row>
    <row r="902" spans="1:1" x14ac:dyDescent="0.25">
      <c r="A902" s="13"/>
    </row>
    <row r="903" spans="1:1" x14ac:dyDescent="0.25">
      <c r="A903" s="13"/>
    </row>
    <row r="904" spans="1:1" x14ac:dyDescent="0.25">
      <c r="A904" s="13"/>
    </row>
    <row r="905" spans="1:1" x14ac:dyDescent="0.25">
      <c r="A905" s="13"/>
    </row>
    <row r="906" spans="1:1" x14ac:dyDescent="0.25">
      <c r="A906" s="13"/>
    </row>
    <row r="907" spans="1:1" x14ac:dyDescent="0.25">
      <c r="A907" s="13"/>
    </row>
    <row r="908" spans="1:1" x14ac:dyDescent="0.25">
      <c r="A908" s="13"/>
    </row>
    <row r="909" spans="1:1" x14ac:dyDescent="0.25">
      <c r="A909" s="13"/>
    </row>
    <row r="910" spans="1:1" x14ac:dyDescent="0.25">
      <c r="A910" s="13"/>
    </row>
    <row r="911" spans="1:1" x14ac:dyDescent="0.25">
      <c r="A911" s="13"/>
    </row>
    <row r="912" spans="1:1" x14ac:dyDescent="0.25">
      <c r="A912" s="13"/>
    </row>
    <row r="913" spans="1:1" x14ac:dyDescent="0.25">
      <c r="A913" s="13"/>
    </row>
    <row r="914" spans="1:1" x14ac:dyDescent="0.25">
      <c r="A914" s="13"/>
    </row>
    <row r="915" spans="1:1" x14ac:dyDescent="0.25">
      <c r="A915" s="13"/>
    </row>
    <row r="916" spans="1:1" x14ac:dyDescent="0.25">
      <c r="A916" s="13"/>
    </row>
    <row r="917" spans="1:1" x14ac:dyDescent="0.25">
      <c r="A917" s="13"/>
    </row>
    <row r="918" spans="1:1" x14ac:dyDescent="0.25">
      <c r="A918" s="13"/>
    </row>
    <row r="919" spans="1:1" x14ac:dyDescent="0.25">
      <c r="A919" s="13"/>
    </row>
    <row r="920" spans="1:1" x14ac:dyDescent="0.25">
      <c r="A920" s="13"/>
    </row>
    <row r="921" spans="1:1" x14ac:dyDescent="0.25">
      <c r="A921" s="13"/>
    </row>
    <row r="922" spans="1:1" x14ac:dyDescent="0.25">
      <c r="A922" s="13"/>
    </row>
    <row r="923" spans="1:1" x14ac:dyDescent="0.25">
      <c r="A923" s="13"/>
    </row>
    <row r="924" spans="1:1" x14ac:dyDescent="0.25">
      <c r="A924" s="13"/>
    </row>
    <row r="925" spans="1:1" x14ac:dyDescent="0.25">
      <c r="A925" s="13"/>
    </row>
    <row r="926" spans="1:1" x14ac:dyDescent="0.25">
      <c r="A926" s="13"/>
    </row>
    <row r="927" spans="1:1" x14ac:dyDescent="0.25">
      <c r="A927" s="13"/>
    </row>
    <row r="928" spans="1:1" x14ac:dyDescent="0.25">
      <c r="A928" s="13"/>
    </row>
    <row r="929" spans="1:1" x14ac:dyDescent="0.25">
      <c r="A929" s="13"/>
    </row>
    <row r="930" spans="1:1" x14ac:dyDescent="0.25">
      <c r="A930" s="13"/>
    </row>
    <row r="931" spans="1:1" x14ac:dyDescent="0.25">
      <c r="A931" s="13"/>
    </row>
    <row r="932" spans="1:1" x14ac:dyDescent="0.25">
      <c r="A932" s="13"/>
    </row>
    <row r="933" spans="1:1" x14ac:dyDescent="0.25">
      <c r="A933" s="13"/>
    </row>
    <row r="934" spans="1:1" x14ac:dyDescent="0.25">
      <c r="A934" s="13"/>
    </row>
    <row r="935" spans="1:1" x14ac:dyDescent="0.25">
      <c r="A935" s="13"/>
    </row>
    <row r="936" spans="1:1" x14ac:dyDescent="0.25">
      <c r="A936" s="13"/>
    </row>
    <row r="937" spans="1:1" x14ac:dyDescent="0.25">
      <c r="A937" s="13"/>
    </row>
    <row r="938" spans="1:1" x14ac:dyDescent="0.25">
      <c r="A938" s="13"/>
    </row>
    <row r="939" spans="1:1" x14ac:dyDescent="0.25">
      <c r="A939" s="13"/>
    </row>
    <row r="940" spans="1:1" x14ac:dyDescent="0.25">
      <c r="A940" s="13"/>
    </row>
    <row r="941" spans="1:1" x14ac:dyDescent="0.25">
      <c r="A941" s="13"/>
    </row>
    <row r="942" spans="1:1" x14ac:dyDescent="0.25">
      <c r="A942" s="13"/>
    </row>
    <row r="943" spans="1:1" x14ac:dyDescent="0.25">
      <c r="A943" s="13"/>
    </row>
    <row r="944" spans="1:1" x14ac:dyDescent="0.25">
      <c r="A944" s="13"/>
    </row>
    <row r="945" spans="1:1" x14ac:dyDescent="0.25">
      <c r="A945" s="13"/>
    </row>
    <row r="946" spans="1:1" x14ac:dyDescent="0.25">
      <c r="A946" s="13"/>
    </row>
    <row r="947" spans="1:1" x14ac:dyDescent="0.25">
      <c r="A947" s="13"/>
    </row>
    <row r="948" spans="1:1" x14ac:dyDescent="0.25">
      <c r="A948" s="13"/>
    </row>
    <row r="949" spans="1:1" x14ac:dyDescent="0.25">
      <c r="A949" s="13"/>
    </row>
    <row r="950" spans="1:1" x14ac:dyDescent="0.25">
      <c r="A950" s="13"/>
    </row>
    <row r="951" spans="1:1" x14ac:dyDescent="0.25">
      <c r="A951" s="13"/>
    </row>
    <row r="952" spans="1:1" x14ac:dyDescent="0.25">
      <c r="A952" s="13"/>
    </row>
    <row r="953" spans="1:1" x14ac:dyDescent="0.25">
      <c r="A953" s="13"/>
    </row>
    <row r="954" spans="1:1" x14ac:dyDescent="0.25">
      <c r="A954" s="13"/>
    </row>
    <row r="955" spans="1:1" x14ac:dyDescent="0.25">
      <c r="A955" s="13"/>
    </row>
    <row r="956" spans="1:1" x14ac:dyDescent="0.25">
      <c r="A956" s="13"/>
    </row>
    <row r="957" spans="1:1" x14ac:dyDescent="0.25">
      <c r="A957" s="13"/>
    </row>
    <row r="958" spans="1:1" x14ac:dyDescent="0.25">
      <c r="A958" s="13"/>
    </row>
    <row r="959" spans="1:1" x14ac:dyDescent="0.25">
      <c r="A959" s="13"/>
    </row>
    <row r="960" spans="1:1" x14ac:dyDescent="0.25">
      <c r="A960" s="13"/>
    </row>
    <row r="961" spans="1:1" x14ac:dyDescent="0.25">
      <c r="A961" s="13"/>
    </row>
    <row r="962" spans="1:1" x14ac:dyDescent="0.25">
      <c r="A962" s="13"/>
    </row>
    <row r="963" spans="1:1" x14ac:dyDescent="0.25">
      <c r="A963" s="13"/>
    </row>
    <row r="964" spans="1:1" x14ac:dyDescent="0.25">
      <c r="A964" s="13"/>
    </row>
    <row r="965" spans="1:1" x14ac:dyDescent="0.25">
      <c r="A965" s="13"/>
    </row>
    <row r="966" spans="1:1" x14ac:dyDescent="0.25">
      <c r="A966" s="13"/>
    </row>
    <row r="967" spans="1:1" x14ac:dyDescent="0.25">
      <c r="A967" s="13"/>
    </row>
    <row r="968" spans="1:1" x14ac:dyDescent="0.25">
      <c r="A968" s="13"/>
    </row>
    <row r="969" spans="1:1" x14ac:dyDescent="0.25">
      <c r="A969" s="13"/>
    </row>
    <row r="970" spans="1:1" x14ac:dyDescent="0.25">
      <c r="A970" s="13"/>
    </row>
    <row r="971" spans="1:1" x14ac:dyDescent="0.25">
      <c r="A971" s="13"/>
    </row>
    <row r="972" spans="1:1" x14ac:dyDescent="0.25">
      <c r="A972" s="13"/>
    </row>
    <row r="973" spans="1:1" x14ac:dyDescent="0.25">
      <c r="A973" s="13"/>
    </row>
    <row r="974" spans="1:1" x14ac:dyDescent="0.25">
      <c r="A974" s="13"/>
    </row>
    <row r="975" spans="1:1" x14ac:dyDescent="0.25">
      <c r="A975" s="13"/>
    </row>
    <row r="976" spans="1:1" x14ac:dyDescent="0.25">
      <c r="A976" s="13"/>
    </row>
    <row r="977" spans="1:1" x14ac:dyDescent="0.25">
      <c r="A977" s="13"/>
    </row>
    <row r="978" spans="1:1" x14ac:dyDescent="0.25">
      <c r="A978" s="13"/>
    </row>
    <row r="979" spans="1:1" x14ac:dyDescent="0.25">
      <c r="A979" s="13"/>
    </row>
    <row r="980" spans="1:1" x14ac:dyDescent="0.25">
      <c r="A980" s="13"/>
    </row>
    <row r="981" spans="1:1" x14ac:dyDescent="0.25">
      <c r="A981" s="13"/>
    </row>
    <row r="982" spans="1:1" x14ac:dyDescent="0.25">
      <c r="A982" s="13"/>
    </row>
    <row r="983" spans="1:1" x14ac:dyDescent="0.25">
      <c r="A983" s="13"/>
    </row>
    <row r="984" spans="1:1" x14ac:dyDescent="0.25">
      <c r="A984" s="13"/>
    </row>
    <row r="985" spans="1:1" x14ac:dyDescent="0.25">
      <c r="A985" s="13"/>
    </row>
    <row r="986" spans="1:1" x14ac:dyDescent="0.25">
      <c r="A986" s="13"/>
    </row>
    <row r="987" spans="1:1" x14ac:dyDescent="0.25">
      <c r="A987" s="13"/>
    </row>
    <row r="988" spans="1:1" x14ac:dyDescent="0.25">
      <c r="A988" s="13"/>
    </row>
    <row r="989" spans="1:1" x14ac:dyDescent="0.25">
      <c r="A989" s="13"/>
    </row>
    <row r="990" spans="1:1" x14ac:dyDescent="0.25">
      <c r="A990" s="13"/>
    </row>
    <row r="991" spans="1:1" x14ac:dyDescent="0.25">
      <c r="A991" s="13"/>
    </row>
    <row r="992" spans="1:1" x14ac:dyDescent="0.25">
      <c r="A992" s="13"/>
    </row>
    <row r="993" spans="1:1" x14ac:dyDescent="0.25">
      <c r="A993" s="13"/>
    </row>
    <row r="994" spans="1:1" x14ac:dyDescent="0.25">
      <c r="A994" s="13"/>
    </row>
    <row r="995" spans="1:1" x14ac:dyDescent="0.25">
      <c r="A995" s="13"/>
    </row>
    <row r="996" spans="1:1" x14ac:dyDescent="0.25">
      <c r="A996" s="13"/>
    </row>
    <row r="997" spans="1:1" x14ac:dyDescent="0.25">
      <c r="A997" s="13"/>
    </row>
    <row r="998" spans="1:1" x14ac:dyDescent="0.25">
      <c r="A998" s="13"/>
    </row>
    <row r="999" spans="1:1" x14ac:dyDescent="0.25">
      <c r="A999" s="13"/>
    </row>
    <row r="1000" spans="1:1" x14ac:dyDescent="0.25">
      <c r="A1000" s="13"/>
    </row>
    <row r="1001" spans="1:1" x14ac:dyDescent="0.25">
      <c r="A1001" s="13"/>
    </row>
    <row r="1002" spans="1:1" x14ac:dyDescent="0.25">
      <c r="A1002" s="13"/>
    </row>
    <row r="1003" spans="1:1" x14ac:dyDescent="0.25">
      <c r="A1003" s="13"/>
    </row>
    <row r="1004" spans="1:1" x14ac:dyDescent="0.25">
      <c r="A1004" s="13"/>
    </row>
    <row r="1005" spans="1:1" x14ac:dyDescent="0.25">
      <c r="A1005" s="13"/>
    </row>
    <row r="1006" spans="1:1" x14ac:dyDescent="0.25">
      <c r="A1006" s="13"/>
    </row>
    <row r="1007" spans="1:1" x14ac:dyDescent="0.25">
      <c r="A1007" s="13"/>
    </row>
    <row r="1008" spans="1:1" x14ac:dyDescent="0.25">
      <c r="A1008" s="13"/>
    </row>
    <row r="1009" spans="1:1" x14ac:dyDescent="0.25">
      <c r="A1009" s="13"/>
    </row>
    <row r="1010" spans="1:1" x14ac:dyDescent="0.25">
      <c r="A1010" s="13"/>
    </row>
    <row r="1011" spans="1:1" x14ac:dyDescent="0.25">
      <c r="A1011" s="13"/>
    </row>
    <row r="1012" spans="1:1" x14ac:dyDescent="0.25">
      <c r="A1012" s="13"/>
    </row>
    <row r="1013" spans="1:1" x14ac:dyDescent="0.25">
      <c r="A1013" s="13"/>
    </row>
    <row r="1014" spans="1:1" x14ac:dyDescent="0.25">
      <c r="A1014" s="13"/>
    </row>
    <row r="1015" spans="1:1" x14ac:dyDescent="0.25">
      <c r="A1015" s="13"/>
    </row>
    <row r="1016" spans="1:1" x14ac:dyDescent="0.25">
      <c r="A1016" s="13"/>
    </row>
    <row r="1017" spans="1:1" x14ac:dyDescent="0.25">
      <c r="A1017" s="13"/>
    </row>
    <row r="1018" spans="1:1" x14ac:dyDescent="0.25">
      <c r="A1018" s="13"/>
    </row>
    <row r="1019" spans="1:1" x14ac:dyDescent="0.25">
      <c r="A1019" s="13"/>
    </row>
    <row r="1020" spans="1:1" x14ac:dyDescent="0.25">
      <c r="A1020" s="13"/>
    </row>
    <row r="1021" spans="1:1" x14ac:dyDescent="0.25">
      <c r="A1021" s="13"/>
    </row>
    <row r="1022" spans="1:1" x14ac:dyDescent="0.25">
      <c r="A1022" s="13"/>
    </row>
    <row r="1023" spans="1:1" x14ac:dyDescent="0.25">
      <c r="A1023" s="13"/>
    </row>
    <row r="1024" spans="1:1" x14ac:dyDescent="0.25">
      <c r="A1024" s="13"/>
    </row>
    <row r="1025" spans="1:1" x14ac:dyDescent="0.25">
      <c r="A1025" s="13"/>
    </row>
    <row r="1026" spans="1:1" x14ac:dyDescent="0.25">
      <c r="A1026" s="13"/>
    </row>
    <row r="1027" spans="1:1" x14ac:dyDescent="0.25">
      <c r="A1027" s="13"/>
    </row>
    <row r="1028" spans="1:1" x14ac:dyDescent="0.25">
      <c r="A1028" s="13"/>
    </row>
    <row r="1029" spans="1:1" x14ac:dyDescent="0.25">
      <c r="A1029" s="13"/>
    </row>
    <row r="1030" spans="1:1" x14ac:dyDescent="0.25">
      <c r="A1030" s="13"/>
    </row>
    <row r="1031" spans="1:1" x14ac:dyDescent="0.25">
      <c r="A1031" s="13"/>
    </row>
    <row r="1032" spans="1:1" x14ac:dyDescent="0.25">
      <c r="A1032" s="13"/>
    </row>
    <row r="1033" spans="1:1" x14ac:dyDescent="0.25">
      <c r="A1033" s="13"/>
    </row>
    <row r="1034" spans="1:1" x14ac:dyDescent="0.25">
      <c r="A1034" s="13"/>
    </row>
    <row r="1035" spans="1:1" x14ac:dyDescent="0.25">
      <c r="A1035" s="13"/>
    </row>
    <row r="1036" spans="1:1" x14ac:dyDescent="0.25">
      <c r="A1036" s="13"/>
    </row>
    <row r="1037" spans="1:1" x14ac:dyDescent="0.25">
      <c r="A1037" s="13"/>
    </row>
    <row r="1038" spans="1:1" x14ac:dyDescent="0.25">
      <c r="A1038" s="13"/>
    </row>
    <row r="1039" spans="1:1" x14ac:dyDescent="0.25">
      <c r="A1039" s="13"/>
    </row>
    <row r="1040" spans="1:1" x14ac:dyDescent="0.25">
      <c r="A1040" s="13"/>
    </row>
    <row r="1041" spans="1:1" x14ac:dyDescent="0.25">
      <c r="A1041" s="13"/>
    </row>
    <row r="1042" spans="1:1" x14ac:dyDescent="0.25">
      <c r="A1042" s="13"/>
    </row>
    <row r="1043" spans="1:1" x14ac:dyDescent="0.25">
      <c r="A1043" s="13"/>
    </row>
    <row r="1044" spans="1:1" x14ac:dyDescent="0.25">
      <c r="A1044" s="13"/>
    </row>
    <row r="1045" spans="1:1" x14ac:dyDescent="0.25">
      <c r="A1045" s="13"/>
    </row>
    <row r="1046" spans="1:1" x14ac:dyDescent="0.25">
      <c r="A1046" s="13"/>
    </row>
    <row r="1047" spans="1:1" x14ac:dyDescent="0.25">
      <c r="A1047" s="13"/>
    </row>
    <row r="1048" spans="1:1" x14ac:dyDescent="0.25">
      <c r="A1048" s="13"/>
    </row>
    <row r="1049" spans="1:1" x14ac:dyDescent="0.25">
      <c r="A1049" s="13"/>
    </row>
    <row r="1050" spans="1:1" x14ac:dyDescent="0.25">
      <c r="A1050" s="13"/>
    </row>
    <row r="1051" spans="1:1" x14ac:dyDescent="0.25">
      <c r="A1051" s="13"/>
    </row>
    <row r="1052" spans="1:1" x14ac:dyDescent="0.25">
      <c r="A1052" s="13"/>
    </row>
    <row r="1053" spans="1:1" x14ac:dyDescent="0.25">
      <c r="A1053" s="13"/>
    </row>
    <row r="1054" spans="1:1" x14ac:dyDescent="0.25">
      <c r="A1054" s="13"/>
    </row>
    <row r="1055" spans="1:1" x14ac:dyDescent="0.25">
      <c r="A1055" s="13"/>
    </row>
    <row r="1056" spans="1:1" x14ac:dyDescent="0.25">
      <c r="A1056" s="13"/>
    </row>
    <row r="1057" spans="1:1" x14ac:dyDescent="0.25">
      <c r="A1057" s="13"/>
    </row>
    <row r="1058" spans="1:1" x14ac:dyDescent="0.25">
      <c r="A1058" s="13"/>
    </row>
    <row r="1059" spans="1:1" x14ac:dyDescent="0.25">
      <c r="A1059" s="13"/>
    </row>
    <row r="1060" spans="1:1" x14ac:dyDescent="0.25">
      <c r="A1060" s="13"/>
    </row>
    <row r="1061" spans="1:1" x14ac:dyDescent="0.25">
      <c r="A1061" s="13"/>
    </row>
    <row r="1062" spans="1:1" x14ac:dyDescent="0.25">
      <c r="A1062" s="13"/>
    </row>
    <row r="1063" spans="1:1" x14ac:dyDescent="0.25">
      <c r="A1063" s="13"/>
    </row>
    <row r="1064" spans="1:1" x14ac:dyDescent="0.25">
      <c r="A1064" s="13"/>
    </row>
    <row r="1065" spans="1:1" x14ac:dyDescent="0.25">
      <c r="A1065" s="13"/>
    </row>
    <row r="1066" spans="1:1" x14ac:dyDescent="0.25">
      <c r="A1066" s="13"/>
    </row>
    <row r="1067" spans="1:1" x14ac:dyDescent="0.25">
      <c r="A1067" s="13"/>
    </row>
    <row r="1068" spans="1:1" x14ac:dyDescent="0.25">
      <c r="A1068" s="13"/>
    </row>
    <row r="1069" spans="1:1" x14ac:dyDescent="0.25">
      <c r="A1069" s="13"/>
    </row>
    <row r="1070" spans="1:1" x14ac:dyDescent="0.25">
      <c r="A1070" s="13"/>
    </row>
    <row r="1071" spans="1:1" x14ac:dyDescent="0.25">
      <c r="A1071" s="13"/>
    </row>
    <row r="1072" spans="1:1" x14ac:dyDescent="0.25">
      <c r="A1072" s="13"/>
    </row>
    <row r="1073" spans="1:1" x14ac:dyDescent="0.25">
      <c r="A1073" s="13"/>
    </row>
    <row r="1074" spans="1:1" x14ac:dyDescent="0.25">
      <c r="A1074" s="13"/>
    </row>
    <row r="1075" spans="1:1" x14ac:dyDescent="0.25">
      <c r="A1075" s="13"/>
    </row>
    <row r="1076" spans="1:1" x14ac:dyDescent="0.25">
      <c r="A1076" s="13"/>
    </row>
    <row r="1077" spans="1:1" x14ac:dyDescent="0.25">
      <c r="A1077" s="13"/>
    </row>
    <row r="1078" spans="1:1" x14ac:dyDescent="0.25">
      <c r="A1078" s="13"/>
    </row>
    <row r="1079" spans="1:1" x14ac:dyDescent="0.25">
      <c r="A1079" s="13"/>
    </row>
    <row r="1080" spans="1:1" x14ac:dyDescent="0.25">
      <c r="A1080" s="13"/>
    </row>
    <row r="1081" spans="1:1" x14ac:dyDescent="0.25">
      <c r="A1081" s="13"/>
    </row>
    <row r="1082" spans="1:1" x14ac:dyDescent="0.25">
      <c r="A1082" s="13"/>
    </row>
    <row r="1083" spans="1:1" x14ac:dyDescent="0.25">
      <c r="A1083" s="13"/>
    </row>
    <row r="1084" spans="1:1" x14ac:dyDescent="0.25">
      <c r="A1084" s="13"/>
    </row>
    <row r="1085" spans="1:1" x14ac:dyDescent="0.25">
      <c r="A1085" s="13"/>
    </row>
    <row r="1086" spans="1:1" x14ac:dyDescent="0.25">
      <c r="A1086" s="13"/>
    </row>
    <row r="1087" spans="1:1" x14ac:dyDescent="0.25">
      <c r="A1087" s="13"/>
    </row>
    <row r="1088" spans="1:1" x14ac:dyDescent="0.25">
      <c r="A1088" s="13"/>
    </row>
    <row r="1089" spans="1:1" x14ac:dyDescent="0.25">
      <c r="A1089" s="13"/>
    </row>
    <row r="1090" spans="1:1" x14ac:dyDescent="0.25">
      <c r="A1090" s="13"/>
    </row>
    <row r="1091" spans="1:1" x14ac:dyDescent="0.25">
      <c r="A1091" s="13"/>
    </row>
    <row r="1092" spans="1:1" x14ac:dyDescent="0.25">
      <c r="A1092" s="13"/>
    </row>
    <row r="1093" spans="1:1" x14ac:dyDescent="0.25">
      <c r="A1093" s="13"/>
    </row>
    <row r="1094" spans="1:1" x14ac:dyDescent="0.25">
      <c r="A1094" s="13"/>
    </row>
    <row r="1095" spans="1:1" x14ac:dyDescent="0.25">
      <c r="A1095" s="13"/>
    </row>
    <row r="1096" spans="1:1" x14ac:dyDescent="0.25">
      <c r="A1096" s="13"/>
    </row>
    <row r="1097" spans="1:1" x14ac:dyDescent="0.25">
      <c r="A1097" s="13"/>
    </row>
    <row r="1098" spans="1:1" x14ac:dyDescent="0.25">
      <c r="A1098" s="13"/>
    </row>
    <row r="1099" spans="1:1" x14ac:dyDescent="0.25">
      <c r="A1099" s="13"/>
    </row>
    <row r="1100" spans="1:1" x14ac:dyDescent="0.25">
      <c r="A1100" s="13"/>
    </row>
    <row r="1101" spans="1:1" x14ac:dyDescent="0.25">
      <c r="A1101" s="13"/>
    </row>
    <row r="1102" spans="1:1" x14ac:dyDescent="0.25">
      <c r="A1102" s="13"/>
    </row>
    <row r="1103" spans="1:1" x14ac:dyDescent="0.25">
      <c r="A1103" s="13"/>
    </row>
    <row r="1104" spans="1:1" x14ac:dyDescent="0.25">
      <c r="A1104" s="13"/>
    </row>
    <row r="1105" spans="1:1" x14ac:dyDescent="0.25">
      <c r="A1105" s="13"/>
    </row>
    <row r="1106" spans="1:1" x14ac:dyDescent="0.25">
      <c r="A1106" s="13"/>
    </row>
    <row r="1107" spans="1:1" x14ac:dyDescent="0.25">
      <c r="A1107" s="13"/>
    </row>
    <row r="1108" spans="1:1" x14ac:dyDescent="0.25">
      <c r="A1108" s="13"/>
    </row>
    <row r="1109" spans="1:1" x14ac:dyDescent="0.25">
      <c r="A1109" s="13"/>
    </row>
    <row r="1110" spans="1:1" x14ac:dyDescent="0.25">
      <c r="A1110" s="13"/>
    </row>
    <row r="1111" spans="1:1" x14ac:dyDescent="0.25">
      <c r="A1111" s="13"/>
    </row>
    <row r="1112" spans="1:1" x14ac:dyDescent="0.25">
      <c r="A1112" s="13"/>
    </row>
    <row r="1113" spans="1:1" x14ac:dyDescent="0.25">
      <c r="A1113" s="13"/>
    </row>
    <row r="1114" spans="1:1" x14ac:dyDescent="0.25">
      <c r="A1114" s="13"/>
    </row>
    <row r="1115" spans="1:1" x14ac:dyDescent="0.25">
      <c r="A1115" s="13"/>
    </row>
    <row r="1116" spans="1:1" x14ac:dyDescent="0.25">
      <c r="A1116" s="13"/>
    </row>
    <row r="1117" spans="1:1" x14ac:dyDescent="0.25">
      <c r="A1117" s="13"/>
    </row>
    <row r="1118" spans="1:1" x14ac:dyDescent="0.25">
      <c r="A1118" s="13"/>
    </row>
    <row r="1119" spans="1:1" x14ac:dyDescent="0.25">
      <c r="A1119" s="13"/>
    </row>
    <row r="1120" spans="1:1" x14ac:dyDescent="0.25">
      <c r="A1120" s="13"/>
    </row>
    <row r="1121" spans="1:1" x14ac:dyDescent="0.25">
      <c r="A1121" s="13"/>
    </row>
    <row r="1122" spans="1:1" x14ac:dyDescent="0.25">
      <c r="A1122" s="13"/>
    </row>
    <row r="1123" spans="1:1" x14ac:dyDescent="0.25">
      <c r="A1123" s="13"/>
    </row>
    <row r="1124" spans="1:1" x14ac:dyDescent="0.25">
      <c r="A1124" s="13"/>
    </row>
    <row r="1125" spans="1:1" x14ac:dyDescent="0.25">
      <c r="A1125" s="13"/>
    </row>
    <row r="1126" spans="1:1" x14ac:dyDescent="0.25">
      <c r="A1126" s="13"/>
    </row>
    <row r="1127" spans="1:1" x14ac:dyDescent="0.25">
      <c r="A1127" s="13"/>
    </row>
    <row r="1128" spans="1:1" x14ac:dyDescent="0.25">
      <c r="A1128" s="13"/>
    </row>
    <row r="1129" spans="1:1" x14ac:dyDescent="0.25">
      <c r="A1129" s="13"/>
    </row>
    <row r="1130" spans="1:1" x14ac:dyDescent="0.25">
      <c r="A1130" s="13"/>
    </row>
    <row r="1131" spans="1:1" x14ac:dyDescent="0.25">
      <c r="A1131" s="13"/>
    </row>
    <row r="1132" spans="1:1" x14ac:dyDescent="0.25">
      <c r="A1132" s="13"/>
    </row>
    <row r="1133" spans="1:1" x14ac:dyDescent="0.25">
      <c r="A1133" s="13"/>
    </row>
    <row r="1134" spans="1:1" x14ac:dyDescent="0.25">
      <c r="A1134" s="13"/>
    </row>
    <row r="1135" spans="1:1" x14ac:dyDescent="0.25">
      <c r="A1135" s="13"/>
    </row>
    <row r="1136" spans="1:1" x14ac:dyDescent="0.25">
      <c r="A1136" s="13"/>
    </row>
    <row r="1137" spans="1:1" x14ac:dyDescent="0.25">
      <c r="A1137" s="13"/>
    </row>
    <row r="1138" spans="1:1" x14ac:dyDescent="0.25">
      <c r="A1138" s="13"/>
    </row>
    <row r="1139" spans="1:1" x14ac:dyDescent="0.25">
      <c r="A1139" s="13"/>
    </row>
    <row r="1140" spans="1:1" x14ac:dyDescent="0.25">
      <c r="A1140" s="13"/>
    </row>
    <row r="1141" spans="1:1" x14ac:dyDescent="0.25">
      <c r="A1141" s="13"/>
    </row>
    <row r="1142" spans="1:1" x14ac:dyDescent="0.25">
      <c r="A1142" s="13"/>
    </row>
    <row r="1143" spans="1:1" x14ac:dyDescent="0.25">
      <c r="A1143" s="13"/>
    </row>
    <row r="1144" spans="1:1" x14ac:dyDescent="0.25">
      <c r="A1144" s="13"/>
    </row>
    <row r="1145" spans="1:1" x14ac:dyDescent="0.25">
      <c r="A1145" s="13"/>
    </row>
    <row r="1146" spans="1:1" x14ac:dyDescent="0.25">
      <c r="A1146" s="13"/>
    </row>
    <row r="1147" spans="1:1" x14ac:dyDescent="0.25">
      <c r="A1147" s="13"/>
    </row>
    <row r="1148" spans="1:1" x14ac:dyDescent="0.25">
      <c r="A1148" s="13"/>
    </row>
    <row r="1149" spans="1:1" x14ac:dyDescent="0.25">
      <c r="A1149" s="13"/>
    </row>
    <row r="1150" spans="1:1" x14ac:dyDescent="0.25">
      <c r="A1150" s="13"/>
    </row>
    <row r="1151" spans="1:1" x14ac:dyDescent="0.25">
      <c r="A1151" s="13"/>
    </row>
    <row r="1152" spans="1:1" x14ac:dyDescent="0.25">
      <c r="A1152" s="13"/>
    </row>
    <row r="1153" spans="1:1" x14ac:dyDescent="0.25">
      <c r="A1153" s="13"/>
    </row>
    <row r="1154" spans="1:1" x14ac:dyDescent="0.25">
      <c r="A1154" s="13"/>
    </row>
    <row r="1155" spans="1:1" x14ac:dyDescent="0.25">
      <c r="A1155" s="13"/>
    </row>
    <row r="1156" spans="1:1" x14ac:dyDescent="0.25">
      <c r="A1156" s="13"/>
    </row>
    <row r="1157" spans="1:1" x14ac:dyDescent="0.25">
      <c r="A1157" s="13"/>
    </row>
    <row r="1158" spans="1:1" x14ac:dyDescent="0.25">
      <c r="A1158" s="13"/>
    </row>
    <row r="1159" spans="1:1" x14ac:dyDescent="0.25">
      <c r="A1159" s="13"/>
    </row>
    <row r="1160" spans="1:1" x14ac:dyDescent="0.25">
      <c r="A1160" s="13"/>
    </row>
    <row r="1161" spans="1:1" x14ac:dyDescent="0.25">
      <c r="A1161" s="13"/>
    </row>
    <row r="1162" spans="1:1" x14ac:dyDescent="0.25">
      <c r="A1162" s="13"/>
    </row>
    <row r="1163" spans="1:1" x14ac:dyDescent="0.25">
      <c r="A1163" s="13"/>
    </row>
    <row r="1164" spans="1:1" x14ac:dyDescent="0.25">
      <c r="A1164" s="13"/>
    </row>
    <row r="1165" spans="1:1" x14ac:dyDescent="0.25">
      <c r="A1165" s="13"/>
    </row>
    <row r="1166" spans="1:1" x14ac:dyDescent="0.25">
      <c r="A1166" s="13"/>
    </row>
    <row r="1167" spans="1:1" x14ac:dyDescent="0.25">
      <c r="A1167" s="13"/>
    </row>
    <row r="1168" spans="1:1" x14ac:dyDescent="0.25">
      <c r="A1168" s="13"/>
    </row>
    <row r="1169" spans="1:1" x14ac:dyDescent="0.25">
      <c r="A1169" s="13"/>
    </row>
    <row r="1170" spans="1:1" x14ac:dyDescent="0.25">
      <c r="A1170" s="13"/>
    </row>
    <row r="1171" spans="1:1" x14ac:dyDescent="0.25">
      <c r="A1171" s="13"/>
    </row>
    <row r="1172" spans="1:1" x14ac:dyDescent="0.25">
      <c r="A1172" s="13"/>
    </row>
    <row r="1173" spans="1:1" x14ac:dyDescent="0.25">
      <c r="A1173" s="13"/>
    </row>
    <row r="1174" spans="1:1" x14ac:dyDescent="0.25">
      <c r="A1174" s="13"/>
    </row>
    <row r="1175" spans="1:1" x14ac:dyDescent="0.25">
      <c r="A1175" s="13"/>
    </row>
    <row r="1176" spans="1:1" x14ac:dyDescent="0.25">
      <c r="A1176" s="13"/>
    </row>
    <row r="1177" spans="1:1" x14ac:dyDescent="0.25">
      <c r="A1177" s="13"/>
    </row>
    <row r="1178" spans="1:1" x14ac:dyDescent="0.25">
      <c r="A1178" s="13"/>
    </row>
    <row r="1179" spans="1:1" x14ac:dyDescent="0.25">
      <c r="A1179" s="13"/>
    </row>
    <row r="1180" spans="1:1" x14ac:dyDescent="0.25">
      <c r="A1180" s="13"/>
    </row>
    <row r="1181" spans="1:1" x14ac:dyDescent="0.25">
      <c r="A1181" s="13"/>
    </row>
    <row r="1182" spans="1:1" x14ac:dyDescent="0.25">
      <c r="A1182" s="13"/>
    </row>
    <row r="1183" spans="1:1" x14ac:dyDescent="0.25">
      <c r="A1183" s="13"/>
    </row>
    <row r="1184" spans="1:1" x14ac:dyDescent="0.25">
      <c r="A1184" s="13"/>
    </row>
    <row r="1185" spans="1:1" x14ac:dyDescent="0.25">
      <c r="A1185" s="13"/>
    </row>
    <row r="1186" spans="1:1" x14ac:dyDescent="0.25">
      <c r="A1186" s="13"/>
    </row>
    <row r="1187" spans="1:1" x14ac:dyDescent="0.25">
      <c r="A1187" s="13"/>
    </row>
    <row r="1188" spans="1:1" x14ac:dyDescent="0.25">
      <c r="A1188" s="13"/>
    </row>
    <row r="1189" spans="1:1" x14ac:dyDescent="0.25">
      <c r="A1189" s="13"/>
    </row>
    <row r="1190" spans="1:1" x14ac:dyDescent="0.25">
      <c r="A1190" s="13"/>
    </row>
    <row r="1191" spans="1:1" x14ac:dyDescent="0.25">
      <c r="A1191" s="13"/>
    </row>
    <row r="1192" spans="1:1" x14ac:dyDescent="0.25">
      <c r="A1192" s="13"/>
    </row>
    <row r="1193" spans="1:1" x14ac:dyDescent="0.25">
      <c r="A1193" s="13"/>
    </row>
    <row r="1194" spans="1:1" x14ac:dyDescent="0.25">
      <c r="A1194" s="13"/>
    </row>
    <row r="1195" spans="1:1" x14ac:dyDescent="0.25">
      <c r="A1195" s="13"/>
    </row>
    <row r="1196" spans="1:1" x14ac:dyDescent="0.25">
      <c r="A1196" s="13"/>
    </row>
    <row r="1197" spans="1:1" x14ac:dyDescent="0.25">
      <c r="A1197" s="13"/>
    </row>
    <row r="1198" spans="1:1" x14ac:dyDescent="0.25">
      <c r="A1198" s="13"/>
    </row>
    <row r="1199" spans="1:1" x14ac:dyDescent="0.25">
      <c r="A1199" s="13"/>
    </row>
    <row r="1200" spans="1:1" x14ac:dyDescent="0.25">
      <c r="A1200" s="13"/>
    </row>
    <row r="1201" spans="1:1" x14ac:dyDescent="0.25">
      <c r="A1201" s="13"/>
    </row>
    <row r="1202" spans="1:1" x14ac:dyDescent="0.25">
      <c r="A1202" s="13"/>
    </row>
    <row r="1203" spans="1:1" x14ac:dyDescent="0.25">
      <c r="A1203" s="13"/>
    </row>
    <row r="1204" spans="1:1" x14ac:dyDescent="0.25">
      <c r="A1204" s="13"/>
    </row>
    <row r="1205" spans="1:1" x14ac:dyDescent="0.25">
      <c r="A1205" s="13"/>
    </row>
    <row r="1206" spans="1:1" x14ac:dyDescent="0.25">
      <c r="A1206" s="13"/>
    </row>
    <row r="1207" spans="1:1" x14ac:dyDescent="0.25">
      <c r="A1207" s="13"/>
    </row>
    <row r="1208" spans="1:1" x14ac:dyDescent="0.25">
      <c r="A1208" s="13"/>
    </row>
    <row r="1209" spans="1:1" x14ac:dyDescent="0.25">
      <c r="A1209" s="13"/>
    </row>
    <row r="1210" spans="1:1" x14ac:dyDescent="0.25">
      <c r="A1210" s="13"/>
    </row>
    <row r="1211" spans="1:1" x14ac:dyDescent="0.25">
      <c r="A1211" s="13"/>
    </row>
    <row r="1212" spans="1:1" x14ac:dyDescent="0.25">
      <c r="A1212" s="13"/>
    </row>
    <row r="1213" spans="1:1" x14ac:dyDescent="0.25">
      <c r="A1213" s="13"/>
    </row>
    <row r="1214" spans="1:1" x14ac:dyDescent="0.25">
      <c r="A1214" s="13"/>
    </row>
    <row r="1215" spans="1:1" x14ac:dyDescent="0.25">
      <c r="A1215" s="13"/>
    </row>
    <row r="1216" spans="1:1" x14ac:dyDescent="0.25">
      <c r="A1216" s="13"/>
    </row>
    <row r="1217" spans="1:1" x14ac:dyDescent="0.25">
      <c r="A1217" s="13"/>
    </row>
    <row r="1218" spans="1:1" x14ac:dyDescent="0.25">
      <c r="A1218" s="13"/>
    </row>
    <row r="1219" spans="1:1" x14ac:dyDescent="0.25">
      <c r="A1219" s="13"/>
    </row>
    <row r="1220" spans="1:1" x14ac:dyDescent="0.25">
      <c r="A1220" s="13"/>
    </row>
    <row r="1221" spans="1:1" x14ac:dyDescent="0.25">
      <c r="A1221" s="13"/>
    </row>
    <row r="1222" spans="1:1" x14ac:dyDescent="0.25">
      <c r="A1222" s="13"/>
    </row>
    <row r="1223" spans="1:1" x14ac:dyDescent="0.25">
      <c r="A1223" s="13"/>
    </row>
    <row r="1224" spans="1:1" x14ac:dyDescent="0.25">
      <c r="A1224" s="13"/>
    </row>
    <row r="1225" spans="1:1" x14ac:dyDescent="0.25">
      <c r="A1225" s="13"/>
    </row>
    <row r="1226" spans="1:1" x14ac:dyDescent="0.25">
      <c r="A1226" s="13"/>
    </row>
    <row r="1227" spans="1:1" x14ac:dyDescent="0.25">
      <c r="A1227" s="13"/>
    </row>
    <row r="1228" spans="1:1" x14ac:dyDescent="0.25">
      <c r="A1228" s="13"/>
    </row>
    <row r="1229" spans="1:1" x14ac:dyDescent="0.25">
      <c r="A1229" s="13"/>
    </row>
    <row r="1230" spans="1:1" x14ac:dyDescent="0.25">
      <c r="A1230" s="13"/>
    </row>
    <row r="1231" spans="1:1" x14ac:dyDescent="0.25">
      <c r="A1231" s="13"/>
    </row>
    <row r="1232" spans="1:1" x14ac:dyDescent="0.25">
      <c r="A1232" s="13"/>
    </row>
    <row r="1233" spans="1:1" x14ac:dyDescent="0.25">
      <c r="A1233" s="13"/>
    </row>
    <row r="1234" spans="1:1" x14ac:dyDescent="0.25">
      <c r="A1234" s="13"/>
    </row>
    <row r="1235" spans="1:1" x14ac:dyDescent="0.25">
      <c r="A1235" s="13"/>
    </row>
    <row r="1236" spans="1:1" x14ac:dyDescent="0.25">
      <c r="A1236" s="13"/>
    </row>
    <row r="1237" spans="1:1" x14ac:dyDescent="0.25">
      <c r="A1237" s="13"/>
    </row>
    <row r="1238" spans="1:1" x14ac:dyDescent="0.25">
      <c r="A1238" s="13"/>
    </row>
    <row r="1239" spans="1:1" x14ac:dyDescent="0.25">
      <c r="A1239" s="13"/>
    </row>
    <row r="1240" spans="1:1" x14ac:dyDescent="0.25">
      <c r="A1240" s="13"/>
    </row>
    <row r="1241" spans="1:1" x14ac:dyDescent="0.25">
      <c r="A1241" s="13"/>
    </row>
    <row r="1242" spans="1:1" x14ac:dyDescent="0.25">
      <c r="A1242" s="13"/>
    </row>
    <row r="1243" spans="1:1" x14ac:dyDescent="0.25">
      <c r="A1243" s="13"/>
    </row>
    <row r="1244" spans="1:1" x14ac:dyDescent="0.25">
      <c r="A1244" s="13"/>
    </row>
    <row r="1245" spans="1:1" x14ac:dyDescent="0.25">
      <c r="A1245" s="13"/>
    </row>
    <row r="1246" spans="1:1" x14ac:dyDescent="0.25">
      <c r="A1246" s="13"/>
    </row>
    <row r="1247" spans="1:1" x14ac:dyDescent="0.25">
      <c r="A1247" s="13"/>
    </row>
    <row r="1248" spans="1:1" x14ac:dyDescent="0.25">
      <c r="A1248" s="13"/>
    </row>
    <row r="1249" spans="1:1" x14ac:dyDescent="0.25">
      <c r="A1249" s="13"/>
    </row>
    <row r="1250" spans="1:1" x14ac:dyDescent="0.25">
      <c r="A1250" s="13"/>
    </row>
    <row r="1251" spans="1:1" x14ac:dyDescent="0.25">
      <c r="A1251" s="13"/>
    </row>
    <row r="1252" spans="1:1" x14ac:dyDescent="0.25">
      <c r="A1252" s="13"/>
    </row>
    <row r="1253" spans="1:1" x14ac:dyDescent="0.25">
      <c r="A1253" s="13"/>
    </row>
    <row r="1254" spans="1:1" x14ac:dyDescent="0.25">
      <c r="A1254" s="13"/>
    </row>
    <row r="1255" spans="1:1" x14ac:dyDescent="0.25">
      <c r="A1255" s="13"/>
    </row>
    <row r="1256" spans="1:1" x14ac:dyDescent="0.25">
      <c r="A1256" s="13"/>
    </row>
    <row r="1257" spans="1:1" x14ac:dyDescent="0.25">
      <c r="A1257" s="13"/>
    </row>
    <row r="1258" spans="1:1" x14ac:dyDescent="0.25">
      <c r="A1258" s="13"/>
    </row>
    <row r="1259" spans="1:1" x14ac:dyDescent="0.25">
      <c r="A1259" s="13"/>
    </row>
    <row r="1260" spans="1:1" x14ac:dyDescent="0.25">
      <c r="A1260" s="13"/>
    </row>
    <row r="1261" spans="1:1" x14ac:dyDescent="0.25">
      <c r="A1261" s="13"/>
    </row>
    <row r="1262" spans="1:1" x14ac:dyDescent="0.25">
      <c r="A1262" s="13"/>
    </row>
    <row r="1263" spans="1:1" x14ac:dyDescent="0.25">
      <c r="A1263" s="13"/>
    </row>
    <row r="1264" spans="1:1" x14ac:dyDescent="0.25">
      <c r="A1264" s="13"/>
    </row>
    <row r="1265" spans="1:1" x14ac:dyDescent="0.25">
      <c r="A1265" s="13"/>
    </row>
    <row r="1266" spans="1:1" x14ac:dyDescent="0.25">
      <c r="A1266" s="13"/>
    </row>
    <row r="1267" spans="1:1" x14ac:dyDescent="0.25">
      <c r="A1267" s="13"/>
    </row>
    <row r="1268" spans="1:1" x14ac:dyDescent="0.25">
      <c r="A1268" s="13"/>
    </row>
    <row r="1269" spans="1:1" x14ac:dyDescent="0.25">
      <c r="A1269" s="13"/>
    </row>
    <row r="1270" spans="1:1" x14ac:dyDescent="0.25">
      <c r="A1270" s="13"/>
    </row>
    <row r="1271" spans="1:1" x14ac:dyDescent="0.25">
      <c r="A1271" s="13"/>
    </row>
    <row r="1272" spans="1:1" x14ac:dyDescent="0.25">
      <c r="A1272" s="13"/>
    </row>
    <row r="1273" spans="1:1" x14ac:dyDescent="0.25">
      <c r="A1273" s="13"/>
    </row>
    <row r="1274" spans="1:1" x14ac:dyDescent="0.25">
      <c r="A1274" s="13"/>
    </row>
    <row r="1275" spans="1:1" x14ac:dyDescent="0.25">
      <c r="A1275" s="13"/>
    </row>
    <row r="1276" spans="1:1" x14ac:dyDescent="0.25">
      <c r="A1276" s="13"/>
    </row>
    <row r="1277" spans="1:1" x14ac:dyDescent="0.25">
      <c r="A1277" s="13"/>
    </row>
    <row r="1278" spans="1:1" x14ac:dyDescent="0.25">
      <c r="A1278" s="13"/>
    </row>
    <row r="1279" spans="1:1" x14ac:dyDescent="0.25">
      <c r="A1279" s="13"/>
    </row>
    <row r="1280" spans="1:1" x14ac:dyDescent="0.25">
      <c r="A1280" s="13"/>
    </row>
    <row r="1281" spans="1:1" x14ac:dyDescent="0.25">
      <c r="A1281" s="13"/>
    </row>
    <row r="1282" spans="1:1" x14ac:dyDescent="0.25">
      <c r="A1282" s="13"/>
    </row>
    <row r="1283" spans="1:1" x14ac:dyDescent="0.25">
      <c r="A1283" s="13"/>
    </row>
    <row r="1284" spans="1:1" x14ac:dyDescent="0.25">
      <c r="A1284" s="13"/>
    </row>
    <row r="1285" spans="1:1" x14ac:dyDescent="0.25">
      <c r="A1285" s="13"/>
    </row>
    <row r="1286" spans="1:1" x14ac:dyDescent="0.25">
      <c r="A1286" s="13"/>
    </row>
    <row r="1287" spans="1:1" x14ac:dyDescent="0.25">
      <c r="A1287" s="13"/>
    </row>
    <row r="1288" spans="1:1" x14ac:dyDescent="0.25">
      <c r="A1288" s="13"/>
    </row>
    <row r="1289" spans="1:1" x14ac:dyDescent="0.25">
      <c r="A1289" s="13"/>
    </row>
    <row r="1290" spans="1:1" x14ac:dyDescent="0.25">
      <c r="A1290" s="13"/>
    </row>
    <row r="1291" spans="1:1" x14ac:dyDescent="0.25">
      <c r="A1291" s="13"/>
    </row>
    <row r="1292" spans="1:1" x14ac:dyDescent="0.25">
      <c r="A1292" s="13"/>
    </row>
    <row r="1293" spans="1:1" x14ac:dyDescent="0.25">
      <c r="A1293" s="13"/>
    </row>
    <row r="1294" spans="1:1" x14ac:dyDescent="0.25">
      <c r="A1294" s="13"/>
    </row>
    <row r="1295" spans="1:1" x14ac:dyDescent="0.25">
      <c r="A1295" s="13"/>
    </row>
    <row r="1296" spans="1:1" x14ac:dyDescent="0.25">
      <c r="A1296" s="13"/>
    </row>
    <row r="1297" spans="1:1" x14ac:dyDescent="0.25">
      <c r="A1297" s="13"/>
    </row>
    <row r="1298" spans="1:1" x14ac:dyDescent="0.25">
      <c r="A1298" s="13"/>
    </row>
    <row r="1299" spans="1:1" x14ac:dyDescent="0.25">
      <c r="A1299" s="13"/>
    </row>
    <row r="1300" spans="1:1" x14ac:dyDescent="0.25">
      <c r="A1300" s="13"/>
    </row>
    <row r="1301" spans="1:1" x14ac:dyDescent="0.25">
      <c r="A1301" s="13"/>
    </row>
    <row r="1302" spans="1:1" x14ac:dyDescent="0.25">
      <c r="A1302" s="13"/>
    </row>
    <row r="1303" spans="1:1" x14ac:dyDescent="0.25">
      <c r="A1303" s="13"/>
    </row>
    <row r="1304" spans="1:1" x14ac:dyDescent="0.25">
      <c r="A1304" s="13"/>
    </row>
    <row r="1305" spans="1:1" x14ac:dyDescent="0.25">
      <c r="A1305" s="13"/>
    </row>
    <row r="1306" spans="1:1" x14ac:dyDescent="0.25">
      <c r="A1306" s="13"/>
    </row>
    <row r="1307" spans="1:1" x14ac:dyDescent="0.25">
      <c r="A1307" s="13"/>
    </row>
    <row r="1308" spans="1:1" x14ac:dyDescent="0.25">
      <c r="A1308" s="13"/>
    </row>
    <row r="1309" spans="1:1" x14ac:dyDescent="0.25">
      <c r="A1309" s="13"/>
    </row>
    <row r="1310" spans="1:1" x14ac:dyDescent="0.25">
      <c r="A1310" s="13"/>
    </row>
    <row r="1311" spans="1:1" x14ac:dyDescent="0.25">
      <c r="A1311" s="13"/>
    </row>
    <row r="1312" spans="1:1" x14ac:dyDescent="0.25">
      <c r="A1312" s="13"/>
    </row>
    <row r="1313" spans="1:1" x14ac:dyDescent="0.25">
      <c r="A1313" s="13"/>
    </row>
    <row r="1314" spans="1:1" x14ac:dyDescent="0.25">
      <c r="A1314" s="13"/>
    </row>
    <row r="1315" spans="1:1" x14ac:dyDescent="0.25">
      <c r="A1315" s="13"/>
    </row>
    <row r="1316" spans="1:1" x14ac:dyDescent="0.25">
      <c r="A1316" s="13"/>
    </row>
    <row r="1317" spans="1:1" x14ac:dyDescent="0.25">
      <c r="A1317" s="13"/>
    </row>
    <row r="1318" spans="1:1" x14ac:dyDescent="0.25">
      <c r="A1318" s="13"/>
    </row>
    <row r="1319" spans="1:1" x14ac:dyDescent="0.25">
      <c r="A1319" s="13"/>
    </row>
    <row r="1320" spans="1:1" x14ac:dyDescent="0.25">
      <c r="A1320" s="13"/>
    </row>
    <row r="1321" spans="1:1" x14ac:dyDescent="0.25">
      <c r="A1321" s="13"/>
    </row>
    <row r="1322" spans="1:1" x14ac:dyDescent="0.25">
      <c r="A1322" s="13"/>
    </row>
    <row r="1323" spans="1:1" x14ac:dyDescent="0.25">
      <c r="A1323" s="13"/>
    </row>
    <row r="1324" spans="1:1" x14ac:dyDescent="0.25">
      <c r="A1324" s="13"/>
    </row>
    <row r="1325" spans="1:1" x14ac:dyDescent="0.25">
      <c r="A1325" s="13"/>
    </row>
    <row r="1326" spans="1:1" x14ac:dyDescent="0.25">
      <c r="A1326" s="13"/>
    </row>
    <row r="1327" spans="1:1" x14ac:dyDescent="0.25">
      <c r="A1327" s="13"/>
    </row>
    <row r="1328" spans="1:1" x14ac:dyDescent="0.25">
      <c r="A1328" s="13"/>
    </row>
    <row r="1329" spans="1:1" x14ac:dyDescent="0.25">
      <c r="A1329" s="13"/>
    </row>
    <row r="1330" spans="1:1" x14ac:dyDescent="0.25">
      <c r="A1330" s="13"/>
    </row>
    <row r="1331" spans="1:1" x14ac:dyDescent="0.25">
      <c r="A1331" s="13"/>
    </row>
    <row r="1332" spans="1:1" x14ac:dyDescent="0.25">
      <c r="A1332" s="13"/>
    </row>
    <row r="1333" spans="1:1" x14ac:dyDescent="0.25">
      <c r="A1333" s="13"/>
    </row>
    <row r="1334" spans="1:1" x14ac:dyDescent="0.25">
      <c r="A1334" s="13"/>
    </row>
    <row r="1335" spans="1:1" x14ac:dyDescent="0.25">
      <c r="A1335" s="13"/>
    </row>
    <row r="1336" spans="1:1" x14ac:dyDescent="0.25">
      <c r="A1336" s="13"/>
    </row>
    <row r="1337" spans="1:1" x14ac:dyDescent="0.25">
      <c r="A1337" s="13"/>
    </row>
    <row r="1338" spans="1:1" x14ac:dyDescent="0.25">
      <c r="A1338" s="13"/>
    </row>
    <row r="1339" spans="1:1" x14ac:dyDescent="0.25">
      <c r="A1339" s="13"/>
    </row>
    <row r="1340" spans="1:1" x14ac:dyDescent="0.25">
      <c r="A1340" s="13"/>
    </row>
    <row r="1341" spans="1:1" x14ac:dyDescent="0.25">
      <c r="A1341" s="13"/>
    </row>
    <row r="1342" spans="1:1" x14ac:dyDescent="0.25">
      <c r="A1342" s="13"/>
    </row>
    <row r="1343" spans="1:1" x14ac:dyDescent="0.25">
      <c r="A1343" s="13"/>
    </row>
    <row r="1344" spans="1:1" x14ac:dyDescent="0.25">
      <c r="A1344" s="13"/>
    </row>
    <row r="1345" spans="1:1" x14ac:dyDescent="0.25">
      <c r="A1345" s="13"/>
    </row>
    <row r="1346" spans="1:1" x14ac:dyDescent="0.25">
      <c r="A1346" s="13"/>
    </row>
    <row r="1347" spans="1:1" x14ac:dyDescent="0.25">
      <c r="A1347" s="13"/>
    </row>
    <row r="1348" spans="1:1" x14ac:dyDescent="0.25">
      <c r="A1348" s="13"/>
    </row>
    <row r="1349" spans="1:1" x14ac:dyDescent="0.25">
      <c r="A1349" s="13"/>
    </row>
    <row r="1350" spans="1:1" x14ac:dyDescent="0.25">
      <c r="A1350" s="13"/>
    </row>
    <row r="1351" spans="1:1" x14ac:dyDescent="0.25">
      <c r="A1351" s="13"/>
    </row>
    <row r="1352" spans="1:1" x14ac:dyDescent="0.25">
      <c r="A1352" s="13"/>
    </row>
    <row r="1353" spans="1:1" x14ac:dyDescent="0.25">
      <c r="A1353" s="13"/>
    </row>
    <row r="1354" spans="1:1" x14ac:dyDescent="0.25">
      <c r="A1354" s="13"/>
    </row>
    <row r="1355" spans="1:1" x14ac:dyDescent="0.25">
      <c r="A1355" s="13"/>
    </row>
    <row r="1356" spans="1:1" x14ac:dyDescent="0.25">
      <c r="A1356" s="13"/>
    </row>
    <row r="1357" spans="1:1" x14ac:dyDescent="0.25">
      <c r="A1357" s="13"/>
    </row>
    <row r="1358" spans="1:1" x14ac:dyDescent="0.25">
      <c r="A1358" s="13"/>
    </row>
    <row r="1359" spans="1:1" x14ac:dyDescent="0.25">
      <c r="A1359" s="13"/>
    </row>
    <row r="1360" spans="1:1" x14ac:dyDescent="0.25">
      <c r="A1360" s="13"/>
    </row>
    <row r="1361" spans="1:1" x14ac:dyDescent="0.25">
      <c r="A1361" s="13"/>
    </row>
    <row r="1362" spans="1:1" x14ac:dyDescent="0.25">
      <c r="A1362" s="13"/>
    </row>
    <row r="1363" spans="1:1" x14ac:dyDescent="0.25">
      <c r="A1363" s="13"/>
    </row>
    <row r="1364" spans="1:1" x14ac:dyDescent="0.25">
      <c r="A1364" s="13"/>
    </row>
    <row r="1365" spans="1:1" x14ac:dyDescent="0.25">
      <c r="A1365" s="13"/>
    </row>
    <row r="1366" spans="1:1" x14ac:dyDescent="0.25">
      <c r="A1366" s="13"/>
    </row>
    <row r="1367" spans="1:1" x14ac:dyDescent="0.25">
      <c r="A1367" s="13"/>
    </row>
    <row r="1368" spans="1:1" x14ac:dyDescent="0.25">
      <c r="A1368" s="13"/>
    </row>
    <row r="1369" spans="1:1" x14ac:dyDescent="0.25">
      <c r="A1369" s="13"/>
    </row>
    <row r="1370" spans="1:1" x14ac:dyDescent="0.25">
      <c r="A1370" s="13"/>
    </row>
    <row r="1371" spans="1:1" x14ac:dyDescent="0.25">
      <c r="A1371" s="13"/>
    </row>
    <row r="1372" spans="1:1" x14ac:dyDescent="0.25">
      <c r="A1372" s="13"/>
    </row>
    <row r="1373" spans="1:1" x14ac:dyDescent="0.25">
      <c r="A1373" s="13"/>
    </row>
    <row r="1374" spans="1:1" x14ac:dyDescent="0.25">
      <c r="A1374" s="13"/>
    </row>
    <row r="1375" spans="1:1" x14ac:dyDescent="0.25">
      <c r="A1375" s="13"/>
    </row>
    <row r="1376" spans="1:1" x14ac:dyDescent="0.25">
      <c r="A1376" s="13"/>
    </row>
    <row r="1377" spans="1:1" x14ac:dyDescent="0.25">
      <c r="A1377" s="13"/>
    </row>
    <row r="1378" spans="1:1" x14ac:dyDescent="0.25">
      <c r="A1378" s="13"/>
    </row>
    <row r="1379" spans="1:1" x14ac:dyDescent="0.25">
      <c r="A1379" s="13"/>
    </row>
    <row r="1380" spans="1:1" x14ac:dyDescent="0.25">
      <c r="A1380" s="13"/>
    </row>
    <row r="1381" spans="1:1" x14ac:dyDescent="0.25">
      <c r="A1381" s="13"/>
    </row>
    <row r="1382" spans="1:1" x14ac:dyDescent="0.25">
      <c r="A1382" s="13"/>
    </row>
    <row r="1383" spans="1:1" x14ac:dyDescent="0.25">
      <c r="A1383" s="13"/>
    </row>
    <row r="1384" spans="1:1" x14ac:dyDescent="0.25">
      <c r="A1384" s="13"/>
    </row>
    <row r="1385" spans="1:1" x14ac:dyDescent="0.25">
      <c r="A1385" s="13"/>
    </row>
    <row r="1386" spans="1:1" x14ac:dyDescent="0.25">
      <c r="A1386" s="13"/>
    </row>
    <row r="1387" spans="1:1" x14ac:dyDescent="0.25">
      <c r="A1387" s="13"/>
    </row>
    <row r="1388" spans="1:1" x14ac:dyDescent="0.25">
      <c r="A1388" s="13"/>
    </row>
    <row r="1389" spans="1:1" x14ac:dyDescent="0.25">
      <c r="A1389" s="13"/>
    </row>
    <row r="1390" spans="1:1" x14ac:dyDescent="0.25">
      <c r="A1390" s="13"/>
    </row>
    <row r="1391" spans="1:1" x14ac:dyDescent="0.25">
      <c r="A1391" s="13"/>
    </row>
    <row r="1392" spans="1:1" x14ac:dyDescent="0.25">
      <c r="A1392" s="13"/>
    </row>
    <row r="1393" spans="1:1" x14ac:dyDescent="0.25">
      <c r="A1393" s="13"/>
    </row>
    <row r="1394" spans="1:1" x14ac:dyDescent="0.25">
      <c r="A1394" s="13"/>
    </row>
    <row r="1395" spans="1:1" x14ac:dyDescent="0.25">
      <c r="A1395" s="13"/>
    </row>
    <row r="1396" spans="1:1" x14ac:dyDescent="0.25">
      <c r="A1396" s="13"/>
    </row>
    <row r="1397" spans="1:1" x14ac:dyDescent="0.25">
      <c r="A1397" s="13"/>
    </row>
    <row r="1398" spans="1:1" x14ac:dyDescent="0.25">
      <c r="A1398" s="13"/>
    </row>
    <row r="1399" spans="1:1" x14ac:dyDescent="0.25">
      <c r="A1399" s="13"/>
    </row>
    <row r="1400" spans="1:1" x14ac:dyDescent="0.25">
      <c r="A1400" s="13"/>
    </row>
    <row r="1401" spans="1:1" x14ac:dyDescent="0.25">
      <c r="A1401" s="13"/>
    </row>
    <row r="1402" spans="1:1" x14ac:dyDescent="0.25">
      <c r="A1402" s="13"/>
    </row>
    <row r="1403" spans="1:1" x14ac:dyDescent="0.25">
      <c r="A1403" s="13"/>
    </row>
    <row r="1404" spans="1:1" x14ac:dyDescent="0.25">
      <c r="A1404" s="13"/>
    </row>
    <row r="1405" spans="1:1" x14ac:dyDescent="0.25">
      <c r="A1405" s="13"/>
    </row>
    <row r="1406" spans="1:1" x14ac:dyDescent="0.25">
      <c r="A1406" s="13"/>
    </row>
    <row r="1407" spans="1:1" x14ac:dyDescent="0.25">
      <c r="A1407" s="13"/>
    </row>
    <row r="1408" spans="1:1" x14ac:dyDescent="0.25">
      <c r="A1408" s="13"/>
    </row>
    <row r="1409" spans="1:1" x14ac:dyDescent="0.25">
      <c r="A1409" s="13"/>
    </row>
    <row r="1410" spans="1:1" x14ac:dyDescent="0.25">
      <c r="A1410" s="13"/>
    </row>
    <row r="1411" spans="1:1" x14ac:dyDescent="0.25">
      <c r="A1411" s="13"/>
    </row>
    <row r="1412" spans="1:1" x14ac:dyDescent="0.25">
      <c r="A1412" s="13"/>
    </row>
    <row r="1413" spans="1:1" x14ac:dyDescent="0.25">
      <c r="A1413" s="13"/>
    </row>
    <row r="1414" spans="1:1" x14ac:dyDescent="0.25">
      <c r="A1414" s="13"/>
    </row>
    <row r="1415" spans="1:1" x14ac:dyDescent="0.25">
      <c r="A1415" s="13"/>
    </row>
    <row r="1416" spans="1:1" x14ac:dyDescent="0.25">
      <c r="A1416" s="13"/>
    </row>
    <row r="1417" spans="1:1" x14ac:dyDescent="0.25">
      <c r="A1417" s="13"/>
    </row>
    <row r="1418" spans="1:1" x14ac:dyDescent="0.25">
      <c r="A1418" s="13"/>
    </row>
    <row r="1419" spans="1:1" x14ac:dyDescent="0.25">
      <c r="A1419" s="13"/>
    </row>
    <row r="1420" spans="1:1" x14ac:dyDescent="0.25">
      <c r="A1420" s="13"/>
    </row>
    <row r="1421" spans="1:1" x14ac:dyDescent="0.25">
      <c r="A1421" s="13"/>
    </row>
    <row r="1422" spans="1:1" x14ac:dyDescent="0.25">
      <c r="A1422" s="13"/>
    </row>
    <row r="1423" spans="1:1" x14ac:dyDescent="0.25">
      <c r="A1423" s="13"/>
    </row>
    <row r="1424" spans="1:1" x14ac:dyDescent="0.25">
      <c r="A1424" s="13"/>
    </row>
    <row r="1425" spans="1:1" x14ac:dyDescent="0.25">
      <c r="A1425" s="13"/>
    </row>
    <row r="1426" spans="1:1" x14ac:dyDescent="0.25">
      <c r="A1426" s="13"/>
    </row>
    <row r="1427" spans="1:1" x14ac:dyDescent="0.25">
      <c r="A1427" s="13"/>
    </row>
    <row r="1428" spans="1:1" x14ac:dyDescent="0.25">
      <c r="A1428" s="13"/>
    </row>
    <row r="1429" spans="1:1" x14ac:dyDescent="0.25">
      <c r="A1429" s="13"/>
    </row>
    <row r="1430" spans="1:1" x14ac:dyDescent="0.25">
      <c r="A1430" s="13"/>
    </row>
    <row r="1431" spans="1:1" x14ac:dyDescent="0.25">
      <c r="A1431" s="13"/>
    </row>
    <row r="1432" spans="1:1" x14ac:dyDescent="0.25">
      <c r="A1432" s="13"/>
    </row>
    <row r="1433" spans="1:1" x14ac:dyDescent="0.25">
      <c r="A1433" s="13"/>
    </row>
    <row r="1434" spans="1:1" x14ac:dyDescent="0.25">
      <c r="A1434" s="13"/>
    </row>
    <row r="1435" spans="1:1" x14ac:dyDescent="0.25">
      <c r="A1435" s="13"/>
    </row>
    <row r="1436" spans="1:1" x14ac:dyDescent="0.25">
      <c r="A1436" s="13"/>
    </row>
    <row r="1437" spans="1:1" x14ac:dyDescent="0.25">
      <c r="A1437" s="13"/>
    </row>
    <row r="1438" spans="1:1" x14ac:dyDescent="0.25">
      <c r="A1438" s="13"/>
    </row>
    <row r="1439" spans="1:1" x14ac:dyDescent="0.25">
      <c r="A1439" s="13"/>
    </row>
    <row r="1440" spans="1:1" x14ac:dyDescent="0.25">
      <c r="A1440" s="13"/>
    </row>
    <row r="1441" spans="1:1" x14ac:dyDescent="0.25">
      <c r="A1441" s="13"/>
    </row>
    <row r="1442" spans="1:1" x14ac:dyDescent="0.25">
      <c r="A1442" s="13"/>
    </row>
    <row r="1443" spans="1:1" x14ac:dyDescent="0.25">
      <c r="A1443" s="13"/>
    </row>
    <row r="1444" spans="1:1" x14ac:dyDescent="0.25">
      <c r="A1444" s="13"/>
    </row>
    <row r="1445" spans="1:1" x14ac:dyDescent="0.25">
      <c r="A1445" s="13"/>
    </row>
    <row r="1446" spans="1:1" x14ac:dyDescent="0.25">
      <c r="A1446" s="13"/>
    </row>
    <row r="1447" spans="1:1" x14ac:dyDescent="0.25">
      <c r="A1447" s="13"/>
    </row>
    <row r="1448" spans="1:1" x14ac:dyDescent="0.25">
      <c r="A1448" s="13"/>
    </row>
    <row r="1449" spans="1:1" x14ac:dyDescent="0.25">
      <c r="A1449" s="13"/>
    </row>
    <row r="1450" spans="1:1" x14ac:dyDescent="0.25">
      <c r="A1450" s="13"/>
    </row>
    <row r="1451" spans="1:1" x14ac:dyDescent="0.25">
      <c r="A1451" s="13"/>
    </row>
    <row r="1452" spans="1:1" x14ac:dyDescent="0.25">
      <c r="A1452" s="13"/>
    </row>
    <row r="1453" spans="1:1" x14ac:dyDescent="0.25">
      <c r="A1453" s="13"/>
    </row>
    <row r="1454" spans="1:1" x14ac:dyDescent="0.25">
      <c r="A1454" s="13"/>
    </row>
    <row r="1455" spans="1:1" x14ac:dyDescent="0.25">
      <c r="A1455" s="13"/>
    </row>
    <row r="1456" spans="1:1" x14ac:dyDescent="0.25">
      <c r="A1456" s="13"/>
    </row>
    <row r="1457" spans="1:1" x14ac:dyDescent="0.25">
      <c r="A1457" s="13"/>
    </row>
    <row r="1458" spans="1:1" x14ac:dyDescent="0.25">
      <c r="A1458" s="13"/>
    </row>
    <row r="1459" spans="1:1" x14ac:dyDescent="0.25">
      <c r="A1459" s="13"/>
    </row>
    <row r="1460" spans="1:1" x14ac:dyDescent="0.25">
      <c r="A1460" s="13"/>
    </row>
    <row r="1461" spans="1:1" x14ac:dyDescent="0.25">
      <c r="A1461" s="13"/>
    </row>
    <row r="1462" spans="1:1" x14ac:dyDescent="0.25">
      <c r="A1462" s="13"/>
    </row>
    <row r="1463" spans="1:1" x14ac:dyDescent="0.25">
      <c r="A1463" s="13"/>
    </row>
    <row r="1464" spans="1:1" x14ac:dyDescent="0.25">
      <c r="A1464" s="13"/>
    </row>
    <row r="1465" spans="1:1" x14ac:dyDescent="0.25">
      <c r="A1465" s="13"/>
    </row>
    <row r="1466" spans="1:1" x14ac:dyDescent="0.25">
      <c r="A1466" s="13"/>
    </row>
    <row r="1467" spans="1:1" x14ac:dyDescent="0.25">
      <c r="A1467" s="13"/>
    </row>
    <row r="1468" spans="1:1" x14ac:dyDescent="0.25">
      <c r="A1468" s="13"/>
    </row>
    <row r="1469" spans="1:1" x14ac:dyDescent="0.25">
      <c r="A1469" s="13"/>
    </row>
    <row r="1470" spans="1:1" x14ac:dyDescent="0.25">
      <c r="A1470" s="13"/>
    </row>
    <row r="1471" spans="1:1" x14ac:dyDescent="0.25">
      <c r="A1471" s="13"/>
    </row>
    <row r="1472" spans="1:1" x14ac:dyDescent="0.25">
      <c r="A1472" s="13"/>
    </row>
    <row r="1473" spans="1:1" x14ac:dyDescent="0.25">
      <c r="A1473" s="13"/>
    </row>
    <row r="1474" spans="1:1" x14ac:dyDescent="0.25">
      <c r="A1474" s="13"/>
    </row>
    <row r="1475" spans="1:1" x14ac:dyDescent="0.25">
      <c r="A1475" s="13"/>
    </row>
    <row r="1476" spans="1:1" x14ac:dyDescent="0.25">
      <c r="A1476" s="13"/>
    </row>
    <row r="1477" spans="1:1" x14ac:dyDescent="0.25">
      <c r="A1477" s="13"/>
    </row>
    <row r="1478" spans="1:1" x14ac:dyDescent="0.25">
      <c r="A1478" s="13"/>
    </row>
    <row r="1479" spans="1:1" x14ac:dyDescent="0.25">
      <c r="A1479" s="13"/>
    </row>
    <row r="1480" spans="1:1" x14ac:dyDescent="0.25">
      <c r="A1480" s="13"/>
    </row>
    <row r="1481" spans="1:1" x14ac:dyDescent="0.25">
      <c r="A1481" s="13"/>
    </row>
    <row r="1482" spans="1:1" x14ac:dyDescent="0.25">
      <c r="A1482" s="13"/>
    </row>
    <row r="1483" spans="1:1" x14ac:dyDescent="0.25">
      <c r="A1483" s="13"/>
    </row>
    <row r="1484" spans="1:1" x14ac:dyDescent="0.25">
      <c r="A1484" s="13"/>
    </row>
    <row r="1485" spans="1:1" x14ac:dyDescent="0.25">
      <c r="A1485" s="13"/>
    </row>
    <row r="1486" spans="1:1" x14ac:dyDescent="0.25">
      <c r="A1486" s="13"/>
    </row>
    <row r="1487" spans="1:1" x14ac:dyDescent="0.25">
      <c r="A1487" s="13"/>
    </row>
    <row r="1488" spans="1:1" x14ac:dyDescent="0.25">
      <c r="A1488" s="13"/>
    </row>
    <row r="1489" spans="1:1" x14ac:dyDescent="0.25">
      <c r="A1489" s="13"/>
    </row>
    <row r="1490" spans="1:1" x14ac:dyDescent="0.25">
      <c r="A1490" s="13"/>
    </row>
    <row r="1491" spans="1:1" x14ac:dyDescent="0.25">
      <c r="A1491" s="13"/>
    </row>
    <row r="1492" spans="1:1" x14ac:dyDescent="0.25">
      <c r="A1492" s="13"/>
    </row>
    <row r="1493" spans="1:1" x14ac:dyDescent="0.25">
      <c r="A1493" s="13"/>
    </row>
    <row r="1494" spans="1:1" x14ac:dyDescent="0.25">
      <c r="A1494" s="13"/>
    </row>
    <row r="1495" spans="1:1" x14ac:dyDescent="0.25">
      <c r="A1495" s="13"/>
    </row>
    <row r="1496" spans="1:1" x14ac:dyDescent="0.25">
      <c r="A1496" s="13"/>
    </row>
    <row r="1497" spans="1:1" x14ac:dyDescent="0.25">
      <c r="A1497" s="13"/>
    </row>
    <row r="1498" spans="1:1" x14ac:dyDescent="0.25">
      <c r="A1498" s="13"/>
    </row>
    <row r="1499" spans="1:1" x14ac:dyDescent="0.25">
      <c r="A1499" s="13"/>
    </row>
    <row r="1500" spans="1:1" x14ac:dyDescent="0.25">
      <c r="A1500" s="13"/>
    </row>
    <row r="1501" spans="1:1" x14ac:dyDescent="0.25">
      <c r="A1501" s="13"/>
    </row>
    <row r="1502" spans="1:1" x14ac:dyDescent="0.25">
      <c r="A1502" s="13"/>
    </row>
    <row r="1503" spans="1:1" x14ac:dyDescent="0.25">
      <c r="A1503" s="13"/>
    </row>
    <row r="1504" spans="1:1" x14ac:dyDescent="0.25">
      <c r="A1504" s="13"/>
    </row>
    <row r="1505" spans="1:1" x14ac:dyDescent="0.25">
      <c r="A1505" s="13"/>
    </row>
    <row r="1506" spans="1:1" x14ac:dyDescent="0.25">
      <c r="A1506" s="13"/>
    </row>
    <row r="1507" spans="1:1" x14ac:dyDescent="0.25">
      <c r="A1507" s="13"/>
    </row>
    <row r="1508" spans="1:1" x14ac:dyDescent="0.25">
      <c r="A1508" s="13"/>
    </row>
    <row r="1509" spans="1:1" x14ac:dyDescent="0.25">
      <c r="A1509" s="13"/>
    </row>
    <row r="1510" spans="1:1" x14ac:dyDescent="0.25">
      <c r="A1510" s="13"/>
    </row>
    <row r="1511" spans="1:1" x14ac:dyDescent="0.25">
      <c r="A1511" s="13"/>
    </row>
    <row r="1512" spans="1:1" x14ac:dyDescent="0.25">
      <c r="A1512" s="13"/>
    </row>
    <row r="1513" spans="1:1" x14ac:dyDescent="0.25">
      <c r="A1513" s="13"/>
    </row>
    <row r="1514" spans="1:1" x14ac:dyDescent="0.25">
      <c r="A1514" s="13"/>
    </row>
    <row r="1515" spans="1:1" x14ac:dyDescent="0.25">
      <c r="A1515" s="13"/>
    </row>
    <row r="1516" spans="1:1" x14ac:dyDescent="0.25">
      <c r="A1516" s="13"/>
    </row>
    <row r="1517" spans="1:1" x14ac:dyDescent="0.25">
      <c r="A1517" s="13"/>
    </row>
    <row r="1518" spans="1:1" x14ac:dyDescent="0.25">
      <c r="A1518" s="13"/>
    </row>
    <row r="1519" spans="1:1" x14ac:dyDescent="0.25">
      <c r="A1519" s="13"/>
    </row>
    <row r="1520" spans="1:1" x14ac:dyDescent="0.25">
      <c r="A1520" s="13"/>
    </row>
    <row r="1521" spans="1:1" x14ac:dyDescent="0.25">
      <c r="A1521" s="13"/>
    </row>
    <row r="1522" spans="1:1" x14ac:dyDescent="0.25">
      <c r="A1522" s="13"/>
    </row>
    <row r="1523" spans="1:1" x14ac:dyDescent="0.25">
      <c r="A1523" s="13"/>
    </row>
    <row r="1524" spans="1:1" x14ac:dyDescent="0.25">
      <c r="A1524" s="13"/>
    </row>
    <row r="1525" spans="1:1" x14ac:dyDescent="0.25">
      <c r="A1525" s="13"/>
    </row>
    <row r="1526" spans="1:1" x14ac:dyDescent="0.25">
      <c r="A1526" s="13"/>
    </row>
    <row r="1527" spans="1:1" x14ac:dyDescent="0.25">
      <c r="A1527" s="13"/>
    </row>
    <row r="1528" spans="1:1" x14ac:dyDescent="0.25">
      <c r="A1528" s="13"/>
    </row>
    <row r="1529" spans="1:1" x14ac:dyDescent="0.25">
      <c r="A1529" s="13"/>
    </row>
    <row r="1530" spans="1:1" x14ac:dyDescent="0.25">
      <c r="A1530" s="13"/>
    </row>
    <row r="1531" spans="1:1" x14ac:dyDescent="0.25">
      <c r="A1531" s="13"/>
    </row>
    <row r="1532" spans="1:1" x14ac:dyDescent="0.25">
      <c r="A1532" s="13"/>
    </row>
    <row r="1533" spans="1:1" x14ac:dyDescent="0.25">
      <c r="A1533" s="13"/>
    </row>
    <row r="1534" spans="1:1" x14ac:dyDescent="0.25">
      <c r="A1534" s="13"/>
    </row>
    <row r="1535" spans="1:1" x14ac:dyDescent="0.25">
      <c r="A1535" s="13"/>
    </row>
    <row r="1536" spans="1:1" x14ac:dyDescent="0.25">
      <c r="A1536" s="13"/>
    </row>
    <row r="1537" spans="1:1" x14ac:dyDescent="0.25">
      <c r="A1537" s="13"/>
    </row>
    <row r="1538" spans="1:1" x14ac:dyDescent="0.25">
      <c r="A1538" s="13"/>
    </row>
    <row r="1539" spans="1:1" x14ac:dyDescent="0.25">
      <c r="A1539" s="13"/>
    </row>
    <row r="1540" spans="1:1" x14ac:dyDescent="0.25">
      <c r="A1540" s="13"/>
    </row>
    <row r="1541" spans="1:1" x14ac:dyDescent="0.25">
      <c r="A1541" s="13"/>
    </row>
    <row r="1542" spans="1:1" x14ac:dyDescent="0.25">
      <c r="A1542" s="13"/>
    </row>
    <row r="1543" spans="1:1" x14ac:dyDescent="0.25">
      <c r="A1543" s="13"/>
    </row>
    <row r="1544" spans="1:1" x14ac:dyDescent="0.25">
      <c r="A1544" s="13"/>
    </row>
    <row r="1545" spans="1:1" x14ac:dyDescent="0.25">
      <c r="A1545" s="13"/>
    </row>
    <row r="1546" spans="1:1" x14ac:dyDescent="0.25">
      <c r="A1546" s="13"/>
    </row>
    <row r="1547" spans="1:1" x14ac:dyDescent="0.25">
      <c r="A1547" s="13"/>
    </row>
    <row r="1548" spans="1:1" x14ac:dyDescent="0.25">
      <c r="A1548" s="13"/>
    </row>
    <row r="1549" spans="1:1" x14ac:dyDescent="0.25">
      <c r="A1549" s="13"/>
    </row>
    <row r="1550" spans="1:1" x14ac:dyDescent="0.25">
      <c r="A1550" s="13"/>
    </row>
    <row r="1551" spans="1:1" x14ac:dyDescent="0.25">
      <c r="A1551" s="13"/>
    </row>
    <row r="1552" spans="1:1" x14ac:dyDescent="0.25">
      <c r="A1552" s="13"/>
    </row>
    <row r="1553" spans="1:1" x14ac:dyDescent="0.25">
      <c r="A1553" s="13"/>
    </row>
    <row r="1554" spans="1:1" x14ac:dyDescent="0.25">
      <c r="A1554" s="13"/>
    </row>
    <row r="1555" spans="1:1" x14ac:dyDescent="0.25">
      <c r="A1555" s="13"/>
    </row>
    <row r="1556" spans="1:1" x14ac:dyDescent="0.25">
      <c r="A1556" s="13"/>
    </row>
    <row r="1557" spans="1:1" x14ac:dyDescent="0.25">
      <c r="A1557" s="13"/>
    </row>
    <row r="1558" spans="1:1" x14ac:dyDescent="0.25">
      <c r="A1558" s="13"/>
    </row>
    <row r="1559" spans="1:1" x14ac:dyDescent="0.25">
      <c r="A1559" s="13"/>
    </row>
    <row r="1560" spans="1:1" x14ac:dyDescent="0.25">
      <c r="A1560" s="13"/>
    </row>
    <row r="1561" spans="1:1" x14ac:dyDescent="0.25">
      <c r="A1561" s="13"/>
    </row>
    <row r="1562" spans="1:1" x14ac:dyDescent="0.25">
      <c r="A1562" s="13"/>
    </row>
    <row r="1563" spans="1:1" x14ac:dyDescent="0.25">
      <c r="A1563" s="13"/>
    </row>
    <row r="1564" spans="1:1" x14ac:dyDescent="0.25">
      <c r="A1564" s="13"/>
    </row>
    <row r="1565" spans="1:1" x14ac:dyDescent="0.25">
      <c r="A1565" s="13"/>
    </row>
    <row r="1566" spans="1:1" x14ac:dyDescent="0.25">
      <c r="A1566" s="13"/>
    </row>
    <row r="1567" spans="1:1" x14ac:dyDescent="0.25">
      <c r="A1567" s="13"/>
    </row>
    <row r="1568" spans="1:1" x14ac:dyDescent="0.25">
      <c r="A1568" s="13"/>
    </row>
    <row r="1569" spans="1:1" x14ac:dyDescent="0.25">
      <c r="A1569" s="13"/>
    </row>
    <row r="1570" spans="1:1" x14ac:dyDescent="0.25">
      <c r="A1570" s="13"/>
    </row>
    <row r="1571" spans="1:1" x14ac:dyDescent="0.25">
      <c r="A1571" s="13"/>
    </row>
    <row r="1572" spans="1:1" x14ac:dyDescent="0.25">
      <c r="A1572" s="13"/>
    </row>
    <row r="1573" spans="1:1" x14ac:dyDescent="0.25">
      <c r="A1573" s="13"/>
    </row>
    <row r="1574" spans="1:1" x14ac:dyDescent="0.25">
      <c r="A1574" s="13"/>
    </row>
    <row r="1575" spans="1:1" x14ac:dyDescent="0.25">
      <c r="A1575" s="13"/>
    </row>
    <row r="1576" spans="1:1" x14ac:dyDescent="0.25">
      <c r="A1576" s="13"/>
    </row>
    <row r="1577" spans="1:1" x14ac:dyDescent="0.25">
      <c r="A1577" s="13"/>
    </row>
    <row r="1578" spans="1:1" x14ac:dyDescent="0.25">
      <c r="A1578" s="13"/>
    </row>
    <row r="1579" spans="1:1" x14ac:dyDescent="0.25">
      <c r="A1579" s="13"/>
    </row>
    <row r="1580" spans="1:1" x14ac:dyDescent="0.25">
      <c r="A1580" s="13"/>
    </row>
    <row r="1581" spans="1:1" x14ac:dyDescent="0.25">
      <c r="A1581" s="13"/>
    </row>
    <row r="1582" spans="1:1" x14ac:dyDescent="0.25">
      <c r="A1582" s="13"/>
    </row>
    <row r="1583" spans="1:1" x14ac:dyDescent="0.25">
      <c r="A1583" s="13"/>
    </row>
    <row r="1584" spans="1:1" x14ac:dyDescent="0.25">
      <c r="A1584" s="13"/>
    </row>
    <row r="1585" spans="1:1" x14ac:dyDescent="0.25">
      <c r="A1585" s="13"/>
    </row>
    <row r="1586" spans="1:1" x14ac:dyDescent="0.25">
      <c r="A1586" s="13"/>
    </row>
    <row r="1587" spans="1:1" x14ac:dyDescent="0.25">
      <c r="A1587" s="13"/>
    </row>
    <row r="1588" spans="1:1" x14ac:dyDescent="0.25">
      <c r="A1588" s="13"/>
    </row>
    <row r="1589" spans="1:1" x14ac:dyDescent="0.25">
      <c r="A1589" s="13"/>
    </row>
    <row r="1590" spans="1:1" x14ac:dyDescent="0.25">
      <c r="A1590" s="13"/>
    </row>
    <row r="1591" spans="1:1" x14ac:dyDescent="0.25">
      <c r="A1591" s="13"/>
    </row>
    <row r="1592" spans="1:1" x14ac:dyDescent="0.25">
      <c r="A1592" s="13"/>
    </row>
    <row r="1593" spans="1:1" x14ac:dyDescent="0.25">
      <c r="A1593" s="13"/>
    </row>
    <row r="1594" spans="1:1" x14ac:dyDescent="0.25">
      <c r="A1594" s="13"/>
    </row>
    <row r="1595" spans="1:1" x14ac:dyDescent="0.25">
      <c r="A1595" s="13"/>
    </row>
    <row r="1596" spans="1:1" x14ac:dyDescent="0.25">
      <c r="A1596" s="13"/>
    </row>
    <row r="1597" spans="1:1" x14ac:dyDescent="0.25">
      <c r="A1597" s="13"/>
    </row>
    <row r="1598" spans="1:1" x14ac:dyDescent="0.25">
      <c r="A1598" s="13"/>
    </row>
    <row r="1599" spans="1:1" x14ac:dyDescent="0.25">
      <c r="A1599" s="13"/>
    </row>
    <row r="1600" spans="1:1" x14ac:dyDescent="0.25">
      <c r="A1600" s="13"/>
    </row>
    <row r="1601" spans="1:1" x14ac:dyDescent="0.25">
      <c r="A1601" s="13"/>
    </row>
    <row r="1602" spans="1:1" x14ac:dyDescent="0.25">
      <c r="A1602" s="13"/>
    </row>
    <row r="1603" spans="1:1" x14ac:dyDescent="0.25">
      <c r="A1603" s="13"/>
    </row>
    <row r="1604" spans="1:1" x14ac:dyDescent="0.25">
      <c r="A1604" s="13"/>
    </row>
    <row r="1605" spans="1:1" x14ac:dyDescent="0.25">
      <c r="A1605" s="13"/>
    </row>
    <row r="1606" spans="1:1" x14ac:dyDescent="0.25">
      <c r="A1606" s="13"/>
    </row>
    <row r="1607" spans="1:1" x14ac:dyDescent="0.25">
      <c r="A1607" s="13"/>
    </row>
    <row r="1608" spans="1:1" x14ac:dyDescent="0.25">
      <c r="A1608" s="13"/>
    </row>
    <row r="1609" spans="1:1" x14ac:dyDescent="0.25">
      <c r="A1609" s="13"/>
    </row>
    <row r="1610" spans="1:1" x14ac:dyDescent="0.25">
      <c r="A1610" s="13"/>
    </row>
    <row r="1611" spans="1:1" x14ac:dyDescent="0.25">
      <c r="A1611" s="13"/>
    </row>
    <row r="1612" spans="1:1" x14ac:dyDescent="0.25">
      <c r="A1612" s="13"/>
    </row>
    <row r="1613" spans="1:1" x14ac:dyDescent="0.25">
      <c r="A1613" s="13"/>
    </row>
    <row r="1614" spans="1:1" x14ac:dyDescent="0.25">
      <c r="A1614" s="13"/>
    </row>
    <row r="1615" spans="1:1" x14ac:dyDescent="0.25">
      <c r="A1615" s="13"/>
    </row>
    <row r="1616" spans="1:1" x14ac:dyDescent="0.25">
      <c r="A1616" s="13"/>
    </row>
    <row r="1617" spans="1:1" x14ac:dyDescent="0.25">
      <c r="A1617" s="13"/>
    </row>
    <row r="1618" spans="1:1" x14ac:dyDescent="0.25">
      <c r="A1618" s="13"/>
    </row>
    <row r="1619" spans="1:1" x14ac:dyDescent="0.25">
      <c r="A1619" s="13"/>
    </row>
    <row r="1620" spans="1:1" x14ac:dyDescent="0.25">
      <c r="A1620" s="13"/>
    </row>
    <row r="1621" spans="1:1" x14ac:dyDescent="0.25">
      <c r="A1621" s="13"/>
    </row>
    <row r="1622" spans="1:1" x14ac:dyDescent="0.25">
      <c r="A1622" s="13"/>
    </row>
    <row r="1623" spans="1:1" x14ac:dyDescent="0.25">
      <c r="A1623" s="13"/>
    </row>
    <row r="1624" spans="1:1" x14ac:dyDescent="0.25">
      <c r="A1624" s="13"/>
    </row>
    <row r="1625" spans="1:1" x14ac:dyDescent="0.25">
      <c r="A1625" s="13"/>
    </row>
    <row r="1626" spans="1:1" x14ac:dyDescent="0.25">
      <c r="A1626" s="13"/>
    </row>
    <row r="1627" spans="1:1" x14ac:dyDescent="0.25">
      <c r="A1627" s="13"/>
    </row>
    <row r="1628" spans="1:1" x14ac:dyDescent="0.25">
      <c r="A1628" s="13"/>
    </row>
    <row r="1629" spans="1:1" x14ac:dyDescent="0.25">
      <c r="A1629" s="13"/>
    </row>
    <row r="1630" spans="1:1" x14ac:dyDescent="0.25">
      <c r="A1630" s="13"/>
    </row>
    <row r="1631" spans="1:1" x14ac:dyDescent="0.25">
      <c r="A1631" s="13"/>
    </row>
    <row r="1632" spans="1:1" x14ac:dyDescent="0.25">
      <c r="A1632" s="13"/>
    </row>
    <row r="1633" spans="1:1" x14ac:dyDescent="0.25">
      <c r="A1633" s="13"/>
    </row>
    <row r="1634" spans="1:1" x14ac:dyDescent="0.25">
      <c r="A1634" s="13"/>
    </row>
    <row r="1635" spans="1:1" x14ac:dyDescent="0.25">
      <c r="A1635" s="13"/>
    </row>
    <row r="1636" spans="1:1" x14ac:dyDescent="0.25">
      <c r="A1636" s="13"/>
    </row>
    <row r="1637" spans="1:1" x14ac:dyDescent="0.25">
      <c r="A1637" s="13"/>
    </row>
    <row r="1638" spans="1:1" x14ac:dyDescent="0.25">
      <c r="A1638" s="13"/>
    </row>
    <row r="1639" spans="1:1" x14ac:dyDescent="0.25">
      <c r="A1639" s="13"/>
    </row>
    <row r="1640" spans="1:1" x14ac:dyDescent="0.25">
      <c r="A1640" s="13"/>
    </row>
    <row r="1641" spans="1:1" x14ac:dyDescent="0.25">
      <c r="A1641" s="13"/>
    </row>
    <row r="1642" spans="1:1" x14ac:dyDescent="0.25">
      <c r="A1642" s="13"/>
    </row>
    <row r="1643" spans="1:1" x14ac:dyDescent="0.25">
      <c r="A1643" s="13"/>
    </row>
    <row r="1644" spans="1:1" x14ac:dyDescent="0.25">
      <c r="A1644" s="13"/>
    </row>
    <row r="1645" spans="1:1" x14ac:dyDescent="0.25">
      <c r="A1645" s="13"/>
    </row>
    <row r="1646" spans="1:1" x14ac:dyDescent="0.25">
      <c r="A1646" s="13"/>
    </row>
    <row r="1647" spans="1:1" x14ac:dyDescent="0.25">
      <c r="A1647" s="13"/>
    </row>
    <row r="1648" spans="1:1" x14ac:dyDescent="0.25">
      <c r="A1648" s="13"/>
    </row>
    <row r="1649" spans="1:1" x14ac:dyDescent="0.25">
      <c r="A1649" s="13"/>
    </row>
    <row r="1650" spans="1:1" x14ac:dyDescent="0.25">
      <c r="A1650" s="13"/>
    </row>
    <row r="1651" spans="1:1" x14ac:dyDescent="0.25">
      <c r="A1651" s="13"/>
    </row>
    <row r="1652" spans="1:1" x14ac:dyDescent="0.25">
      <c r="A1652" s="13"/>
    </row>
    <row r="1653" spans="1:1" x14ac:dyDescent="0.25">
      <c r="A1653" s="13"/>
    </row>
    <row r="1654" spans="1:1" x14ac:dyDescent="0.25">
      <c r="A1654" s="13"/>
    </row>
    <row r="1655" spans="1:1" x14ac:dyDescent="0.25">
      <c r="A1655" s="13"/>
    </row>
    <row r="1656" spans="1:1" x14ac:dyDescent="0.25">
      <c r="A1656" s="13"/>
    </row>
    <row r="1657" spans="1:1" x14ac:dyDescent="0.25">
      <c r="A1657" s="13"/>
    </row>
    <row r="1658" spans="1:1" x14ac:dyDescent="0.25">
      <c r="A1658" s="13"/>
    </row>
    <row r="1659" spans="1:1" x14ac:dyDescent="0.25">
      <c r="A1659" s="13"/>
    </row>
    <row r="1660" spans="1:1" x14ac:dyDescent="0.25">
      <c r="A1660" s="13"/>
    </row>
    <row r="1661" spans="1:1" x14ac:dyDescent="0.25">
      <c r="A1661" s="13"/>
    </row>
    <row r="1662" spans="1:1" x14ac:dyDescent="0.25">
      <c r="A1662" s="13"/>
    </row>
    <row r="1663" spans="1:1" x14ac:dyDescent="0.25">
      <c r="A1663" s="13"/>
    </row>
    <row r="1664" spans="1:1" x14ac:dyDescent="0.25">
      <c r="A1664" s="13"/>
    </row>
    <row r="1665" spans="1:1" x14ac:dyDescent="0.25">
      <c r="A1665" s="13"/>
    </row>
    <row r="1666" spans="1:1" x14ac:dyDescent="0.25">
      <c r="A1666" s="13"/>
    </row>
    <row r="1667" spans="1:1" x14ac:dyDescent="0.25">
      <c r="A1667" s="13"/>
    </row>
    <row r="1668" spans="1:1" x14ac:dyDescent="0.25">
      <c r="A1668" s="13"/>
    </row>
    <row r="1669" spans="1:1" x14ac:dyDescent="0.25">
      <c r="A1669" s="13"/>
    </row>
    <row r="1670" spans="1:1" x14ac:dyDescent="0.25">
      <c r="A1670" s="13"/>
    </row>
    <row r="1671" spans="1:1" x14ac:dyDescent="0.25">
      <c r="A1671" s="13"/>
    </row>
    <row r="1672" spans="1:1" x14ac:dyDescent="0.25">
      <c r="A1672" s="13"/>
    </row>
    <row r="1673" spans="1:1" x14ac:dyDescent="0.25">
      <c r="A1673" s="13"/>
    </row>
    <row r="1674" spans="1:1" x14ac:dyDescent="0.25">
      <c r="A1674" s="13"/>
    </row>
    <row r="1675" spans="1:1" x14ac:dyDescent="0.25">
      <c r="A1675" s="13"/>
    </row>
    <row r="1676" spans="1:1" x14ac:dyDescent="0.25">
      <c r="A1676" s="13"/>
    </row>
    <row r="1677" spans="1:1" x14ac:dyDescent="0.25">
      <c r="A1677" s="13"/>
    </row>
    <row r="1678" spans="1:1" x14ac:dyDescent="0.25">
      <c r="A1678" s="13"/>
    </row>
    <row r="1679" spans="1:1" x14ac:dyDescent="0.25">
      <c r="A1679" s="13"/>
    </row>
    <row r="1680" spans="1:1" x14ac:dyDescent="0.25">
      <c r="A1680" s="13"/>
    </row>
    <row r="1681" spans="1:1" x14ac:dyDescent="0.25">
      <c r="A1681" s="13"/>
    </row>
    <row r="1682" spans="1:1" x14ac:dyDescent="0.25">
      <c r="A1682" s="13"/>
    </row>
    <row r="1683" spans="1:1" x14ac:dyDescent="0.25">
      <c r="A1683" s="13"/>
    </row>
    <row r="1684" spans="1:1" x14ac:dyDescent="0.25">
      <c r="A1684" s="13"/>
    </row>
    <row r="1685" spans="1:1" x14ac:dyDescent="0.25">
      <c r="A1685" s="13"/>
    </row>
    <row r="1686" spans="1:1" x14ac:dyDescent="0.25">
      <c r="A1686" s="13"/>
    </row>
    <row r="1687" spans="1:1" x14ac:dyDescent="0.25">
      <c r="A1687" s="13"/>
    </row>
    <row r="1688" spans="1:1" x14ac:dyDescent="0.25">
      <c r="A1688" s="13"/>
    </row>
    <row r="1689" spans="1:1" x14ac:dyDescent="0.25">
      <c r="A1689" s="13"/>
    </row>
    <row r="1690" spans="1:1" x14ac:dyDescent="0.25">
      <c r="A1690" s="13"/>
    </row>
    <row r="1691" spans="1:1" x14ac:dyDescent="0.25">
      <c r="A1691" s="13"/>
    </row>
    <row r="1692" spans="1:1" x14ac:dyDescent="0.25">
      <c r="A1692" s="13"/>
    </row>
    <row r="1693" spans="1:1" x14ac:dyDescent="0.25">
      <c r="A1693" s="13"/>
    </row>
    <row r="1694" spans="1:1" x14ac:dyDescent="0.25">
      <c r="A1694" s="13"/>
    </row>
    <row r="1695" spans="1:1" x14ac:dyDescent="0.25">
      <c r="A1695" s="13"/>
    </row>
    <row r="1696" spans="1:1" x14ac:dyDescent="0.25">
      <c r="A1696" s="13"/>
    </row>
    <row r="1697" spans="1:1" x14ac:dyDescent="0.25">
      <c r="A1697" s="13"/>
    </row>
    <row r="1698" spans="1:1" x14ac:dyDescent="0.25">
      <c r="A1698" s="13"/>
    </row>
    <row r="1699" spans="1:1" x14ac:dyDescent="0.25">
      <c r="A1699" s="13"/>
    </row>
    <row r="1700" spans="1:1" x14ac:dyDescent="0.25">
      <c r="A1700" s="13"/>
    </row>
    <row r="1701" spans="1:1" x14ac:dyDescent="0.25">
      <c r="A1701" s="13"/>
    </row>
    <row r="1702" spans="1:1" x14ac:dyDescent="0.25">
      <c r="A1702" s="13"/>
    </row>
    <row r="1703" spans="1:1" x14ac:dyDescent="0.25">
      <c r="A1703" s="13"/>
    </row>
    <row r="1704" spans="1:1" x14ac:dyDescent="0.25">
      <c r="A1704" s="13"/>
    </row>
    <row r="1705" spans="1:1" x14ac:dyDescent="0.25">
      <c r="A1705" s="13"/>
    </row>
    <row r="1706" spans="1:1" x14ac:dyDescent="0.25">
      <c r="A1706" s="13"/>
    </row>
    <row r="1707" spans="1:1" x14ac:dyDescent="0.25">
      <c r="A1707" s="13"/>
    </row>
    <row r="1708" spans="1:1" x14ac:dyDescent="0.25">
      <c r="A1708" s="13"/>
    </row>
    <row r="1709" spans="1:1" x14ac:dyDescent="0.25">
      <c r="A1709" s="13"/>
    </row>
    <row r="1710" spans="1:1" x14ac:dyDescent="0.25">
      <c r="A1710" s="13"/>
    </row>
    <row r="1711" spans="1:1" x14ac:dyDescent="0.25">
      <c r="A1711" s="13"/>
    </row>
    <row r="1712" spans="1:1" x14ac:dyDescent="0.25">
      <c r="A1712" s="13"/>
    </row>
    <row r="1713" spans="1:1" x14ac:dyDescent="0.25">
      <c r="A1713" s="13"/>
    </row>
    <row r="1714" spans="1:1" x14ac:dyDescent="0.25">
      <c r="A1714" s="13"/>
    </row>
    <row r="1715" spans="1:1" x14ac:dyDescent="0.25">
      <c r="A1715" s="13"/>
    </row>
    <row r="1716" spans="1:1" x14ac:dyDescent="0.25">
      <c r="A1716" s="13"/>
    </row>
    <row r="1717" spans="1:1" x14ac:dyDescent="0.25">
      <c r="A1717" s="13"/>
    </row>
    <row r="1718" spans="1:1" x14ac:dyDescent="0.25">
      <c r="A1718" s="13"/>
    </row>
    <row r="1719" spans="1:1" x14ac:dyDescent="0.25">
      <c r="A1719" s="13"/>
    </row>
    <row r="1720" spans="1:1" x14ac:dyDescent="0.25">
      <c r="A1720" s="13"/>
    </row>
    <row r="1721" spans="1:1" x14ac:dyDescent="0.25">
      <c r="A1721" s="13"/>
    </row>
    <row r="1722" spans="1:1" x14ac:dyDescent="0.25">
      <c r="A1722" s="13"/>
    </row>
    <row r="1723" spans="1:1" x14ac:dyDescent="0.25">
      <c r="A1723" s="13"/>
    </row>
    <row r="1724" spans="1:1" x14ac:dyDescent="0.25">
      <c r="A1724" s="13"/>
    </row>
    <row r="1725" spans="1:1" x14ac:dyDescent="0.25">
      <c r="A1725" s="13"/>
    </row>
    <row r="1726" spans="1:1" x14ac:dyDescent="0.25">
      <c r="A1726" s="13"/>
    </row>
    <row r="1727" spans="1:1" x14ac:dyDescent="0.25">
      <c r="A1727" s="13"/>
    </row>
    <row r="1728" spans="1:1" x14ac:dyDescent="0.25">
      <c r="A1728" s="13"/>
    </row>
    <row r="1729" spans="1:1" x14ac:dyDescent="0.25">
      <c r="A1729" s="13"/>
    </row>
    <row r="1730" spans="1:1" x14ac:dyDescent="0.25">
      <c r="A1730" s="13"/>
    </row>
    <row r="1731" spans="1:1" x14ac:dyDescent="0.25">
      <c r="A1731" s="13"/>
    </row>
    <row r="1732" spans="1:1" x14ac:dyDescent="0.25">
      <c r="A1732" s="13"/>
    </row>
    <row r="1733" spans="1:1" x14ac:dyDescent="0.25">
      <c r="A1733" s="13"/>
    </row>
    <row r="1734" spans="1:1" x14ac:dyDescent="0.25">
      <c r="A1734" s="13"/>
    </row>
    <row r="1735" spans="1:1" x14ac:dyDescent="0.25">
      <c r="A1735" s="13"/>
    </row>
    <row r="1736" spans="1:1" x14ac:dyDescent="0.25">
      <c r="A1736" s="13"/>
    </row>
    <row r="1737" spans="1:1" x14ac:dyDescent="0.25">
      <c r="A1737" s="13"/>
    </row>
    <row r="1738" spans="1:1" x14ac:dyDescent="0.25">
      <c r="A1738" s="13"/>
    </row>
    <row r="1739" spans="1:1" x14ac:dyDescent="0.25">
      <c r="A1739" s="13"/>
    </row>
    <row r="1740" spans="1:1" x14ac:dyDescent="0.25">
      <c r="A1740" s="13"/>
    </row>
    <row r="1741" spans="1:1" x14ac:dyDescent="0.25">
      <c r="A1741" s="13"/>
    </row>
    <row r="1742" spans="1:1" x14ac:dyDescent="0.25">
      <c r="A1742" s="13"/>
    </row>
    <row r="1743" spans="1:1" x14ac:dyDescent="0.25">
      <c r="A1743" s="13"/>
    </row>
    <row r="1744" spans="1:1" x14ac:dyDescent="0.25">
      <c r="A1744" s="13"/>
    </row>
    <row r="1745" spans="1:1" x14ac:dyDescent="0.25">
      <c r="A1745" s="13"/>
    </row>
    <row r="1746" spans="1:1" x14ac:dyDescent="0.25">
      <c r="A1746" s="13"/>
    </row>
    <row r="1747" spans="1:1" x14ac:dyDescent="0.25">
      <c r="A1747" s="13"/>
    </row>
    <row r="1748" spans="1:1" x14ac:dyDescent="0.25">
      <c r="A1748" s="13"/>
    </row>
    <row r="1749" spans="1:1" x14ac:dyDescent="0.25">
      <c r="A1749" s="13"/>
    </row>
    <row r="1750" spans="1:1" x14ac:dyDescent="0.25">
      <c r="A1750" s="13"/>
    </row>
    <row r="1751" spans="1:1" x14ac:dyDescent="0.25">
      <c r="A1751" s="13"/>
    </row>
    <row r="1752" spans="1:1" x14ac:dyDescent="0.25">
      <c r="A1752" s="13"/>
    </row>
    <row r="1753" spans="1:1" x14ac:dyDescent="0.25">
      <c r="A1753" s="13"/>
    </row>
    <row r="1754" spans="1:1" x14ac:dyDescent="0.25">
      <c r="A1754" s="13"/>
    </row>
    <row r="1755" spans="1:1" x14ac:dyDescent="0.25">
      <c r="A1755" s="13"/>
    </row>
    <row r="1756" spans="1:1" x14ac:dyDescent="0.25">
      <c r="A1756" s="13"/>
    </row>
    <row r="1757" spans="1:1" x14ac:dyDescent="0.25">
      <c r="A1757" s="13"/>
    </row>
    <row r="1758" spans="1:1" x14ac:dyDescent="0.25">
      <c r="A1758" s="13"/>
    </row>
    <row r="1759" spans="1:1" x14ac:dyDescent="0.25">
      <c r="A1759" s="13"/>
    </row>
    <row r="1760" spans="1:1" x14ac:dyDescent="0.25">
      <c r="A1760" s="13"/>
    </row>
    <row r="1761" spans="1:1" x14ac:dyDescent="0.25">
      <c r="A1761" s="13"/>
    </row>
    <row r="1762" spans="1:1" x14ac:dyDescent="0.25">
      <c r="A1762" s="13"/>
    </row>
    <row r="1763" spans="1:1" x14ac:dyDescent="0.25">
      <c r="A1763" s="13"/>
    </row>
    <row r="1764" spans="1:1" x14ac:dyDescent="0.25">
      <c r="A1764" s="13"/>
    </row>
    <row r="1765" spans="1:1" x14ac:dyDescent="0.25">
      <c r="A1765" s="13"/>
    </row>
    <row r="1766" spans="1:1" x14ac:dyDescent="0.25">
      <c r="A1766" s="13"/>
    </row>
    <row r="1767" spans="1:1" x14ac:dyDescent="0.25">
      <c r="A1767" s="13"/>
    </row>
    <row r="1768" spans="1:1" x14ac:dyDescent="0.25">
      <c r="A1768" s="13"/>
    </row>
    <row r="1769" spans="1:1" x14ac:dyDescent="0.25">
      <c r="A1769" s="13"/>
    </row>
    <row r="1770" spans="1:1" x14ac:dyDescent="0.25">
      <c r="A1770" s="13"/>
    </row>
    <row r="1771" spans="1:1" x14ac:dyDescent="0.25">
      <c r="A1771" s="13"/>
    </row>
    <row r="1772" spans="1:1" x14ac:dyDescent="0.25">
      <c r="A1772" s="13"/>
    </row>
    <row r="1773" spans="1:1" x14ac:dyDescent="0.25">
      <c r="A1773" s="13"/>
    </row>
    <row r="1774" spans="1:1" x14ac:dyDescent="0.25">
      <c r="A1774" s="13"/>
    </row>
    <row r="1775" spans="1:1" x14ac:dyDescent="0.25">
      <c r="A1775" s="13"/>
    </row>
    <row r="1776" spans="1:1" x14ac:dyDescent="0.25">
      <c r="A1776" s="13"/>
    </row>
    <row r="1777" spans="1:1" x14ac:dyDescent="0.25">
      <c r="A1777" s="13"/>
    </row>
    <row r="1778" spans="1:1" x14ac:dyDescent="0.25">
      <c r="A1778" s="13"/>
    </row>
    <row r="1779" spans="1:1" x14ac:dyDescent="0.25">
      <c r="A1779" s="13"/>
    </row>
    <row r="1780" spans="1:1" x14ac:dyDescent="0.25">
      <c r="A1780" s="13"/>
    </row>
    <row r="1781" spans="1:1" x14ac:dyDescent="0.25">
      <c r="A1781" s="13"/>
    </row>
    <row r="1782" spans="1:1" x14ac:dyDescent="0.25">
      <c r="A1782" s="13"/>
    </row>
    <row r="1783" spans="1:1" x14ac:dyDescent="0.25">
      <c r="A1783" s="13"/>
    </row>
    <row r="1784" spans="1:1" x14ac:dyDescent="0.25">
      <c r="A1784" s="13"/>
    </row>
    <row r="1785" spans="1:1" x14ac:dyDescent="0.25">
      <c r="A1785" s="13"/>
    </row>
    <row r="1786" spans="1:1" x14ac:dyDescent="0.25">
      <c r="A1786" s="13"/>
    </row>
    <row r="1787" spans="1:1" x14ac:dyDescent="0.25">
      <c r="A1787" s="13"/>
    </row>
    <row r="1788" spans="1:1" x14ac:dyDescent="0.25">
      <c r="A1788" s="13"/>
    </row>
    <row r="1789" spans="1:1" x14ac:dyDescent="0.25">
      <c r="A1789" s="13"/>
    </row>
    <row r="1790" spans="1:1" x14ac:dyDescent="0.25">
      <c r="A1790" s="13"/>
    </row>
    <row r="1791" spans="1:1" x14ac:dyDescent="0.25">
      <c r="A1791" s="13"/>
    </row>
    <row r="1792" spans="1:1" x14ac:dyDescent="0.25">
      <c r="A1792" s="13"/>
    </row>
    <row r="1793" spans="1:1" x14ac:dyDescent="0.25">
      <c r="A1793" s="13"/>
    </row>
    <row r="1794" spans="1:1" x14ac:dyDescent="0.25">
      <c r="A1794" s="13"/>
    </row>
    <row r="1795" spans="1:1" x14ac:dyDescent="0.25">
      <c r="A1795" s="13"/>
    </row>
    <row r="1796" spans="1:1" x14ac:dyDescent="0.25">
      <c r="A1796" s="13"/>
    </row>
    <row r="1797" spans="1:1" x14ac:dyDescent="0.25">
      <c r="A1797" s="13"/>
    </row>
    <row r="1798" spans="1:1" x14ac:dyDescent="0.25">
      <c r="A1798" s="13"/>
    </row>
    <row r="1799" spans="1:1" x14ac:dyDescent="0.25">
      <c r="A1799" s="13"/>
    </row>
    <row r="1800" spans="1:1" x14ac:dyDescent="0.25">
      <c r="A1800" s="13"/>
    </row>
    <row r="1801" spans="1:1" x14ac:dyDescent="0.25">
      <c r="A1801" s="13"/>
    </row>
    <row r="1802" spans="1:1" x14ac:dyDescent="0.25">
      <c r="A1802" s="13"/>
    </row>
    <row r="1803" spans="1:1" x14ac:dyDescent="0.25">
      <c r="A1803" s="13"/>
    </row>
    <row r="1804" spans="1:1" x14ac:dyDescent="0.25">
      <c r="A1804" s="13"/>
    </row>
    <row r="1805" spans="1:1" x14ac:dyDescent="0.25">
      <c r="A1805" s="13"/>
    </row>
    <row r="1806" spans="1:1" x14ac:dyDescent="0.25">
      <c r="A1806" s="13"/>
    </row>
    <row r="1807" spans="1:1" x14ac:dyDescent="0.25">
      <c r="A1807" s="13"/>
    </row>
    <row r="1808" spans="1:1" x14ac:dyDescent="0.25">
      <c r="A1808" s="13"/>
    </row>
    <row r="1809" spans="1:1" x14ac:dyDescent="0.25">
      <c r="A1809" s="13"/>
    </row>
    <row r="1810" spans="1:1" x14ac:dyDescent="0.25">
      <c r="A1810" s="13"/>
    </row>
    <row r="1811" spans="1:1" x14ac:dyDescent="0.25">
      <c r="A1811" s="13"/>
    </row>
    <row r="1812" spans="1:1" x14ac:dyDescent="0.25">
      <c r="A1812" s="13"/>
    </row>
    <row r="1813" spans="1:1" x14ac:dyDescent="0.25">
      <c r="A1813" s="13"/>
    </row>
    <row r="1814" spans="1:1" x14ac:dyDescent="0.25">
      <c r="A1814" s="13"/>
    </row>
    <row r="1815" spans="1:1" x14ac:dyDescent="0.25">
      <c r="A1815" s="13"/>
    </row>
    <row r="1816" spans="1:1" x14ac:dyDescent="0.25">
      <c r="A1816" s="13"/>
    </row>
    <row r="1817" spans="1:1" x14ac:dyDescent="0.25">
      <c r="A1817" s="13"/>
    </row>
    <row r="1818" spans="1:1" x14ac:dyDescent="0.25">
      <c r="A1818" s="13"/>
    </row>
    <row r="1819" spans="1:1" x14ac:dyDescent="0.25">
      <c r="A1819" s="13"/>
    </row>
    <row r="1820" spans="1:1" x14ac:dyDescent="0.25">
      <c r="A1820" s="13"/>
    </row>
    <row r="1821" spans="1:1" x14ac:dyDescent="0.25">
      <c r="A1821" s="13"/>
    </row>
    <row r="1822" spans="1:1" x14ac:dyDescent="0.25">
      <c r="A1822" s="13"/>
    </row>
    <row r="1823" spans="1:1" x14ac:dyDescent="0.25">
      <c r="A1823" s="13"/>
    </row>
    <row r="1824" spans="1:1" x14ac:dyDescent="0.25">
      <c r="A1824" s="13"/>
    </row>
    <row r="1825" spans="1:1" x14ac:dyDescent="0.25">
      <c r="A1825" s="13"/>
    </row>
    <row r="1826" spans="1:1" x14ac:dyDescent="0.25">
      <c r="A1826" s="13"/>
    </row>
    <row r="1827" spans="1:1" x14ac:dyDescent="0.25">
      <c r="A1827" s="13"/>
    </row>
    <row r="1828" spans="1:1" x14ac:dyDescent="0.25">
      <c r="A1828" s="13"/>
    </row>
    <row r="1829" spans="1:1" x14ac:dyDescent="0.25">
      <c r="A1829" s="13"/>
    </row>
    <row r="1830" spans="1:1" x14ac:dyDescent="0.25">
      <c r="A1830" s="13"/>
    </row>
    <row r="1831" spans="1:1" x14ac:dyDescent="0.25">
      <c r="A1831" s="13"/>
    </row>
    <row r="1832" spans="1:1" x14ac:dyDescent="0.25">
      <c r="A1832" s="13"/>
    </row>
    <row r="1833" spans="1:1" x14ac:dyDescent="0.25">
      <c r="A1833" s="13"/>
    </row>
    <row r="1834" spans="1:1" x14ac:dyDescent="0.25">
      <c r="A1834" s="13"/>
    </row>
    <row r="1835" spans="1:1" x14ac:dyDescent="0.25">
      <c r="A1835" s="13"/>
    </row>
    <row r="1836" spans="1:1" x14ac:dyDescent="0.25">
      <c r="A1836" s="13"/>
    </row>
    <row r="1837" spans="1:1" x14ac:dyDescent="0.25">
      <c r="A1837" s="13"/>
    </row>
    <row r="1838" spans="1:1" x14ac:dyDescent="0.25">
      <c r="A1838" s="13"/>
    </row>
    <row r="1839" spans="1:1" x14ac:dyDescent="0.25">
      <c r="A1839" s="13"/>
    </row>
    <row r="1840" spans="1:1" x14ac:dyDescent="0.25">
      <c r="A1840" s="13"/>
    </row>
    <row r="1841" spans="1:1" x14ac:dyDescent="0.25">
      <c r="A1841" s="13"/>
    </row>
    <row r="1842" spans="1:1" x14ac:dyDescent="0.25">
      <c r="A1842" s="13"/>
    </row>
    <row r="1843" spans="1:1" x14ac:dyDescent="0.25">
      <c r="A1843" s="13"/>
    </row>
    <row r="1844" spans="1:1" x14ac:dyDescent="0.25">
      <c r="A1844" s="13"/>
    </row>
    <row r="1845" spans="1:1" x14ac:dyDescent="0.25">
      <c r="A1845" s="13"/>
    </row>
    <row r="1846" spans="1:1" x14ac:dyDescent="0.25">
      <c r="A1846" s="13"/>
    </row>
    <row r="1847" spans="1:1" x14ac:dyDescent="0.25">
      <c r="A1847" s="13"/>
    </row>
    <row r="1848" spans="1:1" x14ac:dyDescent="0.25">
      <c r="A1848" s="13"/>
    </row>
    <row r="1849" spans="1:1" x14ac:dyDescent="0.25">
      <c r="A1849" s="13"/>
    </row>
    <row r="1850" spans="1:1" x14ac:dyDescent="0.25">
      <c r="A1850" s="13"/>
    </row>
    <row r="1851" spans="1:1" x14ac:dyDescent="0.25">
      <c r="A1851" s="13"/>
    </row>
    <row r="1852" spans="1:1" x14ac:dyDescent="0.25">
      <c r="A1852" s="13"/>
    </row>
    <row r="1853" spans="1:1" x14ac:dyDescent="0.25">
      <c r="A1853" s="13"/>
    </row>
    <row r="1854" spans="1:1" x14ac:dyDescent="0.25">
      <c r="A1854" s="13"/>
    </row>
    <row r="1855" spans="1:1" x14ac:dyDescent="0.25">
      <c r="A1855" s="13"/>
    </row>
    <row r="1856" spans="1:1" x14ac:dyDescent="0.25">
      <c r="A1856" s="13"/>
    </row>
    <row r="1857" spans="1:1" x14ac:dyDescent="0.25">
      <c r="A1857" s="13"/>
    </row>
    <row r="1858" spans="1:1" x14ac:dyDescent="0.25">
      <c r="A1858" s="13"/>
    </row>
    <row r="1859" spans="1:1" x14ac:dyDescent="0.25">
      <c r="A1859" s="13"/>
    </row>
    <row r="1860" spans="1:1" x14ac:dyDescent="0.25">
      <c r="A1860" s="13"/>
    </row>
    <row r="1861" spans="1:1" x14ac:dyDescent="0.25">
      <c r="A1861" s="13"/>
    </row>
    <row r="1862" spans="1:1" x14ac:dyDescent="0.25">
      <c r="A1862" s="13"/>
    </row>
    <row r="1863" spans="1:1" x14ac:dyDescent="0.25">
      <c r="A1863" s="13"/>
    </row>
    <row r="1864" spans="1:1" x14ac:dyDescent="0.25">
      <c r="A1864" s="13"/>
    </row>
    <row r="1865" spans="1:1" x14ac:dyDescent="0.25">
      <c r="A1865" s="13"/>
    </row>
    <row r="1866" spans="1:1" x14ac:dyDescent="0.25">
      <c r="A1866" s="13"/>
    </row>
    <row r="1867" spans="1:1" x14ac:dyDescent="0.25">
      <c r="A1867" s="13"/>
    </row>
    <row r="1868" spans="1:1" x14ac:dyDescent="0.25">
      <c r="A1868" s="13"/>
    </row>
    <row r="1869" spans="1:1" x14ac:dyDescent="0.25">
      <c r="A1869" s="13"/>
    </row>
    <row r="1870" spans="1:1" x14ac:dyDescent="0.25">
      <c r="A1870" s="13"/>
    </row>
    <row r="1871" spans="1:1" x14ac:dyDescent="0.25">
      <c r="A1871" s="13"/>
    </row>
    <row r="1872" spans="1:1" x14ac:dyDescent="0.25">
      <c r="A1872" s="13"/>
    </row>
    <row r="1873" spans="1:1" x14ac:dyDescent="0.25">
      <c r="A1873" s="13"/>
    </row>
    <row r="1874" spans="1:1" x14ac:dyDescent="0.25">
      <c r="A1874" s="13"/>
    </row>
    <row r="1875" spans="1:1" x14ac:dyDescent="0.25">
      <c r="A1875" s="13"/>
    </row>
    <row r="1876" spans="1:1" x14ac:dyDescent="0.25">
      <c r="A1876" s="13"/>
    </row>
    <row r="1877" spans="1:1" x14ac:dyDescent="0.25">
      <c r="A1877" s="13"/>
    </row>
    <row r="1878" spans="1:1" x14ac:dyDescent="0.25">
      <c r="A1878" s="13"/>
    </row>
    <row r="1879" spans="1:1" x14ac:dyDescent="0.25">
      <c r="A1879" s="13"/>
    </row>
    <row r="1880" spans="1:1" x14ac:dyDescent="0.25">
      <c r="A1880" s="13"/>
    </row>
    <row r="1881" spans="1:1" x14ac:dyDescent="0.25">
      <c r="A1881" s="13"/>
    </row>
    <row r="1882" spans="1:1" x14ac:dyDescent="0.25">
      <c r="A1882" s="13"/>
    </row>
    <row r="1883" spans="1:1" x14ac:dyDescent="0.25">
      <c r="A1883" s="13"/>
    </row>
    <row r="1884" spans="1:1" x14ac:dyDescent="0.25">
      <c r="A1884" s="13"/>
    </row>
    <row r="1885" spans="1:1" x14ac:dyDescent="0.25">
      <c r="A1885" s="13"/>
    </row>
    <row r="1886" spans="1:1" x14ac:dyDescent="0.25">
      <c r="A1886" s="13"/>
    </row>
    <row r="1887" spans="1:1" x14ac:dyDescent="0.25">
      <c r="A1887" s="13"/>
    </row>
    <row r="1888" spans="1:1" x14ac:dyDescent="0.25">
      <c r="A1888" s="13"/>
    </row>
    <row r="1889" spans="1:1" x14ac:dyDescent="0.25">
      <c r="A1889" s="13"/>
    </row>
    <row r="1890" spans="1:1" x14ac:dyDescent="0.25">
      <c r="A1890" s="13"/>
    </row>
    <row r="1891" spans="1:1" x14ac:dyDescent="0.25">
      <c r="A1891" s="13"/>
    </row>
    <row r="1892" spans="1:1" x14ac:dyDescent="0.25">
      <c r="A1892" s="13"/>
    </row>
    <row r="1893" spans="1:1" x14ac:dyDescent="0.25">
      <c r="A1893" s="13"/>
    </row>
    <row r="1894" spans="1:1" x14ac:dyDescent="0.25">
      <c r="A1894" s="13"/>
    </row>
    <row r="1895" spans="1:1" x14ac:dyDescent="0.25">
      <c r="A1895" s="13"/>
    </row>
    <row r="1896" spans="1:1" x14ac:dyDescent="0.25">
      <c r="A1896" s="13"/>
    </row>
    <row r="1897" spans="1:1" x14ac:dyDescent="0.25">
      <c r="A1897" s="13"/>
    </row>
    <row r="1898" spans="1:1" x14ac:dyDescent="0.25">
      <c r="A1898" s="13"/>
    </row>
    <row r="1899" spans="1:1" x14ac:dyDescent="0.25">
      <c r="A1899" s="13"/>
    </row>
    <row r="1900" spans="1:1" x14ac:dyDescent="0.25">
      <c r="A1900" s="13"/>
    </row>
    <row r="1901" spans="1:1" x14ac:dyDescent="0.25">
      <c r="A1901" s="13"/>
    </row>
    <row r="1902" spans="1:1" x14ac:dyDescent="0.25">
      <c r="A1902" s="13"/>
    </row>
    <row r="1903" spans="1:1" x14ac:dyDescent="0.25">
      <c r="A1903" s="13"/>
    </row>
    <row r="1904" spans="1:1" x14ac:dyDescent="0.25">
      <c r="A1904" s="13"/>
    </row>
    <row r="1905" spans="1:1" x14ac:dyDescent="0.25">
      <c r="A1905" s="13"/>
    </row>
    <row r="1906" spans="1:1" x14ac:dyDescent="0.25">
      <c r="A1906" s="13"/>
    </row>
    <row r="1907" spans="1:1" x14ac:dyDescent="0.25">
      <c r="A1907" s="13"/>
    </row>
    <row r="1908" spans="1:1" x14ac:dyDescent="0.25">
      <c r="A1908" s="13"/>
    </row>
    <row r="1909" spans="1:1" x14ac:dyDescent="0.25">
      <c r="A1909" s="13"/>
    </row>
    <row r="1910" spans="1:1" x14ac:dyDescent="0.25">
      <c r="A1910" s="13"/>
    </row>
    <row r="1911" spans="1:1" x14ac:dyDescent="0.25">
      <c r="A1911" s="13"/>
    </row>
    <row r="1912" spans="1:1" x14ac:dyDescent="0.25">
      <c r="A1912" s="13"/>
    </row>
    <row r="1913" spans="1:1" x14ac:dyDescent="0.25">
      <c r="A1913" s="13"/>
    </row>
    <row r="1914" spans="1:1" x14ac:dyDescent="0.25">
      <c r="A1914" s="13"/>
    </row>
    <row r="1915" spans="1:1" x14ac:dyDescent="0.25">
      <c r="A1915" s="13"/>
    </row>
    <row r="1916" spans="1:1" x14ac:dyDescent="0.25">
      <c r="A1916" s="13"/>
    </row>
    <row r="1917" spans="1:1" x14ac:dyDescent="0.25">
      <c r="A1917" s="13"/>
    </row>
    <row r="1918" spans="1:1" x14ac:dyDescent="0.25">
      <c r="A1918" s="13"/>
    </row>
    <row r="1919" spans="1:1" x14ac:dyDescent="0.25">
      <c r="A1919" s="13"/>
    </row>
    <row r="1920" spans="1:1" x14ac:dyDescent="0.25">
      <c r="A1920" s="13"/>
    </row>
    <row r="1921" spans="1:1" x14ac:dyDescent="0.25">
      <c r="A1921" s="13"/>
    </row>
    <row r="1922" spans="1:1" x14ac:dyDescent="0.25">
      <c r="A1922" s="13"/>
    </row>
    <row r="1923" spans="1:1" x14ac:dyDescent="0.25">
      <c r="A1923" s="13"/>
    </row>
    <row r="1924" spans="1:1" x14ac:dyDescent="0.25">
      <c r="A1924" s="13"/>
    </row>
    <row r="1925" spans="1:1" x14ac:dyDescent="0.25">
      <c r="A1925" s="13"/>
    </row>
    <row r="1926" spans="1:1" x14ac:dyDescent="0.25">
      <c r="A1926" s="13"/>
    </row>
    <row r="1927" spans="1:1" x14ac:dyDescent="0.25">
      <c r="A1927" s="13"/>
    </row>
    <row r="1928" spans="1:1" x14ac:dyDescent="0.25">
      <c r="A1928" s="13"/>
    </row>
    <row r="1929" spans="1:1" x14ac:dyDescent="0.25">
      <c r="A1929" s="13"/>
    </row>
    <row r="1930" spans="1:1" x14ac:dyDescent="0.25">
      <c r="A1930" s="13"/>
    </row>
    <row r="1931" spans="1:1" x14ac:dyDescent="0.25">
      <c r="A1931" s="13"/>
    </row>
    <row r="1932" spans="1:1" x14ac:dyDescent="0.25">
      <c r="A1932" s="13"/>
    </row>
    <row r="1933" spans="1:1" x14ac:dyDescent="0.25">
      <c r="A1933" s="13"/>
    </row>
    <row r="1934" spans="1:1" x14ac:dyDescent="0.25">
      <c r="A1934" s="13"/>
    </row>
    <row r="1935" spans="1:1" x14ac:dyDescent="0.25">
      <c r="A1935" s="13"/>
    </row>
    <row r="1936" spans="1:1" x14ac:dyDescent="0.25">
      <c r="A1936" s="13"/>
    </row>
    <row r="1937" spans="1:1" x14ac:dyDescent="0.25">
      <c r="A1937" s="13"/>
    </row>
    <row r="1938" spans="1:1" x14ac:dyDescent="0.25">
      <c r="A1938" s="13"/>
    </row>
    <row r="1939" spans="1:1" x14ac:dyDescent="0.25">
      <c r="A1939" s="13"/>
    </row>
    <row r="1940" spans="1:1" x14ac:dyDescent="0.25">
      <c r="A1940" s="13"/>
    </row>
    <row r="1941" spans="1:1" x14ac:dyDescent="0.25">
      <c r="A1941" s="13"/>
    </row>
    <row r="1942" spans="1:1" x14ac:dyDescent="0.25">
      <c r="A1942" s="13"/>
    </row>
    <row r="1943" spans="1:1" x14ac:dyDescent="0.25">
      <c r="A1943" s="13"/>
    </row>
    <row r="1944" spans="1:1" x14ac:dyDescent="0.25">
      <c r="A1944" s="13"/>
    </row>
    <row r="1945" spans="1:1" x14ac:dyDescent="0.25">
      <c r="A1945" s="13"/>
    </row>
    <row r="1946" spans="1:1" x14ac:dyDescent="0.25">
      <c r="A1946" s="13"/>
    </row>
    <row r="1947" spans="1:1" x14ac:dyDescent="0.25">
      <c r="A1947" s="13"/>
    </row>
    <row r="1948" spans="1:1" x14ac:dyDescent="0.25">
      <c r="A1948" s="13"/>
    </row>
    <row r="1949" spans="1:1" x14ac:dyDescent="0.25">
      <c r="A1949" s="13"/>
    </row>
    <row r="1950" spans="1:1" x14ac:dyDescent="0.25">
      <c r="A1950" s="13"/>
    </row>
    <row r="1951" spans="1:1" x14ac:dyDescent="0.25">
      <c r="A1951" s="13"/>
    </row>
    <row r="1952" spans="1:1" x14ac:dyDescent="0.25">
      <c r="A1952" s="13"/>
    </row>
    <row r="1953" spans="1:1" x14ac:dyDescent="0.25">
      <c r="A1953" s="13"/>
    </row>
    <row r="1954" spans="1:1" x14ac:dyDescent="0.25">
      <c r="A1954" s="13"/>
    </row>
    <row r="1955" spans="1:1" x14ac:dyDescent="0.25">
      <c r="A1955" s="13"/>
    </row>
    <row r="1956" spans="1:1" x14ac:dyDescent="0.25">
      <c r="A1956" s="13"/>
    </row>
    <row r="1957" spans="1:1" x14ac:dyDescent="0.25">
      <c r="A1957" s="13"/>
    </row>
    <row r="1958" spans="1:1" x14ac:dyDescent="0.25">
      <c r="A1958" s="13"/>
    </row>
    <row r="1959" spans="1:1" x14ac:dyDescent="0.25">
      <c r="A1959" s="13"/>
    </row>
    <row r="1960" spans="1:1" x14ac:dyDescent="0.25">
      <c r="A1960" s="13"/>
    </row>
    <row r="1961" spans="1:1" x14ac:dyDescent="0.25">
      <c r="A1961" s="13"/>
    </row>
    <row r="1962" spans="1:1" x14ac:dyDescent="0.25">
      <c r="A1962" s="13"/>
    </row>
    <row r="1963" spans="1:1" x14ac:dyDescent="0.25">
      <c r="A1963" s="13"/>
    </row>
    <row r="1964" spans="1:1" x14ac:dyDescent="0.25">
      <c r="A1964" s="13"/>
    </row>
    <row r="1965" spans="1:1" x14ac:dyDescent="0.25">
      <c r="A1965" s="13"/>
    </row>
    <row r="1966" spans="1:1" x14ac:dyDescent="0.25">
      <c r="A1966" s="13"/>
    </row>
    <row r="1967" spans="1:1" x14ac:dyDescent="0.25">
      <c r="A1967" s="13"/>
    </row>
    <row r="1968" spans="1:1" x14ac:dyDescent="0.25">
      <c r="A1968" s="13"/>
    </row>
    <row r="1969" spans="1:1" x14ac:dyDescent="0.25">
      <c r="A1969" s="13"/>
    </row>
    <row r="1970" spans="1:1" x14ac:dyDescent="0.25">
      <c r="A1970" s="13"/>
    </row>
    <row r="1971" spans="1:1" x14ac:dyDescent="0.25">
      <c r="A1971" s="13"/>
    </row>
    <row r="1972" spans="1:1" x14ac:dyDescent="0.25">
      <c r="A1972" s="13"/>
    </row>
    <row r="1973" spans="1:1" x14ac:dyDescent="0.25">
      <c r="A1973" s="13"/>
    </row>
    <row r="1974" spans="1:1" x14ac:dyDescent="0.25">
      <c r="A1974" s="13"/>
    </row>
    <row r="1975" spans="1:1" x14ac:dyDescent="0.25">
      <c r="A1975" s="13"/>
    </row>
    <row r="1976" spans="1:1" x14ac:dyDescent="0.25">
      <c r="A1976" s="13"/>
    </row>
    <row r="1977" spans="1:1" x14ac:dyDescent="0.25">
      <c r="A1977" s="13"/>
    </row>
    <row r="1978" spans="1:1" x14ac:dyDescent="0.25">
      <c r="A1978" s="13"/>
    </row>
    <row r="1979" spans="1:1" x14ac:dyDescent="0.25">
      <c r="A1979" s="13"/>
    </row>
    <row r="1980" spans="1:1" x14ac:dyDescent="0.25">
      <c r="A1980" s="13"/>
    </row>
    <row r="1981" spans="1:1" x14ac:dyDescent="0.25">
      <c r="A1981" s="13"/>
    </row>
    <row r="1982" spans="1:1" x14ac:dyDescent="0.25">
      <c r="A1982" s="13"/>
    </row>
    <row r="1983" spans="1:1" x14ac:dyDescent="0.25">
      <c r="A1983" s="13"/>
    </row>
    <row r="1984" spans="1:1" x14ac:dyDescent="0.25">
      <c r="A1984" s="13"/>
    </row>
    <row r="1985" spans="1:1" x14ac:dyDescent="0.25">
      <c r="A1985" s="13"/>
    </row>
    <row r="1986" spans="1:1" x14ac:dyDescent="0.25">
      <c r="A1986" s="13"/>
    </row>
    <row r="1987" spans="1:1" x14ac:dyDescent="0.25">
      <c r="A1987" s="13"/>
    </row>
    <row r="1988" spans="1:1" x14ac:dyDescent="0.25">
      <c r="A1988" s="13"/>
    </row>
    <row r="1989" spans="1:1" x14ac:dyDescent="0.25">
      <c r="A1989" s="13"/>
    </row>
    <row r="1990" spans="1:1" x14ac:dyDescent="0.25">
      <c r="A1990" s="13"/>
    </row>
    <row r="1991" spans="1:1" x14ac:dyDescent="0.25">
      <c r="A1991" s="13"/>
    </row>
    <row r="1992" spans="1:1" x14ac:dyDescent="0.25">
      <c r="A1992" s="13"/>
    </row>
    <row r="1993" spans="1:1" x14ac:dyDescent="0.25">
      <c r="A1993" s="13"/>
    </row>
    <row r="1994" spans="1:1" x14ac:dyDescent="0.25">
      <c r="A1994" s="13"/>
    </row>
    <row r="1995" spans="1:1" x14ac:dyDescent="0.25">
      <c r="A1995" s="13"/>
    </row>
    <row r="1996" spans="1:1" x14ac:dyDescent="0.25">
      <c r="A1996" s="13"/>
    </row>
    <row r="1997" spans="1:1" x14ac:dyDescent="0.25">
      <c r="A1997" s="13"/>
    </row>
    <row r="1998" spans="1:1" x14ac:dyDescent="0.25">
      <c r="A1998" s="13"/>
    </row>
    <row r="1999" spans="1:1" x14ac:dyDescent="0.25">
      <c r="A1999" s="13"/>
    </row>
    <row r="2000" spans="1:1" x14ac:dyDescent="0.25">
      <c r="A2000" s="13"/>
    </row>
    <row r="2001" spans="1:1" x14ac:dyDescent="0.25">
      <c r="A2001" s="13"/>
    </row>
    <row r="2002" spans="1:1" x14ac:dyDescent="0.25">
      <c r="A2002" s="13"/>
    </row>
    <row r="2003" spans="1:1" x14ac:dyDescent="0.25">
      <c r="A2003" s="13"/>
    </row>
    <row r="2004" spans="1:1" x14ac:dyDescent="0.25">
      <c r="A2004" s="13"/>
    </row>
    <row r="2005" spans="1:1" x14ac:dyDescent="0.25">
      <c r="A2005" s="13"/>
    </row>
    <row r="2006" spans="1:1" x14ac:dyDescent="0.25">
      <c r="A2006" s="13"/>
    </row>
    <row r="2007" spans="1:1" x14ac:dyDescent="0.25">
      <c r="A2007" s="13"/>
    </row>
    <row r="2008" spans="1:1" x14ac:dyDescent="0.25">
      <c r="A2008" s="13"/>
    </row>
    <row r="2009" spans="1:1" x14ac:dyDescent="0.25">
      <c r="A2009" s="13"/>
    </row>
    <row r="2010" spans="1:1" x14ac:dyDescent="0.25">
      <c r="A2010" s="13"/>
    </row>
    <row r="2011" spans="1:1" x14ac:dyDescent="0.25">
      <c r="A2011" s="13"/>
    </row>
    <row r="2012" spans="1:1" x14ac:dyDescent="0.25">
      <c r="A2012" s="13"/>
    </row>
    <row r="2013" spans="1:1" x14ac:dyDescent="0.25">
      <c r="A2013" s="13"/>
    </row>
    <row r="2014" spans="1:1" x14ac:dyDescent="0.25">
      <c r="A2014" s="13"/>
    </row>
    <row r="2015" spans="1:1" x14ac:dyDescent="0.25">
      <c r="A2015" s="13"/>
    </row>
    <row r="2016" spans="1:1" x14ac:dyDescent="0.25">
      <c r="A2016" s="13"/>
    </row>
    <row r="2017" spans="1:1" x14ac:dyDescent="0.25">
      <c r="A2017" s="13"/>
    </row>
    <row r="2018" spans="1:1" x14ac:dyDescent="0.25">
      <c r="A2018" s="13"/>
    </row>
    <row r="2019" spans="1:1" x14ac:dyDescent="0.25">
      <c r="A2019" s="13"/>
    </row>
    <row r="2020" spans="1:1" x14ac:dyDescent="0.25">
      <c r="A2020" s="13"/>
    </row>
    <row r="2021" spans="1:1" x14ac:dyDescent="0.25">
      <c r="A2021" s="13"/>
    </row>
    <row r="2022" spans="1:1" x14ac:dyDescent="0.25">
      <c r="A2022" s="13"/>
    </row>
    <row r="2023" spans="1:1" x14ac:dyDescent="0.25">
      <c r="A2023" s="13"/>
    </row>
    <row r="2024" spans="1:1" x14ac:dyDescent="0.25">
      <c r="A2024" s="13"/>
    </row>
    <row r="2025" spans="1:1" x14ac:dyDescent="0.25">
      <c r="A2025" s="13"/>
    </row>
    <row r="2026" spans="1:1" x14ac:dyDescent="0.25">
      <c r="A2026" s="13"/>
    </row>
    <row r="2027" spans="1:1" x14ac:dyDescent="0.25">
      <c r="A2027" s="13"/>
    </row>
    <row r="2028" spans="1:1" x14ac:dyDescent="0.25">
      <c r="A2028" s="13"/>
    </row>
    <row r="2029" spans="1:1" x14ac:dyDescent="0.25">
      <c r="A2029" s="13"/>
    </row>
    <row r="2030" spans="1:1" x14ac:dyDescent="0.25">
      <c r="A2030" s="13"/>
    </row>
    <row r="2031" spans="1:1" x14ac:dyDescent="0.25">
      <c r="A2031" s="13"/>
    </row>
    <row r="2032" spans="1:1" x14ac:dyDescent="0.25">
      <c r="A2032" s="13"/>
    </row>
    <row r="2033" spans="1:1" x14ac:dyDescent="0.25">
      <c r="A2033" s="13"/>
    </row>
    <row r="2034" spans="1:1" x14ac:dyDescent="0.25">
      <c r="A2034" s="13"/>
    </row>
    <row r="2035" spans="1:1" x14ac:dyDescent="0.25">
      <c r="A2035" s="13"/>
    </row>
    <row r="2036" spans="1:1" x14ac:dyDescent="0.25">
      <c r="A2036" s="13"/>
    </row>
    <row r="2037" spans="1:1" x14ac:dyDescent="0.25">
      <c r="A2037" s="13"/>
    </row>
    <row r="2038" spans="1:1" x14ac:dyDescent="0.25">
      <c r="A2038" s="13"/>
    </row>
    <row r="2039" spans="1:1" x14ac:dyDescent="0.25">
      <c r="A2039" s="13"/>
    </row>
    <row r="2040" spans="1:1" x14ac:dyDescent="0.25">
      <c r="A2040" s="13"/>
    </row>
    <row r="2041" spans="1:1" x14ac:dyDescent="0.25">
      <c r="A2041" s="13"/>
    </row>
    <row r="2042" spans="1:1" x14ac:dyDescent="0.25">
      <c r="A2042" s="13"/>
    </row>
    <row r="2043" spans="1:1" x14ac:dyDescent="0.25">
      <c r="A2043" s="13"/>
    </row>
    <row r="2044" spans="1:1" x14ac:dyDescent="0.25">
      <c r="A2044" s="13"/>
    </row>
    <row r="2045" spans="1:1" x14ac:dyDescent="0.25">
      <c r="A2045" s="13"/>
    </row>
    <row r="2046" spans="1:1" x14ac:dyDescent="0.25">
      <c r="A2046" s="13"/>
    </row>
    <row r="2047" spans="1:1" x14ac:dyDescent="0.25">
      <c r="A2047" s="13"/>
    </row>
    <row r="2048" spans="1:1" x14ac:dyDescent="0.25">
      <c r="A2048" s="13"/>
    </row>
    <row r="2049" spans="1:1" x14ac:dyDescent="0.25">
      <c r="A2049" s="13"/>
    </row>
    <row r="2050" spans="1:1" x14ac:dyDescent="0.25">
      <c r="A2050" s="13"/>
    </row>
    <row r="2051" spans="1:1" x14ac:dyDescent="0.25">
      <c r="A2051" s="13"/>
    </row>
    <row r="2052" spans="1:1" x14ac:dyDescent="0.25">
      <c r="A2052" s="13"/>
    </row>
    <row r="2053" spans="1:1" x14ac:dyDescent="0.25">
      <c r="A2053" s="13"/>
    </row>
    <row r="2054" spans="1:1" x14ac:dyDescent="0.25">
      <c r="A2054" s="13"/>
    </row>
    <row r="2055" spans="1:1" x14ac:dyDescent="0.25">
      <c r="A2055" s="13"/>
    </row>
    <row r="2056" spans="1:1" x14ac:dyDescent="0.25">
      <c r="A2056" s="13"/>
    </row>
    <row r="2057" spans="1:1" x14ac:dyDescent="0.25">
      <c r="A2057" s="13"/>
    </row>
    <row r="2058" spans="1:1" x14ac:dyDescent="0.25">
      <c r="A2058" s="13"/>
    </row>
    <row r="2059" spans="1:1" x14ac:dyDescent="0.25">
      <c r="A2059" s="13"/>
    </row>
    <row r="2060" spans="1:1" x14ac:dyDescent="0.25">
      <c r="A2060" s="13"/>
    </row>
    <row r="2061" spans="1:1" x14ac:dyDescent="0.25">
      <c r="A2061" s="13"/>
    </row>
    <row r="2062" spans="1:1" x14ac:dyDescent="0.25">
      <c r="A2062" s="13"/>
    </row>
    <row r="2063" spans="1:1" x14ac:dyDescent="0.25">
      <c r="A2063" s="13"/>
    </row>
    <row r="2064" spans="1:1" x14ac:dyDescent="0.25">
      <c r="A2064" s="13"/>
    </row>
    <row r="2065" spans="1:1" x14ac:dyDescent="0.25">
      <c r="A2065" s="13"/>
    </row>
    <row r="2066" spans="1:1" x14ac:dyDescent="0.25">
      <c r="A2066" s="13"/>
    </row>
    <row r="2067" spans="1:1" x14ac:dyDescent="0.25">
      <c r="A2067" s="13"/>
    </row>
    <row r="2068" spans="1:1" x14ac:dyDescent="0.25">
      <c r="A2068" s="13"/>
    </row>
    <row r="2069" spans="1:1" x14ac:dyDescent="0.25">
      <c r="A2069" s="13"/>
    </row>
    <row r="2070" spans="1:1" x14ac:dyDescent="0.25">
      <c r="A2070" s="13"/>
    </row>
    <row r="2071" spans="1:1" x14ac:dyDescent="0.25">
      <c r="A2071" s="13"/>
    </row>
    <row r="2072" spans="1:1" x14ac:dyDescent="0.25">
      <c r="A2072" s="13"/>
    </row>
    <row r="2073" spans="1:1" x14ac:dyDescent="0.25">
      <c r="A2073" s="13"/>
    </row>
    <row r="2074" spans="1:1" x14ac:dyDescent="0.25">
      <c r="A2074" s="13"/>
    </row>
    <row r="2075" spans="1:1" x14ac:dyDescent="0.25">
      <c r="A2075" s="13"/>
    </row>
    <row r="2076" spans="1:1" x14ac:dyDescent="0.25">
      <c r="A2076" s="13"/>
    </row>
    <row r="2077" spans="1:1" x14ac:dyDescent="0.25">
      <c r="A2077" s="13"/>
    </row>
    <row r="2078" spans="1:1" x14ac:dyDescent="0.25">
      <c r="A2078" s="13"/>
    </row>
    <row r="2079" spans="1:1" x14ac:dyDescent="0.25">
      <c r="A2079" s="13"/>
    </row>
    <row r="2080" spans="1:1" x14ac:dyDescent="0.25">
      <c r="A2080" s="13"/>
    </row>
    <row r="2081" spans="1:1" x14ac:dyDescent="0.25">
      <c r="A2081" s="13"/>
    </row>
    <row r="2082" spans="1:1" x14ac:dyDescent="0.25">
      <c r="A2082" s="13"/>
    </row>
    <row r="2083" spans="1:1" x14ac:dyDescent="0.25">
      <c r="A2083" s="13"/>
    </row>
    <row r="2084" spans="1:1" x14ac:dyDescent="0.25">
      <c r="A2084" s="13"/>
    </row>
    <row r="2085" spans="1:1" x14ac:dyDescent="0.25">
      <c r="A2085" s="13"/>
    </row>
    <row r="2086" spans="1:1" x14ac:dyDescent="0.25">
      <c r="A2086" s="13"/>
    </row>
    <row r="2087" spans="1:1" x14ac:dyDescent="0.25">
      <c r="A2087" s="13"/>
    </row>
    <row r="2088" spans="1:1" x14ac:dyDescent="0.25">
      <c r="A2088" s="13"/>
    </row>
    <row r="2089" spans="1:1" x14ac:dyDescent="0.25">
      <c r="A2089" s="13"/>
    </row>
    <row r="2090" spans="1:1" x14ac:dyDescent="0.25">
      <c r="A2090" s="13"/>
    </row>
    <row r="2091" spans="1:1" x14ac:dyDescent="0.25">
      <c r="A2091" s="13"/>
    </row>
    <row r="2092" spans="1:1" x14ac:dyDescent="0.25">
      <c r="A2092" s="13"/>
    </row>
    <row r="2093" spans="1:1" x14ac:dyDescent="0.25">
      <c r="A2093" s="13"/>
    </row>
    <row r="2094" spans="1:1" x14ac:dyDescent="0.25">
      <c r="A2094" s="13"/>
    </row>
    <row r="2095" spans="1:1" x14ac:dyDescent="0.25">
      <c r="A2095" s="13"/>
    </row>
    <row r="2096" spans="1:1" x14ac:dyDescent="0.25">
      <c r="A2096" s="13"/>
    </row>
    <row r="2097" spans="1:1" x14ac:dyDescent="0.25">
      <c r="A2097" s="13"/>
    </row>
    <row r="2098" spans="1:1" x14ac:dyDescent="0.25">
      <c r="A2098" s="13"/>
    </row>
    <row r="2099" spans="1:1" x14ac:dyDescent="0.25">
      <c r="A2099" s="13"/>
    </row>
    <row r="2100" spans="1:1" x14ac:dyDescent="0.25">
      <c r="A2100" s="13"/>
    </row>
    <row r="2101" spans="1:1" x14ac:dyDescent="0.25">
      <c r="A2101" s="13"/>
    </row>
    <row r="2102" spans="1:1" x14ac:dyDescent="0.25">
      <c r="A2102" s="13"/>
    </row>
    <row r="2103" spans="1:1" x14ac:dyDescent="0.25">
      <c r="A2103" s="13"/>
    </row>
    <row r="2104" spans="1:1" x14ac:dyDescent="0.25">
      <c r="A2104" s="13"/>
    </row>
    <row r="2105" spans="1:1" x14ac:dyDescent="0.25">
      <c r="A2105" s="13"/>
    </row>
    <row r="2106" spans="1:1" x14ac:dyDescent="0.25">
      <c r="A2106" s="13"/>
    </row>
    <row r="2107" spans="1:1" x14ac:dyDescent="0.25">
      <c r="A2107" s="13"/>
    </row>
    <row r="2108" spans="1:1" x14ac:dyDescent="0.25">
      <c r="A2108" s="13"/>
    </row>
    <row r="2109" spans="1:1" x14ac:dyDescent="0.25">
      <c r="A2109" s="13"/>
    </row>
    <row r="2110" spans="1:1" x14ac:dyDescent="0.25">
      <c r="A2110" s="13"/>
    </row>
    <row r="2111" spans="1:1" x14ac:dyDescent="0.25">
      <c r="A2111" s="13"/>
    </row>
    <row r="2112" spans="1:1" x14ac:dyDescent="0.25">
      <c r="A2112" s="13"/>
    </row>
    <row r="2113" spans="1:1" x14ac:dyDescent="0.25">
      <c r="A2113" s="13"/>
    </row>
    <row r="2114" spans="1:1" x14ac:dyDescent="0.25">
      <c r="A2114" s="13"/>
    </row>
    <row r="2115" spans="1:1" x14ac:dyDescent="0.25">
      <c r="A2115" s="13"/>
    </row>
    <row r="2116" spans="1:1" x14ac:dyDescent="0.25">
      <c r="A2116" s="13"/>
    </row>
    <row r="2117" spans="1:1" x14ac:dyDescent="0.25">
      <c r="A2117" s="13"/>
    </row>
    <row r="2118" spans="1:1" x14ac:dyDescent="0.25">
      <c r="A2118" s="13"/>
    </row>
    <row r="2119" spans="1:1" x14ac:dyDescent="0.25">
      <c r="A2119" s="13"/>
    </row>
    <row r="2120" spans="1:1" x14ac:dyDescent="0.25">
      <c r="A2120" s="13"/>
    </row>
    <row r="2121" spans="1:1" x14ac:dyDescent="0.25">
      <c r="A2121" s="13"/>
    </row>
    <row r="2122" spans="1:1" x14ac:dyDescent="0.25">
      <c r="A2122" s="13"/>
    </row>
    <row r="2123" spans="1:1" x14ac:dyDescent="0.25">
      <c r="A2123" s="13"/>
    </row>
    <row r="2124" spans="1:1" x14ac:dyDescent="0.25">
      <c r="A2124" s="13"/>
    </row>
    <row r="2125" spans="1:1" x14ac:dyDescent="0.25">
      <c r="A2125" s="13"/>
    </row>
    <row r="2126" spans="1:1" x14ac:dyDescent="0.25">
      <c r="A2126" s="13"/>
    </row>
    <row r="2127" spans="1:1" x14ac:dyDescent="0.25">
      <c r="A2127" s="13"/>
    </row>
    <row r="2128" spans="1:1" x14ac:dyDescent="0.25">
      <c r="A2128" s="13"/>
    </row>
    <row r="2129" spans="1:1" x14ac:dyDescent="0.25">
      <c r="A2129" s="13"/>
    </row>
    <row r="2130" spans="1:1" x14ac:dyDescent="0.25">
      <c r="A2130" s="13"/>
    </row>
    <row r="2131" spans="1:1" x14ac:dyDescent="0.25">
      <c r="A2131" s="13"/>
    </row>
    <row r="2132" spans="1:1" x14ac:dyDescent="0.25">
      <c r="A2132" s="13"/>
    </row>
    <row r="2133" spans="1:1" x14ac:dyDescent="0.25">
      <c r="A2133" s="13"/>
    </row>
    <row r="2134" spans="1:1" x14ac:dyDescent="0.25">
      <c r="A2134" s="13"/>
    </row>
    <row r="2135" spans="1:1" x14ac:dyDescent="0.25">
      <c r="A2135" s="13"/>
    </row>
    <row r="2136" spans="1:1" x14ac:dyDescent="0.25">
      <c r="A2136" s="13"/>
    </row>
    <row r="2137" spans="1:1" x14ac:dyDescent="0.25">
      <c r="A2137" s="13"/>
    </row>
    <row r="2138" spans="1:1" x14ac:dyDescent="0.25">
      <c r="A2138" s="13"/>
    </row>
    <row r="2139" spans="1:1" x14ac:dyDescent="0.25">
      <c r="A2139" s="13"/>
    </row>
    <row r="2140" spans="1:1" x14ac:dyDescent="0.25">
      <c r="A2140" s="13"/>
    </row>
    <row r="2141" spans="1:1" x14ac:dyDescent="0.25">
      <c r="A2141" s="13"/>
    </row>
    <row r="2142" spans="1:1" x14ac:dyDescent="0.25">
      <c r="A2142" s="13"/>
    </row>
    <row r="2143" spans="1:1" x14ac:dyDescent="0.25">
      <c r="A2143" s="13"/>
    </row>
    <row r="2144" spans="1:1" x14ac:dyDescent="0.25">
      <c r="A2144" s="13"/>
    </row>
    <row r="2145" spans="1:1" x14ac:dyDescent="0.25">
      <c r="A2145" s="13"/>
    </row>
    <row r="2146" spans="1:1" x14ac:dyDescent="0.25">
      <c r="A2146" s="13"/>
    </row>
    <row r="2147" spans="1:1" x14ac:dyDescent="0.25">
      <c r="A2147" s="13"/>
    </row>
    <row r="2148" spans="1:1" x14ac:dyDescent="0.25">
      <c r="A2148" s="13"/>
    </row>
    <row r="2149" spans="1:1" x14ac:dyDescent="0.25">
      <c r="A2149" s="13"/>
    </row>
    <row r="2150" spans="1:1" x14ac:dyDescent="0.25">
      <c r="A2150" s="13"/>
    </row>
    <row r="2151" spans="1:1" x14ac:dyDescent="0.25">
      <c r="A2151" s="13"/>
    </row>
    <row r="2152" spans="1:1" x14ac:dyDescent="0.25">
      <c r="A2152" s="13"/>
    </row>
    <row r="2153" spans="1:1" x14ac:dyDescent="0.25">
      <c r="A2153" s="13"/>
    </row>
    <row r="2154" spans="1:1" x14ac:dyDescent="0.25">
      <c r="A2154" s="13"/>
    </row>
    <row r="2155" spans="1:1" x14ac:dyDescent="0.25">
      <c r="A2155" s="13"/>
    </row>
    <row r="2156" spans="1:1" x14ac:dyDescent="0.25">
      <c r="A2156" s="13"/>
    </row>
    <row r="2157" spans="1:1" x14ac:dyDescent="0.25">
      <c r="A2157" s="13"/>
    </row>
    <row r="2158" spans="1:1" x14ac:dyDescent="0.25">
      <c r="A2158" s="13"/>
    </row>
    <row r="2159" spans="1:1" x14ac:dyDescent="0.25">
      <c r="A2159" s="13"/>
    </row>
    <row r="2160" spans="1:1" x14ac:dyDescent="0.25">
      <c r="A2160" s="13"/>
    </row>
    <row r="2161" spans="1:1" x14ac:dyDescent="0.25">
      <c r="A2161" s="13"/>
    </row>
    <row r="2162" spans="1:1" x14ac:dyDescent="0.25">
      <c r="A2162" s="13"/>
    </row>
    <row r="2163" spans="1:1" x14ac:dyDescent="0.25">
      <c r="A2163" s="13"/>
    </row>
    <row r="2164" spans="1:1" x14ac:dyDescent="0.25">
      <c r="A2164" s="13"/>
    </row>
    <row r="2165" spans="1:1" x14ac:dyDescent="0.25">
      <c r="A2165" s="13"/>
    </row>
    <row r="2166" spans="1:1" x14ac:dyDescent="0.25">
      <c r="A2166" s="13"/>
    </row>
    <row r="2167" spans="1:1" x14ac:dyDescent="0.25">
      <c r="A2167" s="13"/>
    </row>
    <row r="2168" spans="1:1" x14ac:dyDescent="0.25">
      <c r="A2168" s="13"/>
    </row>
    <row r="2169" spans="1:1" x14ac:dyDescent="0.25">
      <c r="A2169" s="13"/>
    </row>
    <row r="2170" spans="1:1" x14ac:dyDescent="0.25">
      <c r="A2170" s="13"/>
    </row>
    <row r="2171" spans="1:1" x14ac:dyDescent="0.25">
      <c r="A2171" s="13"/>
    </row>
    <row r="2172" spans="1:1" x14ac:dyDescent="0.25">
      <c r="A2172" s="13"/>
    </row>
    <row r="2173" spans="1:1" x14ac:dyDescent="0.25">
      <c r="A2173" s="13"/>
    </row>
    <row r="2174" spans="1:1" x14ac:dyDescent="0.25">
      <c r="A2174" s="13"/>
    </row>
    <row r="2175" spans="1:1" x14ac:dyDescent="0.25">
      <c r="A2175" s="13"/>
    </row>
    <row r="2176" spans="1:1" x14ac:dyDescent="0.25">
      <c r="A2176" s="13"/>
    </row>
    <row r="2177" spans="1:1" x14ac:dyDescent="0.25">
      <c r="A2177" s="13"/>
    </row>
    <row r="2178" spans="1:1" x14ac:dyDescent="0.25">
      <c r="A2178" s="13"/>
    </row>
    <row r="2179" spans="1:1" x14ac:dyDescent="0.25">
      <c r="A2179" s="13"/>
    </row>
    <row r="2180" spans="1:1" x14ac:dyDescent="0.25">
      <c r="A2180" s="13"/>
    </row>
    <row r="2181" spans="1:1" x14ac:dyDescent="0.25">
      <c r="A2181" s="13"/>
    </row>
    <row r="2182" spans="1:1" x14ac:dyDescent="0.25">
      <c r="A2182" s="13"/>
    </row>
    <row r="2183" spans="1:1" x14ac:dyDescent="0.25">
      <c r="A2183" s="13"/>
    </row>
    <row r="2184" spans="1:1" x14ac:dyDescent="0.25">
      <c r="A2184" s="13"/>
    </row>
    <row r="2185" spans="1:1" x14ac:dyDescent="0.25">
      <c r="A2185" s="13"/>
    </row>
    <row r="2186" spans="1:1" x14ac:dyDescent="0.25">
      <c r="A2186" s="13"/>
    </row>
    <row r="2187" spans="1:1" x14ac:dyDescent="0.25">
      <c r="A2187" s="13"/>
    </row>
    <row r="2188" spans="1:1" x14ac:dyDescent="0.25">
      <c r="A2188" s="13"/>
    </row>
    <row r="2189" spans="1:1" x14ac:dyDescent="0.25">
      <c r="A2189" s="13"/>
    </row>
    <row r="2190" spans="1:1" x14ac:dyDescent="0.25">
      <c r="A2190" s="13"/>
    </row>
    <row r="2191" spans="1:1" x14ac:dyDescent="0.25">
      <c r="A2191" s="13"/>
    </row>
    <row r="2192" spans="1:1" x14ac:dyDescent="0.25">
      <c r="A2192" s="13"/>
    </row>
    <row r="2193" spans="1:1" x14ac:dyDescent="0.25">
      <c r="A2193" s="13"/>
    </row>
    <row r="2194" spans="1:1" x14ac:dyDescent="0.25">
      <c r="A2194" s="13"/>
    </row>
    <row r="2195" spans="1:1" x14ac:dyDescent="0.25">
      <c r="A2195" s="13"/>
    </row>
    <row r="2196" spans="1:1" x14ac:dyDescent="0.25">
      <c r="A2196" s="13"/>
    </row>
    <row r="2197" spans="1:1" x14ac:dyDescent="0.25">
      <c r="A2197" s="13"/>
    </row>
    <row r="2198" spans="1:1" x14ac:dyDescent="0.25">
      <c r="A2198" s="13"/>
    </row>
    <row r="2199" spans="1:1" x14ac:dyDescent="0.25">
      <c r="A2199" s="13"/>
    </row>
    <row r="2200" spans="1:1" x14ac:dyDescent="0.25">
      <c r="A2200" s="13"/>
    </row>
    <row r="2201" spans="1:1" x14ac:dyDescent="0.25">
      <c r="A2201" s="13"/>
    </row>
    <row r="2202" spans="1:1" x14ac:dyDescent="0.25">
      <c r="A2202" s="13"/>
    </row>
    <row r="2203" spans="1:1" x14ac:dyDescent="0.25">
      <c r="A2203" s="13"/>
    </row>
    <row r="2204" spans="1:1" x14ac:dyDescent="0.25">
      <c r="A2204" s="13"/>
    </row>
    <row r="2205" spans="1:1" x14ac:dyDescent="0.25">
      <c r="A2205" s="13"/>
    </row>
    <row r="2206" spans="1:1" x14ac:dyDescent="0.25">
      <c r="A2206" s="13"/>
    </row>
    <row r="2207" spans="1:1" x14ac:dyDescent="0.25">
      <c r="A2207" s="13"/>
    </row>
    <row r="2208" spans="1:1" x14ac:dyDescent="0.25">
      <c r="A2208" s="13"/>
    </row>
    <row r="2209" spans="1:1" x14ac:dyDescent="0.25">
      <c r="A2209" s="13"/>
    </row>
    <row r="2210" spans="1:1" x14ac:dyDescent="0.25">
      <c r="A2210" s="13"/>
    </row>
    <row r="2211" spans="1:1" x14ac:dyDescent="0.25">
      <c r="A2211" s="13"/>
    </row>
    <row r="2212" spans="1:1" x14ac:dyDescent="0.25">
      <c r="A2212" s="13"/>
    </row>
    <row r="2213" spans="1:1" x14ac:dyDescent="0.25">
      <c r="A2213" s="13"/>
    </row>
    <row r="2214" spans="1:1" x14ac:dyDescent="0.25">
      <c r="A2214" s="13"/>
    </row>
    <row r="2215" spans="1:1" x14ac:dyDescent="0.25">
      <c r="A2215" s="13"/>
    </row>
    <row r="2216" spans="1:1" x14ac:dyDescent="0.25">
      <c r="A2216" s="13"/>
    </row>
    <row r="2217" spans="1:1" x14ac:dyDescent="0.25">
      <c r="A2217" s="13"/>
    </row>
    <row r="2218" spans="1:1" x14ac:dyDescent="0.25">
      <c r="A2218" s="13"/>
    </row>
    <row r="2219" spans="1:1" x14ac:dyDescent="0.25">
      <c r="A2219" s="13"/>
    </row>
    <row r="2220" spans="1:1" x14ac:dyDescent="0.25">
      <c r="A2220" s="13"/>
    </row>
    <row r="2221" spans="1:1" x14ac:dyDescent="0.25">
      <c r="A2221" s="13"/>
    </row>
    <row r="2222" spans="1:1" x14ac:dyDescent="0.25">
      <c r="A2222" s="13"/>
    </row>
    <row r="2223" spans="1:1" x14ac:dyDescent="0.25">
      <c r="A2223" s="13"/>
    </row>
    <row r="2224" spans="1:1" x14ac:dyDescent="0.25">
      <c r="A2224" s="13"/>
    </row>
    <row r="2225" spans="1:1" x14ac:dyDescent="0.25">
      <c r="A2225" s="13"/>
    </row>
    <row r="2226" spans="1:1" x14ac:dyDescent="0.25">
      <c r="A2226" s="13"/>
    </row>
    <row r="2227" spans="1:1" x14ac:dyDescent="0.25">
      <c r="A2227" s="13"/>
    </row>
    <row r="2228" spans="1:1" x14ac:dyDescent="0.25">
      <c r="A2228" s="13"/>
    </row>
    <row r="2229" spans="1:1" x14ac:dyDescent="0.25">
      <c r="A2229" s="13"/>
    </row>
    <row r="2230" spans="1:1" x14ac:dyDescent="0.25">
      <c r="A2230" s="13"/>
    </row>
    <row r="2231" spans="1:1" x14ac:dyDescent="0.25">
      <c r="A2231" s="13"/>
    </row>
    <row r="2232" spans="1:1" x14ac:dyDescent="0.25">
      <c r="A2232" s="13"/>
    </row>
    <row r="2233" spans="1:1" x14ac:dyDescent="0.25">
      <c r="A2233" s="13"/>
    </row>
    <row r="2234" spans="1:1" x14ac:dyDescent="0.25">
      <c r="A2234" s="13"/>
    </row>
    <row r="2235" spans="1:1" x14ac:dyDescent="0.25">
      <c r="A2235" s="13"/>
    </row>
    <row r="2236" spans="1:1" x14ac:dyDescent="0.25">
      <c r="A2236" s="13"/>
    </row>
    <row r="2237" spans="1:1" x14ac:dyDescent="0.25">
      <c r="A2237" s="13"/>
    </row>
    <row r="2238" spans="1:1" x14ac:dyDescent="0.25">
      <c r="A2238" s="13"/>
    </row>
    <row r="2239" spans="1:1" x14ac:dyDescent="0.25">
      <c r="A2239" s="13"/>
    </row>
    <row r="2240" spans="1:1" x14ac:dyDescent="0.25">
      <c r="A2240" s="13"/>
    </row>
    <row r="2241" spans="1:1" x14ac:dyDescent="0.25">
      <c r="A2241" s="13"/>
    </row>
    <row r="2242" spans="1:1" x14ac:dyDescent="0.25">
      <c r="A2242" s="13"/>
    </row>
    <row r="2243" spans="1:1" x14ac:dyDescent="0.25">
      <c r="A2243" s="13"/>
    </row>
    <row r="2244" spans="1:1" x14ac:dyDescent="0.25">
      <c r="A2244" s="13"/>
    </row>
    <row r="2245" spans="1:1" x14ac:dyDescent="0.25">
      <c r="A2245" s="13"/>
    </row>
    <row r="2246" spans="1:1" x14ac:dyDescent="0.25">
      <c r="A2246" s="13"/>
    </row>
    <row r="2247" spans="1:1" x14ac:dyDescent="0.25">
      <c r="A2247" s="13"/>
    </row>
    <row r="2248" spans="1:1" x14ac:dyDescent="0.25">
      <c r="A2248" s="13"/>
    </row>
    <row r="2249" spans="1:1" x14ac:dyDescent="0.25">
      <c r="A2249" s="13"/>
    </row>
    <row r="2250" spans="1:1" x14ac:dyDescent="0.25">
      <c r="A2250" s="13"/>
    </row>
    <row r="2251" spans="1:1" x14ac:dyDescent="0.25">
      <c r="A2251" s="13"/>
    </row>
    <row r="2252" spans="1:1" x14ac:dyDescent="0.25">
      <c r="A2252" s="13"/>
    </row>
    <row r="2253" spans="1:1" x14ac:dyDescent="0.25">
      <c r="A2253" s="13"/>
    </row>
    <row r="2254" spans="1:1" x14ac:dyDescent="0.25">
      <c r="A2254" s="13"/>
    </row>
    <row r="2255" spans="1:1" x14ac:dyDescent="0.25">
      <c r="A2255" s="13"/>
    </row>
    <row r="2256" spans="1:1" x14ac:dyDescent="0.25">
      <c r="A2256" s="13"/>
    </row>
    <row r="2257" spans="1:1" x14ac:dyDescent="0.25">
      <c r="A2257" s="13"/>
    </row>
    <row r="2258" spans="1:1" x14ac:dyDescent="0.25">
      <c r="A2258" s="13"/>
    </row>
    <row r="2259" spans="1:1" x14ac:dyDescent="0.25">
      <c r="A2259" s="13"/>
    </row>
    <row r="2260" spans="1:1" x14ac:dyDescent="0.25">
      <c r="A2260" s="13"/>
    </row>
    <row r="2261" spans="1:1" x14ac:dyDescent="0.25">
      <c r="A2261" s="13"/>
    </row>
    <row r="2262" spans="1:1" x14ac:dyDescent="0.25">
      <c r="A2262" s="13"/>
    </row>
    <row r="2263" spans="1:1" x14ac:dyDescent="0.25">
      <c r="A2263" s="13"/>
    </row>
    <row r="2264" spans="1:1" x14ac:dyDescent="0.25">
      <c r="A2264" s="13"/>
    </row>
    <row r="2265" spans="1:1" x14ac:dyDescent="0.25">
      <c r="A2265" s="13"/>
    </row>
    <row r="2266" spans="1:1" x14ac:dyDescent="0.25">
      <c r="A2266" s="13"/>
    </row>
    <row r="2267" spans="1:1" x14ac:dyDescent="0.25">
      <c r="A2267" s="13"/>
    </row>
    <row r="2268" spans="1:1" x14ac:dyDescent="0.25">
      <c r="A2268" s="13"/>
    </row>
    <row r="2269" spans="1:1" x14ac:dyDescent="0.25">
      <c r="A2269" s="13"/>
    </row>
    <row r="2270" spans="1:1" x14ac:dyDescent="0.25">
      <c r="A2270" s="13"/>
    </row>
    <row r="2271" spans="1:1" x14ac:dyDescent="0.25">
      <c r="A2271" s="13"/>
    </row>
    <row r="2272" spans="1:1" x14ac:dyDescent="0.25">
      <c r="A2272" s="13"/>
    </row>
    <row r="2273" spans="1:1" x14ac:dyDescent="0.25">
      <c r="A2273" s="13"/>
    </row>
    <row r="2274" spans="1:1" x14ac:dyDescent="0.25">
      <c r="A2274" s="13"/>
    </row>
    <row r="2275" spans="1:1" x14ac:dyDescent="0.25">
      <c r="A2275" s="13"/>
    </row>
    <row r="2276" spans="1:1" x14ac:dyDescent="0.25">
      <c r="A2276" s="13"/>
    </row>
    <row r="2277" spans="1:1" x14ac:dyDescent="0.25">
      <c r="A2277" s="13"/>
    </row>
    <row r="2278" spans="1:1" x14ac:dyDescent="0.25">
      <c r="A2278" s="13"/>
    </row>
    <row r="2279" spans="1:1" x14ac:dyDescent="0.25">
      <c r="A2279" s="13"/>
    </row>
    <row r="2280" spans="1:1" x14ac:dyDescent="0.25">
      <c r="A2280" s="13"/>
    </row>
    <row r="2281" spans="1:1" x14ac:dyDescent="0.25">
      <c r="A2281" s="13"/>
    </row>
    <row r="2282" spans="1:1" x14ac:dyDescent="0.25">
      <c r="A2282" s="13"/>
    </row>
    <row r="2283" spans="1:1" x14ac:dyDescent="0.25">
      <c r="A2283" s="13"/>
    </row>
    <row r="2284" spans="1:1" x14ac:dyDescent="0.25">
      <c r="A2284" s="13"/>
    </row>
    <row r="2285" spans="1:1" x14ac:dyDescent="0.25">
      <c r="A2285" s="13"/>
    </row>
    <row r="2286" spans="1:1" x14ac:dyDescent="0.25">
      <c r="A2286" s="13"/>
    </row>
    <row r="2287" spans="1:1" x14ac:dyDescent="0.25">
      <c r="A2287" s="13"/>
    </row>
    <row r="2288" spans="1:1" x14ac:dyDescent="0.25">
      <c r="A2288" s="13"/>
    </row>
    <row r="2289" spans="1:1" x14ac:dyDescent="0.25">
      <c r="A2289" s="13"/>
    </row>
    <row r="2290" spans="1:1" x14ac:dyDescent="0.25">
      <c r="A2290" s="13"/>
    </row>
    <row r="2291" spans="1:1" x14ac:dyDescent="0.25">
      <c r="A2291" s="13"/>
    </row>
    <row r="2292" spans="1:1" x14ac:dyDescent="0.25">
      <c r="A2292" s="13"/>
    </row>
    <row r="2293" spans="1:1" x14ac:dyDescent="0.25">
      <c r="A2293" s="13"/>
    </row>
    <row r="2294" spans="1:1" x14ac:dyDescent="0.25">
      <c r="A2294" s="13"/>
    </row>
    <row r="2295" spans="1:1" x14ac:dyDescent="0.25">
      <c r="A2295" s="13"/>
    </row>
    <row r="2296" spans="1:1" x14ac:dyDescent="0.25">
      <c r="A2296" s="13"/>
    </row>
    <row r="2297" spans="1:1" x14ac:dyDescent="0.25">
      <c r="A2297" s="13"/>
    </row>
    <row r="2298" spans="1:1" x14ac:dyDescent="0.25">
      <c r="A2298" s="13"/>
    </row>
    <row r="2299" spans="1:1" x14ac:dyDescent="0.25">
      <c r="A2299" s="13"/>
    </row>
    <row r="2300" spans="1:1" x14ac:dyDescent="0.25">
      <c r="A2300" s="13"/>
    </row>
    <row r="2301" spans="1:1" x14ac:dyDescent="0.25">
      <c r="A2301" s="13"/>
    </row>
    <row r="2302" spans="1:1" x14ac:dyDescent="0.25">
      <c r="A2302" s="13"/>
    </row>
    <row r="2303" spans="1:1" x14ac:dyDescent="0.25">
      <c r="A2303" s="13"/>
    </row>
    <row r="2304" spans="1:1" x14ac:dyDescent="0.25">
      <c r="A2304" s="13"/>
    </row>
    <row r="2305" spans="1:1" x14ac:dyDescent="0.25">
      <c r="A2305" s="13"/>
    </row>
    <row r="2306" spans="1:1" x14ac:dyDescent="0.25">
      <c r="A2306" s="13"/>
    </row>
    <row r="2307" spans="1:1" x14ac:dyDescent="0.25">
      <c r="A2307" s="13"/>
    </row>
    <row r="2308" spans="1:1" x14ac:dyDescent="0.25">
      <c r="A2308" s="13"/>
    </row>
    <row r="2309" spans="1:1" x14ac:dyDescent="0.25">
      <c r="A2309" s="13"/>
    </row>
    <row r="2310" spans="1:1" x14ac:dyDescent="0.25">
      <c r="A2310" s="13"/>
    </row>
    <row r="2311" spans="1:1" x14ac:dyDescent="0.25">
      <c r="A2311" s="13"/>
    </row>
    <row r="2312" spans="1:1" x14ac:dyDescent="0.25">
      <c r="A2312" s="13"/>
    </row>
    <row r="2313" spans="1:1" x14ac:dyDescent="0.25">
      <c r="A2313" s="13"/>
    </row>
    <row r="2314" spans="1:1" x14ac:dyDescent="0.25">
      <c r="A2314" s="13"/>
    </row>
    <row r="2315" spans="1:1" x14ac:dyDescent="0.25">
      <c r="A2315" s="13"/>
    </row>
    <row r="2316" spans="1:1" x14ac:dyDescent="0.25">
      <c r="A2316" s="13"/>
    </row>
    <row r="2317" spans="1:1" x14ac:dyDescent="0.25">
      <c r="A2317" s="13"/>
    </row>
    <row r="2318" spans="1:1" x14ac:dyDescent="0.25">
      <c r="A2318" s="13"/>
    </row>
    <row r="2319" spans="1:1" x14ac:dyDescent="0.25">
      <c r="A2319" s="13"/>
    </row>
    <row r="2320" spans="1:1" x14ac:dyDescent="0.25">
      <c r="A2320" s="13"/>
    </row>
    <row r="2321" spans="1:1" x14ac:dyDescent="0.25">
      <c r="A2321" s="13"/>
    </row>
    <row r="2322" spans="1:1" x14ac:dyDescent="0.25">
      <c r="A2322" s="13"/>
    </row>
    <row r="2323" spans="1:1" x14ac:dyDescent="0.25">
      <c r="A2323" s="13"/>
    </row>
    <row r="2324" spans="1:1" x14ac:dyDescent="0.25">
      <c r="A2324" s="13"/>
    </row>
    <row r="2325" spans="1:1" x14ac:dyDescent="0.25">
      <c r="A2325" s="13"/>
    </row>
    <row r="2326" spans="1:1" x14ac:dyDescent="0.25">
      <c r="A2326" s="13"/>
    </row>
    <row r="2327" spans="1:1" x14ac:dyDescent="0.25">
      <c r="A2327" s="13"/>
    </row>
    <row r="2328" spans="1:1" x14ac:dyDescent="0.25">
      <c r="A2328" s="13"/>
    </row>
    <row r="2329" spans="1:1" x14ac:dyDescent="0.25">
      <c r="A2329" s="13"/>
    </row>
    <row r="2330" spans="1:1" x14ac:dyDescent="0.25">
      <c r="A2330" s="13"/>
    </row>
    <row r="2331" spans="1:1" x14ac:dyDescent="0.25">
      <c r="A2331" s="13"/>
    </row>
    <row r="2332" spans="1:1" x14ac:dyDescent="0.25">
      <c r="A2332" s="13"/>
    </row>
    <row r="2333" spans="1:1" x14ac:dyDescent="0.25">
      <c r="A2333" s="13"/>
    </row>
    <row r="2334" spans="1:1" x14ac:dyDescent="0.25">
      <c r="A2334" s="13"/>
    </row>
    <row r="2335" spans="1:1" x14ac:dyDescent="0.25">
      <c r="A2335" s="13"/>
    </row>
    <row r="2336" spans="1:1" x14ac:dyDescent="0.25">
      <c r="A2336" s="13"/>
    </row>
    <row r="2337" spans="1:1" x14ac:dyDescent="0.25">
      <c r="A2337" s="13"/>
    </row>
    <row r="2338" spans="1:1" x14ac:dyDescent="0.25">
      <c r="A2338" s="13"/>
    </row>
    <row r="2339" spans="1:1" x14ac:dyDescent="0.25">
      <c r="A2339" s="13"/>
    </row>
    <row r="2340" spans="1:1" x14ac:dyDescent="0.25">
      <c r="A2340" s="13"/>
    </row>
    <row r="2341" spans="1:1" x14ac:dyDescent="0.25">
      <c r="A2341" s="13"/>
    </row>
    <row r="2342" spans="1:1" x14ac:dyDescent="0.25">
      <c r="A2342" s="13"/>
    </row>
    <row r="2343" spans="1:1" x14ac:dyDescent="0.25">
      <c r="A2343" s="13"/>
    </row>
    <row r="2344" spans="1:1" x14ac:dyDescent="0.25">
      <c r="A2344" s="13"/>
    </row>
    <row r="2345" spans="1:1" x14ac:dyDescent="0.25">
      <c r="A2345" s="13"/>
    </row>
    <row r="2346" spans="1:1" x14ac:dyDescent="0.25">
      <c r="A2346" s="13"/>
    </row>
    <row r="2347" spans="1:1" x14ac:dyDescent="0.25">
      <c r="A2347" s="13"/>
    </row>
    <row r="2348" spans="1:1" x14ac:dyDescent="0.25">
      <c r="A2348" s="13"/>
    </row>
    <row r="2349" spans="1:1" x14ac:dyDescent="0.25">
      <c r="A2349" s="13"/>
    </row>
    <row r="2350" spans="1:1" x14ac:dyDescent="0.25">
      <c r="A2350" s="13"/>
    </row>
    <row r="2351" spans="1:1" x14ac:dyDescent="0.25">
      <c r="A2351" s="13"/>
    </row>
    <row r="2352" spans="1:1" x14ac:dyDescent="0.25">
      <c r="A2352" s="13"/>
    </row>
    <row r="2353" spans="1:1" x14ac:dyDescent="0.25">
      <c r="A2353" s="13"/>
    </row>
    <row r="2354" spans="1:1" x14ac:dyDescent="0.25">
      <c r="A2354" s="13"/>
    </row>
    <row r="2355" spans="1:1" x14ac:dyDescent="0.25">
      <c r="A2355" s="13"/>
    </row>
    <row r="2356" spans="1:1" x14ac:dyDescent="0.25">
      <c r="A2356" s="13"/>
    </row>
    <row r="2357" spans="1:1" x14ac:dyDescent="0.25">
      <c r="A2357" s="13"/>
    </row>
    <row r="2358" spans="1:1" x14ac:dyDescent="0.25">
      <c r="A2358" s="13"/>
    </row>
    <row r="2359" spans="1:1" x14ac:dyDescent="0.25">
      <c r="A2359" s="13"/>
    </row>
    <row r="2360" spans="1:1" x14ac:dyDescent="0.25">
      <c r="A2360" s="13"/>
    </row>
    <row r="2361" spans="1:1" x14ac:dyDescent="0.25">
      <c r="A2361" s="13"/>
    </row>
    <row r="2362" spans="1:1" x14ac:dyDescent="0.25">
      <c r="A2362" s="13"/>
    </row>
    <row r="2363" spans="1:1" x14ac:dyDescent="0.25">
      <c r="A2363" s="13"/>
    </row>
    <row r="2364" spans="1:1" x14ac:dyDescent="0.25">
      <c r="A2364" s="13"/>
    </row>
    <row r="2365" spans="1:1" x14ac:dyDescent="0.25">
      <c r="A2365" s="13"/>
    </row>
    <row r="2366" spans="1:1" x14ac:dyDescent="0.25">
      <c r="A2366" s="13"/>
    </row>
    <row r="2367" spans="1:1" x14ac:dyDescent="0.25">
      <c r="A2367" s="13"/>
    </row>
    <row r="2368" spans="1:1" x14ac:dyDescent="0.25">
      <c r="A2368" s="13"/>
    </row>
    <row r="2369" spans="1:1" x14ac:dyDescent="0.25">
      <c r="A2369" s="13"/>
    </row>
    <row r="2370" spans="1:1" x14ac:dyDescent="0.25">
      <c r="A2370" s="13"/>
    </row>
    <row r="2371" spans="1:1" x14ac:dyDescent="0.25">
      <c r="A2371" s="13"/>
    </row>
    <row r="2372" spans="1:1" x14ac:dyDescent="0.25">
      <c r="A2372" s="13"/>
    </row>
    <row r="2373" spans="1:1" x14ac:dyDescent="0.25">
      <c r="A2373" s="13"/>
    </row>
    <row r="2374" spans="1:1" x14ac:dyDescent="0.25">
      <c r="A2374" s="13"/>
    </row>
    <row r="2375" spans="1:1" x14ac:dyDescent="0.25">
      <c r="A2375" s="13"/>
    </row>
    <row r="2376" spans="1:1" x14ac:dyDescent="0.25">
      <c r="A2376" s="13"/>
    </row>
    <row r="2377" spans="1:1" x14ac:dyDescent="0.25">
      <c r="A2377" s="13"/>
    </row>
    <row r="2378" spans="1:1" x14ac:dyDescent="0.25">
      <c r="A2378" s="13"/>
    </row>
    <row r="2379" spans="1:1" x14ac:dyDescent="0.25">
      <c r="A2379" s="13"/>
    </row>
    <row r="2380" spans="1:1" x14ac:dyDescent="0.25">
      <c r="A2380" s="13"/>
    </row>
    <row r="2381" spans="1:1" x14ac:dyDescent="0.25">
      <c r="A2381" s="13"/>
    </row>
    <row r="2382" spans="1:1" x14ac:dyDescent="0.25">
      <c r="A2382" s="13"/>
    </row>
    <row r="2383" spans="1:1" x14ac:dyDescent="0.25">
      <c r="A2383" s="13"/>
    </row>
    <row r="2384" spans="1:1" x14ac:dyDescent="0.25">
      <c r="A2384" s="13"/>
    </row>
    <row r="2385" spans="1:1" x14ac:dyDescent="0.25">
      <c r="A2385" s="13"/>
    </row>
    <row r="2386" spans="1:1" x14ac:dyDescent="0.25">
      <c r="A2386" s="13"/>
    </row>
    <row r="2387" spans="1:1" x14ac:dyDescent="0.25">
      <c r="A2387" s="13"/>
    </row>
    <row r="2388" spans="1:1" x14ac:dyDescent="0.25">
      <c r="A2388" s="13"/>
    </row>
    <row r="2389" spans="1:1" x14ac:dyDescent="0.25">
      <c r="A2389" s="13"/>
    </row>
    <row r="2390" spans="1:1" x14ac:dyDescent="0.25">
      <c r="A2390" s="13"/>
    </row>
    <row r="2391" spans="1:1" x14ac:dyDescent="0.25">
      <c r="A2391" s="13"/>
    </row>
    <row r="2392" spans="1:1" x14ac:dyDescent="0.25">
      <c r="A2392" s="13"/>
    </row>
    <row r="2393" spans="1:1" x14ac:dyDescent="0.25">
      <c r="A2393" s="13"/>
    </row>
    <row r="2394" spans="1:1" x14ac:dyDescent="0.25">
      <c r="A2394" s="13"/>
    </row>
    <row r="2395" spans="1:1" x14ac:dyDescent="0.25">
      <c r="A2395" s="13"/>
    </row>
    <row r="2396" spans="1:1" x14ac:dyDescent="0.25">
      <c r="A2396" s="13"/>
    </row>
    <row r="2397" spans="1:1" x14ac:dyDescent="0.25">
      <c r="A2397" s="13"/>
    </row>
    <row r="2398" spans="1:1" x14ac:dyDescent="0.25">
      <c r="A2398" s="13"/>
    </row>
    <row r="2399" spans="1:1" x14ac:dyDescent="0.25">
      <c r="A2399" s="13"/>
    </row>
    <row r="2400" spans="1:1" x14ac:dyDescent="0.25">
      <c r="A2400" s="13"/>
    </row>
    <row r="2401" spans="1:1" x14ac:dyDescent="0.25">
      <c r="A2401" s="13"/>
    </row>
    <row r="2402" spans="1:1" x14ac:dyDescent="0.25">
      <c r="A2402" s="13"/>
    </row>
    <row r="2403" spans="1:1" x14ac:dyDescent="0.25">
      <c r="A2403" s="13"/>
    </row>
    <row r="2404" spans="1:1" x14ac:dyDescent="0.25">
      <c r="A2404" s="13"/>
    </row>
    <row r="2405" spans="1:1" x14ac:dyDescent="0.25">
      <c r="A2405" s="13"/>
    </row>
    <row r="2406" spans="1:1" x14ac:dyDescent="0.25">
      <c r="A2406" s="13"/>
    </row>
    <row r="2407" spans="1:1" x14ac:dyDescent="0.25">
      <c r="A2407" s="13"/>
    </row>
    <row r="2408" spans="1:1" x14ac:dyDescent="0.25">
      <c r="A2408" s="13"/>
    </row>
    <row r="2409" spans="1:1" x14ac:dyDescent="0.25">
      <c r="A2409" s="13"/>
    </row>
    <row r="2410" spans="1:1" x14ac:dyDescent="0.25">
      <c r="A2410" s="13"/>
    </row>
    <row r="2411" spans="1:1" x14ac:dyDescent="0.25">
      <c r="A2411" s="13"/>
    </row>
    <row r="2412" spans="1:1" x14ac:dyDescent="0.25">
      <c r="A2412" s="13"/>
    </row>
    <row r="2413" spans="1:1" x14ac:dyDescent="0.25">
      <c r="A2413" s="13"/>
    </row>
    <row r="2414" spans="1:1" x14ac:dyDescent="0.25">
      <c r="A2414" s="13"/>
    </row>
    <row r="2415" spans="1:1" x14ac:dyDescent="0.25">
      <c r="A2415" s="13"/>
    </row>
    <row r="2416" spans="1:1" x14ac:dyDescent="0.25">
      <c r="A2416" s="13"/>
    </row>
    <row r="2417" spans="1:1" x14ac:dyDescent="0.25">
      <c r="A2417" s="13"/>
    </row>
    <row r="2418" spans="1:1" x14ac:dyDescent="0.25">
      <c r="A2418" s="13"/>
    </row>
    <row r="2419" spans="1:1" x14ac:dyDescent="0.25">
      <c r="A2419" s="13"/>
    </row>
    <row r="2420" spans="1:1" x14ac:dyDescent="0.25">
      <c r="A2420" s="13"/>
    </row>
    <row r="2421" spans="1:1" x14ac:dyDescent="0.25">
      <c r="A2421" s="13"/>
    </row>
    <row r="2422" spans="1:1" x14ac:dyDescent="0.25">
      <c r="A2422" s="13"/>
    </row>
    <row r="2423" spans="1:1" x14ac:dyDescent="0.25">
      <c r="A2423" s="13"/>
    </row>
    <row r="2424" spans="1:1" x14ac:dyDescent="0.25">
      <c r="A2424" s="13"/>
    </row>
    <row r="2425" spans="1:1" x14ac:dyDescent="0.25">
      <c r="A2425" s="13"/>
    </row>
    <row r="2426" spans="1:1" x14ac:dyDescent="0.25">
      <c r="A2426" s="13"/>
    </row>
    <row r="2427" spans="1:1" x14ac:dyDescent="0.25">
      <c r="A2427" s="13"/>
    </row>
    <row r="2428" spans="1:1" x14ac:dyDescent="0.25">
      <c r="A2428" s="13"/>
    </row>
    <row r="2429" spans="1:1" x14ac:dyDescent="0.25">
      <c r="A2429" s="13"/>
    </row>
    <row r="2430" spans="1:1" x14ac:dyDescent="0.25">
      <c r="A2430" s="13"/>
    </row>
    <row r="2431" spans="1:1" x14ac:dyDescent="0.25">
      <c r="A2431" s="13"/>
    </row>
    <row r="2432" spans="1:1" x14ac:dyDescent="0.25">
      <c r="A2432" s="13"/>
    </row>
    <row r="2433" spans="1:1" x14ac:dyDescent="0.25">
      <c r="A2433" s="13"/>
    </row>
    <row r="2434" spans="1:1" x14ac:dyDescent="0.25">
      <c r="A2434" s="13"/>
    </row>
    <row r="2435" spans="1:1" x14ac:dyDescent="0.25">
      <c r="A2435" s="13"/>
    </row>
    <row r="2436" spans="1:1" x14ac:dyDescent="0.25">
      <c r="A2436" s="13"/>
    </row>
    <row r="2437" spans="1:1" x14ac:dyDescent="0.25">
      <c r="A2437" s="13"/>
    </row>
    <row r="2438" spans="1:1" x14ac:dyDescent="0.25">
      <c r="A2438" s="13"/>
    </row>
    <row r="2439" spans="1:1" x14ac:dyDescent="0.25">
      <c r="A2439" s="13"/>
    </row>
    <row r="2440" spans="1:1" x14ac:dyDescent="0.25">
      <c r="A2440" s="13"/>
    </row>
    <row r="2441" spans="1:1" x14ac:dyDescent="0.25">
      <c r="A2441" s="13"/>
    </row>
    <row r="2442" spans="1:1" x14ac:dyDescent="0.25">
      <c r="A2442" s="13"/>
    </row>
    <row r="2443" spans="1:1" x14ac:dyDescent="0.25">
      <c r="A2443" s="13"/>
    </row>
    <row r="2444" spans="1:1" x14ac:dyDescent="0.25">
      <c r="A2444" s="13"/>
    </row>
    <row r="2445" spans="1:1" x14ac:dyDescent="0.25">
      <c r="A2445" s="13"/>
    </row>
    <row r="2446" spans="1:1" x14ac:dyDescent="0.25">
      <c r="A2446" s="13"/>
    </row>
    <row r="2447" spans="1:1" x14ac:dyDescent="0.25">
      <c r="A2447" s="13"/>
    </row>
    <row r="2448" spans="1:1" x14ac:dyDescent="0.25">
      <c r="A2448" s="13"/>
    </row>
    <row r="2449" spans="1:1" x14ac:dyDescent="0.25">
      <c r="A2449" s="13"/>
    </row>
    <row r="2450" spans="1:1" x14ac:dyDescent="0.25">
      <c r="A2450" s="13"/>
    </row>
    <row r="2451" spans="1:1" x14ac:dyDescent="0.25">
      <c r="A2451" s="13"/>
    </row>
    <row r="2452" spans="1:1" x14ac:dyDescent="0.25">
      <c r="A2452" s="13"/>
    </row>
    <row r="2453" spans="1:1" x14ac:dyDescent="0.25">
      <c r="A2453" s="13"/>
    </row>
    <row r="2454" spans="1:1" x14ac:dyDescent="0.25">
      <c r="A2454" s="13"/>
    </row>
    <row r="2455" spans="1:1" x14ac:dyDescent="0.25">
      <c r="A2455" s="13"/>
    </row>
    <row r="2456" spans="1:1" x14ac:dyDescent="0.25">
      <c r="A2456" s="13"/>
    </row>
    <row r="2457" spans="1:1" x14ac:dyDescent="0.25">
      <c r="A2457" s="13"/>
    </row>
    <row r="2458" spans="1:1" x14ac:dyDescent="0.25">
      <c r="A2458" s="13"/>
    </row>
    <row r="2459" spans="1:1" x14ac:dyDescent="0.25">
      <c r="A2459" s="13"/>
    </row>
    <row r="2460" spans="1:1" x14ac:dyDescent="0.25">
      <c r="A2460" s="13"/>
    </row>
    <row r="2461" spans="1:1" x14ac:dyDescent="0.25">
      <c r="A2461" s="13"/>
    </row>
    <row r="2462" spans="1:1" x14ac:dyDescent="0.25">
      <c r="A2462" s="13"/>
    </row>
    <row r="2463" spans="1:1" x14ac:dyDescent="0.25">
      <c r="A2463" s="13"/>
    </row>
    <row r="2464" spans="1:1" x14ac:dyDescent="0.25">
      <c r="A2464" s="13"/>
    </row>
    <row r="2465" spans="1:1" x14ac:dyDescent="0.25">
      <c r="A2465" s="13"/>
    </row>
    <row r="2466" spans="1:1" x14ac:dyDescent="0.25">
      <c r="A2466" s="13"/>
    </row>
    <row r="2467" spans="1:1" x14ac:dyDescent="0.25">
      <c r="A2467" s="13"/>
    </row>
    <row r="2468" spans="1:1" x14ac:dyDescent="0.25">
      <c r="A2468" s="13"/>
    </row>
    <row r="2469" spans="1:1" x14ac:dyDescent="0.25">
      <c r="A2469" s="13"/>
    </row>
    <row r="2470" spans="1:1" x14ac:dyDescent="0.25">
      <c r="A2470" s="13"/>
    </row>
    <row r="2471" spans="1:1" x14ac:dyDescent="0.25">
      <c r="A2471" s="13"/>
    </row>
    <row r="2472" spans="1:1" x14ac:dyDescent="0.25">
      <c r="A2472" s="13"/>
    </row>
    <row r="2473" spans="1:1" x14ac:dyDescent="0.25">
      <c r="A2473" s="13"/>
    </row>
    <row r="2474" spans="1:1" x14ac:dyDescent="0.25">
      <c r="A2474" s="13"/>
    </row>
    <row r="2475" spans="1:1" x14ac:dyDescent="0.25">
      <c r="A2475" s="13"/>
    </row>
    <row r="2476" spans="1:1" x14ac:dyDescent="0.25">
      <c r="A2476" s="13"/>
    </row>
    <row r="2477" spans="1:1" x14ac:dyDescent="0.25">
      <c r="A2477" s="13"/>
    </row>
    <row r="2478" spans="1:1" x14ac:dyDescent="0.25">
      <c r="A2478" s="13"/>
    </row>
    <row r="2479" spans="1:1" x14ac:dyDescent="0.25">
      <c r="A2479" s="13"/>
    </row>
    <row r="2480" spans="1:1" x14ac:dyDescent="0.25">
      <c r="A2480" s="13"/>
    </row>
    <row r="2481" spans="1:1" x14ac:dyDescent="0.25">
      <c r="A2481" s="13"/>
    </row>
    <row r="2482" spans="1:1" x14ac:dyDescent="0.25">
      <c r="A2482" s="13"/>
    </row>
    <row r="2483" spans="1:1" x14ac:dyDescent="0.25">
      <c r="A2483" s="13"/>
    </row>
    <row r="2484" spans="1:1" x14ac:dyDescent="0.25">
      <c r="A2484" s="13"/>
    </row>
    <row r="2485" spans="1:1" x14ac:dyDescent="0.25">
      <c r="A2485" s="13"/>
    </row>
    <row r="2486" spans="1:1" x14ac:dyDescent="0.25">
      <c r="A2486" s="13"/>
    </row>
    <row r="2487" spans="1:1" x14ac:dyDescent="0.25">
      <c r="A2487" s="13"/>
    </row>
    <row r="2488" spans="1:1" x14ac:dyDescent="0.25">
      <c r="A2488" s="13"/>
    </row>
    <row r="2489" spans="1:1" x14ac:dyDescent="0.25">
      <c r="A2489" s="13"/>
    </row>
    <row r="2490" spans="1:1" x14ac:dyDescent="0.25">
      <c r="A2490" s="13"/>
    </row>
    <row r="2491" spans="1:1" x14ac:dyDescent="0.25">
      <c r="A2491" s="13"/>
    </row>
    <row r="2492" spans="1:1" x14ac:dyDescent="0.25">
      <c r="A2492" s="13"/>
    </row>
    <row r="2493" spans="1:1" x14ac:dyDescent="0.25">
      <c r="A2493" s="13"/>
    </row>
    <row r="2494" spans="1:1" x14ac:dyDescent="0.25">
      <c r="A2494" s="13"/>
    </row>
    <row r="2495" spans="1:1" x14ac:dyDescent="0.25">
      <c r="A2495" s="13"/>
    </row>
    <row r="2496" spans="1:1" x14ac:dyDescent="0.25">
      <c r="A2496" s="13"/>
    </row>
    <row r="2497" spans="1:1" x14ac:dyDescent="0.25">
      <c r="A2497" s="13"/>
    </row>
    <row r="2498" spans="1:1" x14ac:dyDescent="0.25">
      <c r="A2498" s="13"/>
    </row>
    <row r="2499" spans="1:1" x14ac:dyDescent="0.25">
      <c r="A2499" s="13"/>
    </row>
    <row r="2500" spans="1:1" x14ac:dyDescent="0.25">
      <c r="A2500" s="13"/>
    </row>
    <row r="2501" spans="1:1" x14ac:dyDescent="0.25">
      <c r="A2501" s="13"/>
    </row>
    <row r="2502" spans="1:1" x14ac:dyDescent="0.25">
      <c r="A2502" s="13"/>
    </row>
    <row r="2503" spans="1:1" x14ac:dyDescent="0.25">
      <c r="A2503" s="13"/>
    </row>
    <row r="2504" spans="1:1" x14ac:dyDescent="0.25">
      <c r="A2504" s="13"/>
    </row>
    <row r="2505" spans="1:1" x14ac:dyDescent="0.25">
      <c r="A2505" s="13"/>
    </row>
    <row r="2506" spans="1:1" x14ac:dyDescent="0.25">
      <c r="A2506" s="13"/>
    </row>
    <row r="2507" spans="1:1" x14ac:dyDescent="0.25">
      <c r="A2507" s="13"/>
    </row>
    <row r="2508" spans="1:1" x14ac:dyDescent="0.25">
      <c r="A2508" s="13"/>
    </row>
    <row r="2509" spans="1:1" x14ac:dyDescent="0.25">
      <c r="A2509" s="13"/>
    </row>
    <row r="2510" spans="1:1" x14ac:dyDescent="0.25">
      <c r="A2510" s="13"/>
    </row>
    <row r="2511" spans="1:1" x14ac:dyDescent="0.25">
      <c r="A2511" s="13"/>
    </row>
    <row r="2512" spans="1:1" x14ac:dyDescent="0.25">
      <c r="A2512" s="13"/>
    </row>
    <row r="2513" spans="1:1" x14ac:dyDescent="0.25">
      <c r="A2513" s="13"/>
    </row>
    <row r="2514" spans="1:1" x14ac:dyDescent="0.25">
      <c r="A2514" s="13"/>
    </row>
    <row r="2515" spans="1:1" x14ac:dyDescent="0.25">
      <c r="A2515" s="13"/>
    </row>
    <row r="2516" spans="1:1" x14ac:dyDescent="0.25">
      <c r="A2516" s="13"/>
    </row>
    <row r="2517" spans="1:1" x14ac:dyDescent="0.25">
      <c r="A2517" s="13"/>
    </row>
    <row r="2518" spans="1:1" x14ac:dyDescent="0.25">
      <c r="A2518" s="13"/>
    </row>
    <row r="2519" spans="1:1" x14ac:dyDescent="0.25">
      <c r="A2519" s="13"/>
    </row>
    <row r="2520" spans="1:1" x14ac:dyDescent="0.25">
      <c r="A2520" s="13"/>
    </row>
    <row r="2521" spans="1:1" x14ac:dyDescent="0.25">
      <c r="A2521" s="13"/>
    </row>
    <row r="2522" spans="1:1" x14ac:dyDescent="0.25">
      <c r="A2522" s="13"/>
    </row>
    <row r="2523" spans="1:1" x14ac:dyDescent="0.25">
      <c r="A2523" s="13"/>
    </row>
    <row r="2524" spans="1:1" x14ac:dyDescent="0.25">
      <c r="A2524" s="13"/>
    </row>
    <row r="2525" spans="1:1" x14ac:dyDescent="0.25">
      <c r="A2525" s="13"/>
    </row>
    <row r="2526" spans="1:1" x14ac:dyDescent="0.25">
      <c r="A2526" s="13"/>
    </row>
    <row r="2527" spans="1:1" x14ac:dyDescent="0.25">
      <c r="A2527" s="13"/>
    </row>
    <row r="2528" spans="1:1" x14ac:dyDescent="0.25">
      <c r="A2528" s="13"/>
    </row>
    <row r="2529" spans="1:1" x14ac:dyDescent="0.25">
      <c r="A2529" s="13"/>
    </row>
    <row r="2530" spans="1:1" x14ac:dyDescent="0.25">
      <c r="A2530" s="13"/>
    </row>
    <row r="2531" spans="1:1" x14ac:dyDescent="0.25">
      <c r="A2531" s="13"/>
    </row>
    <row r="2532" spans="1:1" x14ac:dyDescent="0.25">
      <c r="A2532" s="13"/>
    </row>
    <row r="2533" spans="1:1" x14ac:dyDescent="0.25">
      <c r="A2533" s="13"/>
    </row>
    <row r="2534" spans="1:1" x14ac:dyDescent="0.25">
      <c r="A2534" s="13"/>
    </row>
    <row r="2535" spans="1:1" x14ac:dyDescent="0.25">
      <c r="A2535" s="13"/>
    </row>
    <row r="2536" spans="1:1" x14ac:dyDescent="0.25">
      <c r="A2536" s="13"/>
    </row>
    <row r="2537" spans="1:1" x14ac:dyDescent="0.25">
      <c r="A2537" s="13"/>
    </row>
    <row r="2538" spans="1:1" x14ac:dyDescent="0.25">
      <c r="A2538" s="13"/>
    </row>
    <row r="2539" spans="1:1" x14ac:dyDescent="0.25">
      <c r="A2539" s="13"/>
    </row>
    <row r="2540" spans="1:1" x14ac:dyDescent="0.25">
      <c r="A2540" s="13"/>
    </row>
    <row r="2541" spans="1:1" x14ac:dyDescent="0.25">
      <c r="A2541" s="13"/>
    </row>
    <row r="2542" spans="1:1" x14ac:dyDescent="0.25">
      <c r="A2542" s="13"/>
    </row>
    <row r="2543" spans="1:1" x14ac:dyDescent="0.25">
      <c r="A2543" s="13"/>
    </row>
    <row r="2544" spans="1:1" x14ac:dyDescent="0.25">
      <c r="A2544" s="13"/>
    </row>
    <row r="2545" spans="1:1" x14ac:dyDescent="0.25">
      <c r="A2545" s="13"/>
    </row>
    <row r="2546" spans="1:1" x14ac:dyDescent="0.25">
      <c r="A2546" s="13"/>
    </row>
    <row r="2547" spans="1:1" x14ac:dyDescent="0.25">
      <c r="A2547" s="13"/>
    </row>
    <row r="2548" spans="1:1" x14ac:dyDescent="0.25">
      <c r="A2548" s="13"/>
    </row>
    <row r="2549" spans="1:1" x14ac:dyDescent="0.25">
      <c r="A2549" s="13"/>
    </row>
    <row r="2550" spans="1:1" x14ac:dyDescent="0.25">
      <c r="A2550" s="13"/>
    </row>
    <row r="2551" spans="1:1" x14ac:dyDescent="0.25">
      <c r="A2551" s="13"/>
    </row>
    <row r="2552" spans="1:1" x14ac:dyDescent="0.25">
      <c r="A2552" s="13"/>
    </row>
    <row r="2553" spans="1:1" x14ac:dyDescent="0.25">
      <c r="A2553" s="13"/>
    </row>
    <row r="2554" spans="1:1" x14ac:dyDescent="0.25">
      <c r="A2554" s="13"/>
    </row>
    <row r="2555" spans="1:1" x14ac:dyDescent="0.25">
      <c r="A2555" s="13"/>
    </row>
    <row r="2556" spans="1:1" x14ac:dyDescent="0.25">
      <c r="A2556" s="13"/>
    </row>
    <row r="2557" spans="1:1" x14ac:dyDescent="0.25">
      <c r="A2557" s="13"/>
    </row>
    <row r="2558" spans="1:1" x14ac:dyDescent="0.25">
      <c r="A2558" s="13"/>
    </row>
    <row r="2559" spans="1:1" x14ac:dyDescent="0.25">
      <c r="A2559" s="13"/>
    </row>
    <row r="2560" spans="1:1" x14ac:dyDescent="0.25">
      <c r="A2560" s="13"/>
    </row>
    <row r="2561" spans="1:1" x14ac:dyDescent="0.25">
      <c r="A2561" s="13"/>
    </row>
    <row r="2562" spans="1:1" x14ac:dyDescent="0.25">
      <c r="A2562" s="13"/>
    </row>
    <row r="2563" spans="1:1" x14ac:dyDescent="0.25">
      <c r="A2563" s="13"/>
    </row>
    <row r="2564" spans="1:1" x14ac:dyDescent="0.25">
      <c r="A2564" s="13"/>
    </row>
    <row r="2565" spans="1:1" x14ac:dyDescent="0.25">
      <c r="A2565" s="13"/>
    </row>
    <row r="2566" spans="1:1" x14ac:dyDescent="0.25">
      <c r="A2566" s="13"/>
    </row>
    <row r="2567" spans="1:1" x14ac:dyDescent="0.25">
      <c r="A2567" s="13"/>
    </row>
    <row r="2568" spans="1:1" x14ac:dyDescent="0.25">
      <c r="A2568" s="13"/>
    </row>
    <row r="2569" spans="1:1" x14ac:dyDescent="0.25">
      <c r="A2569" s="13"/>
    </row>
    <row r="2570" spans="1:1" x14ac:dyDescent="0.25">
      <c r="A2570" s="13"/>
    </row>
    <row r="2571" spans="1:1" x14ac:dyDescent="0.25">
      <c r="A2571" s="13"/>
    </row>
    <row r="2572" spans="1:1" x14ac:dyDescent="0.25">
      <c r="A2572" s="13"/>
    </row>
    <row r="2573" spans="1:1" x14ac:dyDescent="0.25">
      <c r="A2573" s="13"/>
    </row>
    <row r="2574" spans="1:1" x14ac:dyDescent="0.25">
      <c r="A2574" s="13"/>
    </row>
    <row r="2575" spans="1:1" x14ac:dyDescent="0.25">
      <c r="A2575" s="13"/>
    </row>
    <row r="2576" spans="1:1" x14ac:dyDescent="0.25">
      <c r="A2576" s="13"/>
    </row>
    <row r="2577" spans="1:1" x14ac:dyDescent="0.25">
      <c r="A2577" s="13"/>
    </row>
    <row r="2578" spans="1:1" x14ac:dyDescent="0.25">
      <c r="A2578" s="13"/>
    </row>
    <row r="2579" spans="1:1" x14ac:dyDescent="0.25">
      <c r="A2579" s="13"/>
    </row>
    <row r="2580" spans="1:1" x14ac:dyDescent="0.25">
      <c r="A2580" s="13"/>
    </row>
    <row r="2581" spans="1:1" x14ac:dyDescent="0.25">
      <c r="A2581" s="13"/>
    </row>
    <row r="2582" spans="1:1" x14ac:dyDescent="0.25">
      <c r="A2582" s="13"/>
    </row>
    <row r="2583" spans="1:1" x14ac:dyDescent="0.25">
      <c r="A2583" s="13"/>
    </row>
    <row r="2584" spans="1:1" x14ac:dyDescent="0.25">
      <c r="A2584" s="13"/>
    </row>
    <row r="2585" spans="1:1" x14ac:dyDescent="0.25">
      <c r="A2585" s="13"/>
    </row>
    <row r="2586" spans="1:1" x14ac:dyDescent="0.25">
      <c r="A2586" s="13"/>
    </row>
    <row r="2587" spans="1:1" x14ac:dyDescent="0.25">
      <c r="A2587" s="13"/>
    </row>
    <row r="2588" spans="1:1" x14ac:dyDescent="0.25">
      <c r="A2588" s="13"/>
    </row>
    <row r="2589" spans="1:1" x14ac:dyDescent="0.25">
      <c r="A2589" s="13"/>
    </row>
    <row r="2590" spans="1:1" x14ac:dyDescent="0.25">
      <c r="A2590" s="13"/>
    </row>
    <row r="2591" spans="1:1" x14ac:dyDescent="0.25">
      <c r="A2591" s="13"/>
    </row>
    <row r="2592" spans="1:1" x14ac:dyDescent="0.25">
      <c r="A2592" s="13"/>
    </row>
    <row r="2593" spans="1:1" x14ac:dyDescent="0.25">
      <c r="A2593" s="13"/>
    </row>
    <row r="2594" spans="1:1" x14ac:dyDescent="0.25">
      <c r="A2594" s="13"/>
    </row>
    <row r="2595" spans="1:1" x14ac:dyDescent="0.25">
      <c r="A2595" s="13"/>
    </row>
    <row r="2596" spans="1:1" x14ac:dyDescent="0.25">
      <c r="A2596" s="13"/>
    </row>
    <row r="2597" spans="1:1" x14ac:dyDescent="0.25">
      <c r="A2597" s="13"/>
    </row>
    <row r="2598" spans="1:1" x14ac:dyDescent="0.25">
      <c r="A2598" s="13"/>
    </row>
    <row r="2599" spans="1:1" x14ac:dyDescent="0.25">
      <c r="A2599" s="13"/>
    </row>
    <row r="2600" spans="1:1" x14ac:dyDescent="0.25">
      <c r="A2600" s="13"/>
    </row>
    <row r="2601" spans="1:1" x14ac:dyDescent="0.25">
      <c r="A2601" s="13"/>
    </row>
    <row r="2602" spans="1:1" x14ac:dyDescent="0.25">
      <c r="A2602" s="13"/>
    </row>
    <row r="2603" spans="1:1" x14ac:dyDescent="0.25">
      <c r="A2603" s="13"/>
    </row>
    <row r="2604" spans="1:1" x14ac:dyDescent="0.25">
      <c r="A2604" s="13"/>
    </row>
    <row r="2605" spans="1:1" x14ac:dyDescent="0.25">
      <c r="A2605" s="13"/>
    </row>
    <row r="2606" spans="1:1" x14ac:dyDescent="0.25">
      <c r="A2606" s="13"/>
    </row>
    <row r="2607" spans="1:1" x14ac:dyDescent="0.25">
      <c r="A2607" s="13"/>
    </row>
    <row r="2608" spans="1:1" x14ac:dyDescent="0.25">
      <c r="A2608" s="13"/>
    </row>
    <row r="2609" spans="1:1" x14ac:dyDescent="0.25">
      <c r="A2609" s="13"/>
    </row>
    <row r="2610" spans="1:1" x14ac:dyDescent="0.25">
      <c r="A2610" s="13"/>
    </row>
    <row r="2611" spans="1:1" x14ac:dyDescent="0.25">
      <c r="A2611" s="13"/>
    </row>
    <row r="2612" spans="1:1" x14ac:dyDescent="0.25">
      <c r="A2612" s="13"/>
    </row>
    <row r="2613" spans="1:1" x14ac:dyDescent="0.25">
      <c r="A2613" s="13"/>
    </row>
    <row r="2614" spans="1:1" x14ac:dyDescent="0.25">
      <c r="A2614" s="13"/>
    </row>
    <row r="2615" spans="1:1" x14ac:dyDescent="0.25">
      <c r="A2615" s="13"/>
    </row>
    <row r="2616" spans="1:1" x14ac:dyDescent="0.25">
      <c r="A2616" s="13"/>
    </row>
    <row r="2617" spans="1:1" x14ac:dyDescent="0.25">
      <c r="A2617" s="13"/>
    </row>
    <row r="2618" spans="1:1" x14ac:dyDescent="0.25">
      <c r="A2618" s="13"/>
    </row>
    <row r="2619" spans="1:1" x14ac:dyDescent="0.25">
      <c r="A2619" s="13"/>
    </row>
    <row r="2620" spans="1:1" x14ac:dyDescent="0.25">
      <c r="A2620" s="13"/>
    </row>
    <row r="2621" spans="1:1" x14ac:dyDescent="0.25">
      <c r="A2621" s="13"/>
    </row>
    <row r="2622" spans="1:1" x14ac:dyDescent="0.25">
      <c r="A2622" s="13"/>
    </row>
    <row r="2623" spans="1:1" x14ac:dyDescent="0.25">
      <c r="A2623" s="13"/>
    </row>
    <row r="2624" spans="1:1" x14ac:dyDescent="0.25">
      <c r="A2624" s="13"/>
    </row>
    <row r="2625" spans="1:1" x14ac:dyDescent="0.25">
      <c r="A2625" s="13"/>
    </row>
    <row r="2626" spans="1:1" x14ac:dyDescent="0.25">
      <c r="A2626" s="13"/>
    </row>
    <row r="2627" spans="1:1" x14ac:dyDescent="0.25">
      <c r="A2627" s="13"/>
    </row>
    <row r="2628" spans="1:1" x14ac:dyDescent="0.25">
      <c r="A2628" s="13"/>
    </row>
    <row r="2629" spans="1:1" x14ac:dyDescent="0.25">
      <c r="A2629" s="13"/>
    </row>
    <row r="2630" spans="1:1" x14ac:dyDescent="0.25">
      <c r="A2630" s="13"/>
    </row>
    <row r="2631" spans="1:1" x14ac:dyDescent="0.25">
      <c r="A2631" s="13"/>
    </row>
    <row r="2632" spans="1:1" x14ac:dyDescent="0.25">
      <c r="A2632" s="13"/>
    </row>
    <row r="2633" spans="1:1" x14ac:dyDescent="0.25">
      <c r="A2633" s="13"/>
    </row>
    <row r="2634" spans="1:1" x14ac:dyDescent="0.25">
      <c r="A2634" s="13"/>
    </row>
    <row r="2635" spans="1:1" x14ac:dyDescent="0.25">
      <c r="A2635" s="13"/>
    </row>
    <row r="2636" spans="1:1" x14ac:dyDescent="0.25">
      <c r="A2636" s="13"/>
    </row>
    <row r="2637" spans="1:1" x14ac:dyDescent="0.25">
      <c r="A2637" s="13"/>
    </row>
    <row r="2638" spans="1:1" x14ac:dyDescent="0.25">
      <c r="A2638" s="13"/>
    </row>
    <row r="2639" spans="1:1" x14ac:dyDescent="0.25">
      <c r="A2639" s="13"/>
    </row>
    <row r="2640" spans="1:1" x14ac:dyDescent="0.25">
      <c r="A2640" s="13"/>
    </row>
    <row r="2641" spans="1:1" x14ac:dyDescent="0.25">
      <c r="A2641" s="13"/>
    </row>
    <row r="2642" spans="1:1" x14ac:dyDescent="0.25">
      <c r="A2642" s="13"/>
    </row>
    <row r="2643" spans="1:1" x14ac:dyDescent="0.25">
      <c r="A2643" s="13"/>
    </row>
    <row r="2644" spans="1:1" x14ac:dyDescent="0.25">
      <c r="A2644" s="13"/>
    </row>
    <row r="2645" spans="1:1" x14ac:dyDescent="0.25">
      <c r="A2645" s="13"/>
    </row>
    <row r="2646" spans="1:1" x14ac:dyDescent="0.25">
      <c r="A2646" s="13"/>
    </row>
    <row r="2647" spans="1:1" x14ac:dyDescent="0.25">
      <c r="A2647" s="13"/>
    </row>
    <row r="2648" spans="1:1" x14ac:dyDescent="0.25">
      <c r="A2648" s="13"/>
    </row>
    <row r="2649" spans="1:1" x14ac:dyDescent="0.25">
      <c r="A2649" s="13"/>
    </row>
    <row r="2650" spans="1:1" x14ac:dyDescent="0.25">
      <c r="A2650" s="13"/>
    </row>
    <row r="2651" spans="1:1" x14ac:dyDescent="0.25">
      <c r="A2651" s="13"/>
    </row>
    <row r="2652" spans="1:1" x14ac:dyDescent="0.25">
      <c r="A2652" s="13"/>
    </row>
    <row r="2653" spans="1:1" x14ac:dyDescent="0.25">
      <c r="A2653" s="13"/>
    </row>
    <row r="2654" spans="1:1" x14ac:dyDescent="0.25">
      <c r="A2654" s="13"/>
    </row>
    <row r="2655" spans="1:1" x14ac:dyDescent="0.25">
      <c r="A2655" s="13"/>
    </row>
    <row r="2656" spans="1:1" x14ac:dyDescent="0.25">
      <c r="A2656" s="13"/>
    </row>
    <row r="2657" spans="1:1" x14ac:dyDescent="0.25">
      <c r="A2657" s="13"/>
    </row>
    <row r="2658" spans="1:1" x14ac:dyDescent="0.25">
      <c r="A2658" s="13"/>
    </row>
    <row r="2659" spans="1:1" x14ac:dyDescent="0.25">
      <c r="A2659" s="13"/>
    </row>
    <row r="2660" spans="1:1" x14ac:dyDescent="0.25">
      <c r="A2660" s="13"/>
    </row>
    <row r="2661" spans="1:1" x14ac:dyDescent="0.25">
      <c r="A2661" s="13"/>
    </row>
    <row r="2662" spans="1:1" x14ac:dyDescent="0.25">
      <c r="A2662" s="13"/>
    </row>
    <row r="2663" spans="1:1" x14ac:dyDescent="0.25">
      <c r="A2663" s="13"/>
    </row>
    <row r="2664" spans="1:1" x14ac:dyDescent="0.25">
      <c r="A2664" s="13"/>
    </row>
    <row r="2665" spans="1:1" x14ac:dyDescent="0.25">
      <c r="A2665" s="13"/>
    </row>
    <row r="2666" spans="1:1" x14ac:dyDescent="0.25">
      <c r="A2666" s="13"/>
    </row>
    <row r="2667" spans="1:1" x14ac:dyDescent="0.25">
      <c r="A2667" s="13"/>
    </row>
    <row r="2668" spans="1:1" x14ac:dyDescent="0.25">
      <c r="A2668" s="13"/>
    </row>
    <row r="2669" spans="1:1" x14ac:dyDescent="0.25">
      <c r="A2669" s="13"/>
    </row>
    <row r="2670" spans="1:1" x14ac:dyDescent="0.25">
      <c r="A2670" s="13"/>
    </row>
    <row r="2671" spans="1:1" x14ac:dyDescent="0.25">
      <c r="A2671" s="13"/>
    </row>
    <row r="2672" spans="1:1" x14ac:dyDescent="0.25">
      <c r="A2672" s="13"/>
    </row>
    <row r="2673" spans="1:1" x14ac:dyDescent="0.25">
      <c r="A2673" s="13"/>
    </row>
    <row r="2674" spans="1:1" x14ac:dyDescent="0.25">
      <c r="A2674" s="13"/>
    </row>
    <row r="2675" spans="1:1" x14ac:dyDescent="0.25">
      <c r="A2675" s="13"/>
    </row>
    <row r="2676" spans="1:1" x14ac:dyDescent="0.25">
      <c r="A2676" s="13"/>
    </row>
    <row r="2677" spans="1:1" x14ac:dyDescent="0.25">
      <c r="A2677" s="13"/>
    </row>
    <row r="2678" spans="1:1" x14ac:dyDescent="0.25">
      <c r="A2678" s="13"/>
    </row>
    <row r="2679" spans="1:1" x14ac:dyDescent="0.25">
      <c r="A2679" s="13"/>
    </row>
    <row r="2680" spans="1:1" x14ac:dyDescent="0.25">
      <c r="A2680" s="13"/>
    </row>
    <row r="2681" spans="1:1" x14ac:dyDescent="0.25">
      <c r="A2681" s="13"/>
    </row>
    <row r="2682" spans="1:1" x14ac:dyDescent="0.25">
      <c r="A2682" s="13"/>
    </row>
    <row r="2683" spans="1:1" x14ac:dyDescent="0.25">
      <c r="A2683" s="13"/>
    </row>
    <row r="2684" spans="1:1" x14ac:dyDescent="0.25">
      <c r="A2684" s="13"/>
    </row>
    <row r="2685" spans="1:1" x14ac:dyDescent="0.25">
      <c r="A2685" s="13"/>
    </row>
    <row r="2686" spans="1:1" x14ac:dyDescent="0.25">
      <c r="A2686" s="13"/>
    </row>
    <row r="2687" spans="1:1" x14ac:dyDescent="0.25">
      <c r="A2687" s="13"/>
    </row>
    <row r="2688" spans="1:1" x14ac:dyDescent="0.25">
      <c r="A2688" s="13"/>
    </row>
    <row r="2689" spans="1:1" x14ac:dyDescent="0.25">
      <c r="A2689" s="13"/>
    </row>
    <row r="2690" spans="1:1" x14ac:dyDescent="0.25">
      <c r="A2690" s="13"/>
    </row>
    <row r="2691" spans="1:1" x14ac:dyDescent="0.25">
      <c r="A2691" s="13"/>
    </row>
    <row r="2692" spans="1:1" x14ac:dyDescent="0.25">
      <c r="A2692" s="13"/>
    </row>
    <row r="2693" spans="1:1" x14ac:dyDescent="0.25">
      <c r="A2693" s="13"/>
    </row>
    <row r="2694" spans="1:1" x14ac:dyDescent="0.25">
      <c r="A2694" s="13"/>
    </row>
    <row r="2695" spans="1:1" x14ac:dyDescent="0.25">
      <c r="A2695" s="13"/>
    </row>
    <row r="2696" spans="1:1" x14ac:dyDescent="0.25">
      <c r="A2696" s="13"/>
    </row>
    <row r="2697" spans="1:1" x14ac:dyDescent="0.25">
      <c r="A2697" s="13"/>
    </row>
    <row r="2698" spans="1:1" x14ac:dyDescent="0.25">
      <c r="A2698" s="13"/>
    </row>
    <row r="2699" spans="1:1" x14ac:dyDescent="0.25">
      <c r="A2699" s="13"/>
    </row>
    <row r="2700" spans="1:1" x14ac:dyDescent="0.25">
      <c r="A2700" s="13"/>
    </row>
    <row r="2701" spans="1:1" x14ac:dyDescent="0.25">
      <c r="A2701" s="13"/>
    </row>
    <row r="2702" spans="1:1" x14ac:dyDescent="0.25">
      <c r="A2702" s="13"/>
    </row>
    <row r="2703" spans="1:1" x14ac:dyDescent="0.25">
      <c r="A2703" s="13"/>
    </row>
    <row r="2704" spans="1:1" x14ac:dyDescent="0.25">
      <c r="A2704" s="13"/>
    </row>
    <row r="2705" spans="1:1" x14ac:dyDescent="0.25">
      <c r="A2705" s="13"/>
    </row>
    <row r="2706" spans="1:1" x14ac:dyDescent="0.25">
      <c r="A2706" s="13"/>
    </row>
    <row r="2707" spans="1:1" x14ac:dyDescent="0.25">
      <c r="A2707" s="13"/>
    </row>
    <row r="2708" spans="1:1" x14ac:dyDescent="0.25">
      <c r="A2708" s="13"/>
    </row>
    <row r="2709" spans="1:1" x14ac:dyDescent="0.25">
      <c r="A2709" s="13"/>
    </row>
    <row r="2710" spans="1:1" x14ac:dyDescent="0.25">
      <c r="A2710" s="13"/>
    </row>
    <row r="2711" spans="1:1" x14ac:dyDescent="0.25">
      <c r="A2711" s="13"/>
    </row>
    <row r="2712" spans="1:1" x14ac:dyDescent="0.25">
      <c r="A2712" s="13"/>
    </row>
    <row r="2713" spans="1:1" x14ac:dyDescent="0.25">
      <c r="A2713" s="13"/>
    </row>
    <row r="2714" spans="1:1" x14ac:dyDescent="0.25">
      <c r="A2714" s="13"/>
    </row>
    <row r="2715" spans="1:1" x14ac:dyDescent="0.25">
      <c r="A2715" s="13"/>
    </row>
    <row r="2716" spans="1:1" x14ac:dyDescent="0.25">
      <c r="A2716" s="13"/>
    </row>
    <row r="2717" spans="1:1" x14ac:dyDescent="0.25">
      <c r="A2717" s="13"/>
    </row>
    <row r="2718" spans="1:1" x14ac:dyDescent="0.25">
      <c r="A2718" s="13"/>
    </row>
    <row r="2719" spans="1:1" x14ac:dyDescent="0.25">
      <c r="A2719" s="13"/>
    </row>
    <row r="2720" spans="1:1" x14ac:dyDescent="0.25">
      <c r="A2720" s="13"/>
    </row>
    <row r="2721" spans="1:1" x14ac:dyDescent="0.25">
      <c r="A2721" s="13"/>
    </row>
    <row r="2722" spans="1:1" x14ac:dyDescent="0.25">
      <c r="A2722" s="13"/>
    </row>
    <row r="2723" spans="1:1" x14ac:dyDescent="0.25">
      <c r="A2723" s="13"/>
    </row>
    <row r="2724" spans="1:1" x14ac:dyDescent="0.25">
      <c r="A2724" s="13"/>
    </row>
    <row r="2725" spans="1:1" x14ac:dyDescent="0.25">
      <c r="A2725" s="13"/>
    </row>
    <row r="2726" spans="1:1" x14ac:dyDescent="0.25">
      <c r="A2726" s="13"/>
    </row>
    <row r="2727" spans="1:1" x14ac:dyDescent="0.25">
      <c r="A2727" s="13"/>
    </row>
    <row r="2728" spans="1:1" x14ac:dyDescent="0.25">
      <c r="A2728" s="13"/>
    </row>
    <row r="2729" spans="1:1" x14ac:dyDescent="0.25">
      <c r="A2729" s="13"/>
    </row>
    <row r="2730" spans="1:1" x14ac:dyDescent="0.25">
      <c r="A2730" s="13"/>
    </row>
    <row r="2731" spans="1:1" x14ac:dyDescent="0.25">
      <c r="A2731" s="13"/>
    </row>
    <row r="2732" spans="1:1" x14ac:dyDescent="0.25">
      <c r="A2732" s="13"/>
    </row>
    <row r="2733" spans="1:1" x14ac:dyDescent="0.25">
      <c r="A2733" s="13"/>
    </row>
    <row r="2734" spans="1:1" x14ac:dyDescent="0.25">
      <c r="A2734" s="13"/>
    </row>
    <row r="2735" spans="1:1" x14ac:dyDescent="0.25">
      <c r="A2735" s="13"/>
    </row>
    <row r="2736" spans="1:1" x14ac:dyDescent="0.25">
      <c r="A2736" s="13"/>
    </row>
    <row r="2737" spans="1:1" x14ac:dyDescent="0.25">
      <c r="A2737" s="13"/>
    </row>
    <row r="2738" spans="1:1" x14ac:dyDescent="0.25">
      <c r="A2738" s="13"/>
    </row>
    <row r="2739" spans="1:1" x14ac:dyDescent="0.25">
      <c r="A2739" s="13"/>
    </row>
    <row r="2740" spans="1:1" x14ac:dyDescent="0.25">
      <c r="A2740" s="13"/>
    </row>
    <row r="2741" spans="1:1" x14ac:dyDescent="0.25">
      <c r="A2741" s="13"/>
    </row>
    <row r="2742" spans="1:1" x14ac:dyDescent="0.25">
      <c r="A2742" s="13"/>
    </row>
    <row r="2743" spans="1:1" x14ac:dyDescent="0.25">
      <c r="A2743" s="13"/>
    </row>
    <row r="2744" spans="1:1" x14ac:dyDescent="0.25">
      <c r="A2744" s="13"/>
    </row>
    <row r="2745" spans="1:1" x14ac:dyDescent="0.25">
      <c r="A2745" s="13"/>
    </row>
    <row r="2746" spans="1:1" x14ac:dyDescent="0.25">
      <c r="A2746" s="13"/>
    </row>
    <row r="2747" spans="1:1" x14ac:dyDescent="0.25">
      <c r="A2747" s="13"/>
    </row>
    <row r="2748" spans="1:1" x14ac:dyDescent="0.25">
      <c r="A2748" s="13"/>
    </row>
    <row r="2749" spans="1:1" x14ac:dyDescent="0.25">
      <c r="A2749" s="13"/>
    </row>
    <row r="2750" spans="1:1" x14ac:dyDescent="0.25">
      <c r="A2750" s="13"/>
    </row>
    <row r="2751" spans="1:1" x14ac:dyDescent="0.25">
      <c r="A2751" s="13"/>
    </row>
    <row r="2752" spans="1:1" x14ac:dyDescent="0.25">
      <c r="A2752" s="13"/>
    </row>
    <row r="2753" spans="1:1" x14ac:dyDescent="0.25">
      <c r="A2753" s="13"/>
    </row>
    <row r="2754" spans="1:1" x14ac:dyDescent="0.25">
      <c r="A2754" s="13"/>
    </row>
    <row r="2755" spans="1:1" x14ac:dyDescent="0.25">
      <c r="A2755" s="13"/>
    </row>
    <row r="2756" spans="1:1" x14ac:dyDescent="0.25">
      <c r="A2756" s="13"/>
    </row>
    <row r="2757" spans="1:1" x14ac:dyDescent="0.25">
      <c r="A2757" s="13"/>
    </row>
    <row r="2758" spans="1:1" x14ac:dyDescent="0.25">
      <c r="A2758" s="13"/>
    </row>
    <row r="2759" spans="1:1" x14ac:dyDescent="0.25">
      <c r="A2759" s="13"/>
    </row>
    <row r="2760" spans="1:1" x14ac:dyDescent="0.25">
      <c r="A2760" s="13"/>
    </row>
    <row r="2761" spans="1:1" x14ac:dyDescent="0.25">
      <c r="A2761" s="13"/>
    </row>
    <row r="2762" spans="1:1" x14ac:dyDescent="0.25">
      <c r="A2762" s="13"/>
    </row>
    <row r="2763" spans="1:1" x14ac:dyDescent="0.25">
      <c r="A2763" s="13"/>
    </row>
    <row r="2764" spans="1:1" x14ac:dyDescent="0.25">
      <c r="A2764" s="13"/>
    </row>
    <row r="2765" spans="1:1" x14ac:dyDescent="0.25">
      <c r="A2765" s="13"/>
    </row>
    <row r="2766" spans="1:1" x14ac:dyDescent="0.25">
      <c r="A2766" s="13"/>
    </row>
    <row r="2767" spans="1:1" x14ac:dyDescent="0.25">
      <c r="A2767" s="13"/>
    </row>
    <row r="2768" spans="1:1" x14ac:dyDescent="0.25">
      <c r="A2768" s="13"/>
    </row>
    <row r="2769" spans="1:1" x14ac:dyDescent="0.25">
      <c r="A2769" s="13"/>
    </row>
    <row r="2770" spans="1:1" x14ac:dyDescent="0.25">
      <c r="A2770" s="13"/>
    </row>
    <row r="2771" spans="1:1" x14ac:dyDescent="0.25">
      <c r="A2771" s="13"/>
    </row>
    <row r="2772" spans="1:1" x14ac:dyDescent="0.25">
      <c r="A2772" s="13"/>
    </row>
    <row r="2773" spans="1:1" x14ac:dyDescent="0.25">
      <c r="A2773" s="13"/>
    </row>
    <row r="2774" spans="1:1" x14ac:dyDescent="0.25">
      <c r="A2774" s="13"/>
    </row>
    <row r="2775" spans="1:1" x14ac:dyDescent="0.25">
      <c r="A2775" s="13"/>
    </row>
    <row r="2776" spans="1:1" x14ac:dyDescent="0.25">
      <c r="A2776" s="13"/>
    </row>
    <row r="2777" spans="1:1" x14ac:dyDescent="0.25">
      <c r="A2777" s="13"/>
    </row>
    <row r="2778" spans="1:1" x14ac:dyDescent="0.25">
      <c r="A2778" s="13"/>
    </row>
    <row r="2779" spans="1:1" x14ac:dyDescent="0.25">
      <c r="A2779" s="13"/>
    </row>
    <row r="2780" spans="1:1" x14ac:dyDescent="0.25">
      <c r="A2780" s="13"/>
    </row>
    <row r="2781" spans="1:1" x14ac:dyDescent="0.25">
      <c r="A2781" s="13"/>
    </row>
    <row r="2782" spans="1:1" x14ac:dyDescent="0.25">
      <c r="A2782" s="13"/>
    </row>
    <row r="2783" spans="1:1" x14ac:dyDescent="0.25">
      <c r="A2783" s="13"/>
    </row>
    <row r="2784" spans="1:1" x14ac:dyDescent="0.25">
      <c r="A2784" s="13"/>
    </row>
    <row r="2785" spans="1:1" x14ac:dyDescent="0.25">
      <c r="A2785" s="13"/>
    </row>
    <row r="2786" spans="1:1" x14ac:dyDescent="0.25">
      <c r="A2786" s="13"/>
    </row>
    <row r="2787" spans="1:1" x14ac:dyDescent="0.25">
      <c r="A2787" s="13"/>
    </row>
    <row r="2788" spans="1:1" x14ac:dyDescent="0.25">
      <c r="A2788" s="13"/>
    </row>
    <row r="2789" spans="1:1" x14ac:dyDescent="0.25">
      <c r="A2789" s="13"/>
    </row>
    <row r="2790" spans="1:1" x14ac:dyDescent="0.25">
      <c r="A2790" s="13"/>
    </row>
    <row r="2791" spans="1:1" x14ac:dyDescent="0.25">
      <c r="A2791" s="13"/>
    </row>
    <row r="2792" spans="1:1" x14ac:dyDescent="0.25">
      <c r="A2792" s="13"/>
    </row>
    <row r="2793" spans="1:1" x14ac:dyDescent="0.25">
      <c r="A2793" s="13"/>
    </row>
    <row r="2794" spans="1:1" x14ac:dyDescent="0.25">
      <c r="A2794" s="13"/>
    </row>
    <row r="2795" spans="1:1" x14ac:dyDescent="0.25">
      <c r="A2795" s="13"/>
    </row>
    <row r="2796" spans="1:1" x14ac:dyDescent="0.25">
      <c r="A2796" s="13"/>
    </row>
    <row r="2797" spans="1:1" x14ac:dyDescent="0.25">
      <c r="A2797" s="13"/>
    </row>
    <row r="2798" spans="1:1" x14ac:dyDescent="0.25">
      <c r="A2798" s="13"/>
    </row>
    <row r="2799" spans="1:1" x14ac:dyDescent="0.25">
      <c r="A2799" s="13"/>
    </row>
    <row r="2800" spans="1:1" x14ac:dyDescent="0.25">
      <c r="A2800" s="13"/>
    </row>
    <row r="2801" spans="1:1" x14ac:dyDescent="0.25">
      <c r="A2801" s="13"/>
    </row>
    <row r="2802" spans="1:1" x14ac:dyDescent="0.25">
      <c r="A2802" s="13"/>
    </row>
    <row r="2803" spans="1:1" x14ac:dyDescent="0.25">
      <c r="A2803" s="13"/>
    </row>
    <row r="2804" spans="1:1" x14ac:dyDescent="0.25">
      <c r="A2804" s="13"/>
    </row>
    <row r="2805" spans="1:1" x14ac:dyDescent="0.25">
      <c r="A2805" s="13"/>
    </row>
    <row r="2806" spans="1:1" x14ac:dyDescent="0.25">
      <c r="A2806" s="13"/>
    </row>
    <row r="2807" spans="1:1" x14ac:dyDescent="0.25">
      <c r="A2807" s="13"/>
    </row>
    <row r="2808" spans="1:1" x14ac:dyDescent="0.25">
      <c r="A2808" s="13"/>
    </row>
    <row r="2809" spans="1:1" x14ac:dyDescent="0.25">
      <c r="A2809" s="13"/>
    </row>
    <row r="2810" spans="1:1" x14ac:dyDescent="0.25">
      <c r="A2810" s="13"/>
    </row>
    <row r="2811" spans="1:1" x14ac:dyDescent="0.25">
      <c r="A2811" s="13"/>
    </row>
    <row r="2812" spans="1:1" x14ac:dyDescent="0.25">
      <c r="A2812" s="13"/>
    </row>
    <row r="2813" spans="1:1" x14ac:dyDescent="0.25">
      <c r="A2813" s="13"/>
    </row>
    <row r="2814" spans="1:1" x14ac:dyDescent="0.25">
      <c r="A2814" s="13"/>
    </row>
    <row r="2815" spans="1:1" x14ac:dyDescent="0.25">
      <c r="A2815" s="13"/>
    </row>
    <row r="2816" spans="1:1" x14ac:dyDescent="0.25">
      <c r="A2816" s="13"/>
    </row>
    <row r="2817" spans="1:1" x14ac:dyDescent="0.25">
      <c r="A2817" s="13"/>
    </row>
    <row r="2818" spans="1:1" x14ac:dyDescent="0.25">
      <c r="A2818" s="13"/>
    </row>
    <row r="2819" spans="1:1" x14ac:dyDescent="0.25">
      <c r="A2819" s="13"/>
    </row>
    <row r="2820" spans="1:1" x14ac:dyDescent="0.25">
      <c r="A2820" s="13"/>
    </row>
    <row r="2821" spans="1:1" x14ac:dyDescent="0.25">
      <c r="A2821" s="13"/>
    </row>
    <row r="2822" spans="1:1" x14ac:dyDescent="0.25">
      <c r="A2822" s="13"/>
    </row>
    <row r="2823" spans="1:1" x14ac:dyDescent="0.25">
      <c r="A2823" s="13"/>
    </row>
    <row r="2824" spans="1:1" x14ac:dyDescent="0.25">
      <c r="A2824" s="13"/>
    </row>
    <row r="2825" spans="1:1" x14ac:dyDescent="0.25">
      <c r="A2825" s="13"/>
    </row>
    <row r="2826" spans="1:1" x14ac:dyDescent="0.25">
      <c r="A2826" s="13"/>
    </row>
    <row r="2827" spans="1:1" x14ac:dyDescent="0.25">
      <c r="A2827" s="13"/>
    </row>
    <row r="2828" spans="1:1" x14ac:dyDescent="0.25">
      <c r="A2828" s="13"/>
    </row>
    <row r="2829" spans="1:1" x14ac:dyDescent="0.25">
      <c r="A2829" s="13"/>
    </row>
    <row r="2830" spans="1:1" x14ac:dyDescent="0.25">
      <c r="A2830" s="13"/>
    </row>
    <row r="2831" spans="1:1" x14ac:dyDescent="0.25">
      <c r="A2831" s="13"/>
    </row>
    <row r="2832" spans="1:1" x14ac:dyDescent="0.25">
      <c r="A2832" s="13"/>
    </row>
    <row r="2833" spans="1:1" x14ac:dyDescent="0.25">
      <c r="A2833" s="13"/>
    </row>
    <row r="2834" spans="1:1" x14ac:dyDescent="0.25">
      <c r="A2834" s="13"/>
    </row>
    <row r="2835" spans="1:1" x14ac:dyDescent="0.25">
      <c r="A2835" s="13"/>
    </row>
    <row r="2836" spans="1:1" x14ac:dyDescent="0.25">
      <c r="A2836" s="13"/>
    </row>
    <row r="2837" spans="1:1" x14ac:dyDescent="0.25">
      <c r="A2837" s="13"/>
    </row>
    <row r="2838" spans="1:1" x14ac:dyDescent="0.25">
      <c r="A2838" s="13"/>
    </row>
    <row r="2839" spans="1:1" x14ac:dyDescent="0.25">
      <c r="A2839" s="13"/>
    </row>
    <row r="2840" spans="1:1" x14ac:dyDescent="0.25">
      <c r="A2840" s="13"/>
    </row>
    <row r="2841" spans="1:1" x14ac:dyDescent="0.25">
      <c r="A2841" s="13"/>
    </row>
    <row r="2842" spans="1:1" x14ac:dyDescent="0.25">
      <c r="A2842" s="13"/>
    </row>
    <row r="2843" spans="1:1" x14ac:dyDescent="0.25">
      <c r="A2843" s="13"/>
    </row>
    <row r="2844" spans="1:1" x14ac:dyDescent="0.25">
      <c r="A2844" s="13"/>
    </row>
    <row r="2845" spans="1:1" x14ac:dyDescent="0.25">
      <c r="A2845" s="13"/>
    </row>
    <row r="2846" spans="1:1" x14ac:dyDescent="0.25">
      <c r="A2846" s="13"/>
    </row>
    <row r="2847" spans="1:1" x14ac:dyDescent="0.25">
      <c r="A2847" s="13"/>
    </row>
    <row r="2848" spans="1:1" x14ac:dyDescent="0.25">
      <c r="A2848" s="13"/>
    </row>
    <row r="2849" spans="1:1" x14ac:dyDescent="0.25">
      <c r="A2849" s="13"/>
    </row>
    <row r="2850" spans="1:1" x14ac:dyDescent="0.25">
      <c r="A2850" s="13"/>
    </row>
    <row r="2851" spans="1:1" x14ac:dyDescent="0.25">
      <c r="A2851" s="13"/>
    </row>
    <row r="2852" spans="1:1" x14ac:dyDescent="0.25">
      <c r="A2852" s="13"/>
    </row>
    <row r="2853" spans="1:1" x14ac:dyDescent="0.25">
      <c r="A2853" s="13"/>
    </row>
    <row r="2854" spans="1:1" x14ac:dyDescent="0.25">
      <c r="A2854" s="13"/>
    </row>
    <row r="2855" spans="1:1" x14ac:dyDescent="0.25">
      <c r="A2855" s="13"/>
    </row>
    <row r="2856" spans="1:1" x14ac:dyDescent="0.25">
      <c r="A2856" s="13"/>
    </row>
    <row r="2857" spans="1:1" x14ac:dyDescent="0.25">
      <c r="A2857" s="13"/>
    </row>
    <row r="2858" spans="1:1" x14ac:dyDescent="0.25">
      <c r="A2858" s="13"/>
    </row>
    <row r="2859" spans="1:1" x14ac:dyDescent="0.25">
      <c r="A2859" s="13"/>
    </row>
    <row r="2860" spans="1:1" x14ac:dyDescent="0.25">
      <c r="A2860" s="13"/>
    </row>
    <row r="2861" spans="1:1" x14ac:dyDescent="0.25">
      <c r="A2861" s="13"/>
    </row>
    <row r="2862" spans="1:1" x14ac:dyDescent="0.25">
      <c r="A2862" s="13"/>
    </row>
    <row r="2863" spans="1:1" x14ac:dyDescent="0.25">
      <c r="A2863" s="13"/>
    </row>
    <row r="2864" spans="1:1" x14ac:dyDescent="0.25">
      <c r="A2864" s="13"/>
    </row>
    <row r="2865" spans="1:1" x14ac:dyDescent="0.25">
      <c r="A2865" s="13"/>
    </row>
    <row r="2866" spans="1:1" x14ac:dyDescent="0.25">
      <c r="A2866" s="13"/>
    </row>
    <row r="2867" spans="1:1" x14ac:dyDescent="0.25">
      <c r="A2867" s="13"/>
    </row>
    <row r="2868" spans="1:1" x14ac:dyDescent="0.25">
      <c r="A2868" s="13"/>
    </row>
    <row r="2869" spans="1:1" x14ac:dyDescent="0.25">
      <c r="A2869" s="13"/>
    </row>
    <row r="2870" spans="1:1" x14ac:dyDescent="0.25">
      <c r="A2870" s="13"/>
    </row>
    <row r="2871" spans="1:1" x14ac:dyDescent="0.25">
      <c r="A2871" s="13"/>
    </row>
    <row r="2872" spans="1:1" x14ac:dyDescent="0.25">
      <c r="A2872" s="13"/>
    </row>
    <row r="2873" spans="1:1" x14ac:dyDescent="0.25">
      <c r="A2873" s="13"/>
    </row>
    <row r="2874" spans="1:1" x14ac:dyDescent="0.25">
      <c r="A2874" s="13"/>
    </row>
    <row r="2875" spans="1:1" x14ac:dyDescent="0.25">
      <c r="A2875" s="13"/>
    </row>
    <row r="2876" spans="1:1" x14ac:dyDescent="0.25">
      <c r="A2876" s="13"/>
    </row>
    <row r="2877" spans="1:1" x14ac:dyDescent="0.25">
      <c r="A2877" s="13"/>
    </row>
    <row r="2878" spans="1:1" x14ac:dyDescent="0.25">
      <c r="A2878" s="13"/>
    </row>
    <row r="2879" spans="1:1" x14ac:dyDescent="0.25">
      <c r="A2879" s="13"/>
    </row>
    <row r="2880" spans="1:1" x14ac:dyDescent="0.25">
      <c r="A2880" s="13"/>
    </row>
    <row r="2881" spans="1:1" x14ac:dyDescent="0.25">
      <c r="A2881" s="13"/>
    </row>
    <row r="2882" spans="1:1" x14ac:dyDescent="0.25">
      <c r="A2882" s="13"/>
    </row>
    <row r="2883" spans="1:1" x14ac:dyDescent="0.25">
      <c r="A2883" s="13"/>
    </row>
    <row r="2884" spans="1:1" x14ac:dyDescent="0.25">
      <c r="A2884" s="13"/>
    </row>
    <row r="2885" spans="1:1" x14ac:dyDescent="0.25">
      <c r="A2885" s="13"/>
    </row>
    <row r="2886" spans="1:1" x14ac:dyDescent="0.25">
      <c r="A2886" s="13"/>
    </row>
    <row r="2887" spans="1:1" x14ac:dyDescent="0.25">
      <c r="A2887" s="13"/>
    </row>
    <row r="2888" spans="1:1" x14ac:dyDescent="0.25">
      <c r="A2888" s="13"/>
    </row>
    <row r="2889" spans="1:1" x14ac:dyDescent="0.25">
      <c r="A2889" s="13"/>
    </row>
    <row r="2890" spans="1:1" x14ac:dyDescent="0.25">
      <c r="A2890" s="13"/>
    </row>
    <row r="2891" spans="1:1" x14ac:dyDescent="0.25">
      <c r="A2891" s="13"/>
    </row>
    <row r="2892" spans="1:1" x14ac:dyDescent="0.25">
      <c r="A2892" s="13"/>
    </row>
    <row r="2893" spans="1:1" x14ac:dyDescent="0.25">
      <c r="A2893" s="13"/>
    </row>
    <row r="2894" spans="1:1" x14ac:dyDescent="0.25">
      <c r="A2894" s="13"/>
    </row>
    <row r="2895" spans="1:1" x14ac:dyDescent="0.25">
      <c r="A2895" s="13"/>
    </row>
    <row r="2896" spans="1:1" x14ac:dyDescent="0.25">
      <c r="A2896" s="13"/>
    </row>
    <row r="2897" spans="1:1" x14ac:dyDescent="0.25">
      <c r="A2897" s="13"/>
    </row>
    <row r="2898" spans="1:1" x14ac:dyDescent="0.25">
      <c r="A2898" s="13"/>
    </row>
    <row r="2899" spans="1:1" x14ac:dyDescent="0.25">
      <c r="A2899" s="13"/>
    </row>
    <row r="2900" spans="1:1" x14ac:dyDescent="0.25">
      <c r="A2900" s="13"/>
    </row>
    <row r="2901" spans="1:1" x14ac:dyDescent="0.25">
      <c r="A2901" s="13"/>
    </row>
    <row r="2902" spans="1:1" x14ac:dyDescent="0.25">
      <c r="A2902" s="13"/>
    </row>
    <row r="2903" spans="1:1" x14ac:dyDescent="0.25">
      <c r="A2903" s="13"/>
    </row>
    <row r="2904" spans="1:1" x14ac:dyDescent="0.25">
      <c r="A2904" s="13"/>
    </row>
    <row r="2905" spans="1:1" x14ac:dyDescent="0.25">
      <c r="A2905" s="13"/>
    </row>
    <row r="2906" spans="1:1" x14ac:dyDescent="0.25">
      <c r="A2906" s="13"/>
    </row>
    <row r="2907" spans="1:1" x14ac:dyDescent="0.25">
      <c r="A2907" s="13"/>
    </row>
    <row r="2908" spans="1:1" x14ac:dyDescent="0.25">
      <c r="A2908" s="13"/>
    </row>
    <row r="2909" spans="1:1" x14ac:dyDescent="0.25">
      <c r="A2909" s="13"/>
    </row>
    <row r="2910" spans="1:1" x14ac:dyDescent="0.25">
      <c r="A2910" s="13"/>
    </row>
    <row r="2911" spans="1:1" x14ac:dyDescent="0.25">
      <c r="A2911" s="13"/>
    </row>
    <row r="2912" spans="1:1" x14ac:dyDescent="0.25">
      <c r="A2912" s="13"/>
    </row>
    <row r="2913" spans="1:1" x14ac:dyDescent="0.25">
      <c r="A2913" s="13"/>
    </row>
    <row r="2914" spans="1:1" x14ac:dyDescent="0.25">
      <c r="A2914" s="13"/>
    </row>
    <row r="2915" spans="1:1" x14ac:dyDescent="0.25">
      <c r="A2915" s="13"/>
    </row>
    <row r="2916" spans="1:1" x14ac:dyDescent="0.25">
      <c r="A2916" s="13"/>
    </row>
    <row r="2917" spans="1:1" x14ac:dyDescent="0.25">
      <c r="A2917" s="13"/>
    </row>
    <row r="2918" spans="1:1" x14ac:dyDescent="0.25">
      <c r="A2918" s="13"/>
    </row>
    <row r="2919" spans="1:1" x14ac:dyDescent="0.25">
      <c r="A2919" s="13"/>
    </row>
    <row r="2920" spans="1:1" x14ac:dyDescent="0.25">
      <c r="A2920" s="13"/>
    </row>
    <row r="2921" spans="1:1" x14ac:dyDescent="0.25">
      <c r="A2921" s="13"/>
    </row>
    <row r="2922" spans="1:1" x14ac:dyDescent="0.25">
      <c r="A2922" s="13"/>
    </row>
    <row r="2923" spans="1:1" x14ac:dyDescent="0.25">
      <c r="A2923" s="13"/>
    </row>
    <row r="2924" spans="1:1" x14ac:dyDescent="0.25">
      <c r="A2924" s="13"/>
    </row>
    <row r="2925" spans="1:1" x14ac:dyDescent="0.25">
      <c r="A2925" s="13"/>
    </row>
    <row r="2926" spans="1:1" x14ac:dyDescent="0.25">
      <c r="A2926" s="13"/>
    </row>
    <row r="2927" spans="1:1" x14ac:dyDescent="0.25">
      <c r="A2927" s="13"/>
    </row>
    <row r="2928" spans="1:1" x14ac:dyDescent="0.25">
      <c r="A2928" s="13"/>
    </row>
    <row r="2929" spans="1:1" x14ac:dyDescent="0.25">
      <c r="A2929" s="13"/>
    </row>
    <row r="2930" spans="1:1" x14ac:dyDescent="0.25">
      <c r="A2930" s="13"/>
    </row>
    <row r="2931" spans="1:1" x14ac:dyDescent="0.25">
      <c r="A2931" s="13"/>
    </row>
    <row r="2932" spans="1:1" x14ac:dyDescent="0.25">
      <c r="A2932" s="13"/>
    </row>
    <row r="2933" spans="1:1" x14ac:dyDescent="0.25">
      <c r="A2933" s="13"/>
    </row>
    <row r="2934" spans="1:1" x14ac:dyDescent="0.25">
      <c r="A2934" s="13"/>
    </row>
    <row r="2935" spans="1:1" x14ac:dyDescent="0.25">
      <c r="A2935" s="13"/>
    </row>
    <row r="2936" spans="1:1" x14ac:dyDescent="0.25">
      <c r="A2936" s="13"/>
    </row>
    <row r="2937" spans="1:1" x14ac:dyDescent="0.25">
      <c r="A2937" s="13"/>
    </row>
    <row r="2938" spans="1:1" x14ac:dyDescent="0.25">
      <c r="A2938" s="13"/>
    </row>
    <row r="2939" spans="1:1" x14ac:dyDescent="0.25">
      <c r="A2939" s="13"/>
    </row>
    <row r="2940" spans="1:1" x14ac:dyDescent="0.25">
      <c r="A2940" s="13"/>
    </row>
    <row r="2941" spans="1:1" x14ac:dyDescent="0.25">
      <c r="A2941" s="13"/>
    </row>
    <row r="2942" spans="1:1" x14ac:dyDescent="0.25">
      <c r="A2942" s="13"/>
    </row>
    <row r="2943" spans="1:1" x14ac:dyDescent="0.25">
      <c r="A2943" s="13"/>
    </row>
    <row r="2944" spans="1:1" x14ac:dyDescent="0.25">
      <c r="A2944" s="13"/>
    </row>
    <row r="2945" spans="1:1" x14ac:dyDescent="0.25">
      <c r="A2945" s="13"/>
    </row>
    <row r="2946" spans="1:1" x14ac:dyDescent="0.25">
      <c r="A2946" s="13"/>
    </row>
    <row r="2947" spans="1:1" x14ac:dyDescent="0.25">
      <c r="A2947" s="13"/>
    </row>
    <row r="2948" spans="1:1" x14ac:dyDescent="0.25">
      <c r="A2948" s="13"/>
    </row>
    <row r="2949" spans="1:1" x14ac:dyDescent="0.25">
      <c r="A2949" s="13"/>
    </row>
    <row r="2950" spans="1:1" x14ac:dyDescent="0.25">
      <c r="A2950" s="13"/>
    </row>
    <row r="2951" spans="1:1" x14ac:dyDescent="0.25">
      <c r="A2951" s="13"/>
    </row>
    <row r="2952" spans="1:1" x14ac:dyDescent="0.25">
      <c r="A2952" s="13"/>
    </row>
    <row r="2953" spans="1:1" x14ac:dyDescent="0.25">
      <c r="A2953" s="13"/>
    </row>
    <row r="2954" spans="1:1" x14ac:dyDescent="0.25">
      <c r="A2954" s="13"/>
    </row>
    <row r="2955" spans="1:1" x14ac:dyDescent="0.25">
      <c r="A2955" s="13"/>
    </row>
    <row r="2956" spans="1:1" x14ac:dyDescent="0.25">
      <c r="A2956" s="13"/>
    </row>
    <row r="2957" spans="1:1" x14ac:dyDescent="0.25">
      <c r="A2957" s="13"/>
    </row>
    <row r="2958" spans="1:1" x14ac:dyDescent="0.25">
      <c r="A2958" s="13"/>
    </row>
    <row r="2959" spans="1:1" x14ac:dyDescent="0.25">
      <c r="A2959" s="13"/>
    </row>
    <row r="2960" spans="1:1" x14ac:dyDescent="0.25">
      <c r="A2960" s="13"/>
    </row>
    <row r="2961" spans="1:1" x14ac:dyDescent="0.25">
      <c r="A2961" s="13"/>
    </row>
    <row r="2962" spans="1:1" x14ac:dyDescent="0.25">
      <c r="A2962" s="13"/>
    </row>
    <row r="2963" spans="1:1" x14ac:dyDescent="0.25">
      <c r="A2963" s="13"/>
    </row>
    <row r="2964" spans="1:1" x14ac:dyDescent="0.25">
      <c r="A2964" s="13"/>
    </row>
    <row r="2965" spans="1:1" x14ac:dyDescent="0.25">
      <c r="A2965" s="13"/>
    </row>
    <row r="2966" spans="1:1" x14ac:dyDescent="0.25">
      <c r="A2966" s="13"/>
    </row>
    <row r="2967" spans="1:1" x14ac:dyDescent="0.25">
      <c r="A2967" s="13"/>
    </row>
    <row r="2968" spans="1:1" x14ac:dyDescent="0.25">
      <c r="A2968" s="13"/>
    </row>
    <row r="2969" spans="1:1" x14ac:dyDescent="0.25">
      <c r="A2969" s="13"/>
    </row>
    <row r="2970" spans="1:1" x14ac:dyDescent="0.25">
      <c r="A2970" s="13"/>
    </row>
    <row r="2971" spans="1:1" x14ac:dyDescent="0.25">
      <c r="A2971" s="13"/>
    </row>
    <row r="2972" spans="1:1" x14ac:dyDescent="0.25">
      <c r="A2972" s="13"/>
    </row>
    <row r="2973" spans="1:1" x14ac:dyDescent="0.25">
      <c r="A2973" s="13"/>
    </row>
    <row r="2974" spans="1:1" x14ac:dyDescent="0.25">
      <c r="A2974" s="13"/>
    </row>
    <row r="2975" spans="1:1" x14ac:dyDescent="0.25">
      <c r="A2975" s="13"/>
    </row>
    <row r="2976" spans="1:1" x14ac:dyDescent="0.25">
      <c r="A2976" s="13"/>
    </row>
    <row r="2977" spans="1:1" x14ac:dyDescent="0.25">
      <c r="A2977" s="13"/>
    </row>
    <row r="2978" spans="1:1" x14ac:dyDescent="0.25">
      <c r="A2978" s="13"/>
    </row>
    <row r="2979" spans="1:1" x14ac:dyDescent="0.25">
      <c r="A2979" s="13"/>
    </row>
    <row r="2980" spans="1:1" x14ac:dyDescent="0.25">
      <c r="A2980" s="13"/>
    </row>
    <row r="2981" spans="1:1" x14ac:dyDescent="0.25">
      <c r="A2981" s="13"/>
    </row>
    <row r="2982" spans="1:1" x14ac:dyDescent="0.25">
      <c r="A2982" s="13"/>
    </row>
    <row r="2983" spans="1:1" x14ac:dyDescent="0.25">
      <c r="A2983" s="13"/>
    </row>
    <row r="2984" spans="1:1" x14ac:dyDescent="0.25">
      <c r="A2984" s="13"/>
    </row>
    <row r="2985" spans="1:1" x14ac:dyDescent="0.25">
      <c r="A2985" s="13"/>
    </row>
    <row r="2986" spans="1:1" x14ac:dyDescent="0.25">
      <c r="A2986" s="13"/>
    </row>
    <row r="2987" spans="1:1" x14ac:dyDescent="0.25">
      <c r="A2987" s="13"/>
    </row>
    <row r="2988" spans="1:1" x14ac:dyDescent="0.25">
      <c r="A2988" s="13"/>
    </row>
    <row r="2989" spans="1:1" x14ac:dyDescent="0.25">
      <c r="A2989" s="13"/>
    </row>
    <row r="2990" spans="1:1" x14ac:dyDescent="0.25">
      <c r="A2990" s="13"/>
    </row>
    <row r="2991" spans="1:1" x14ac:dyDescent="0.25">
      <c r="A2991" s="13"/>
    </row>
    <row r="2992" spans="1:1" x14ac:dyDescent="0.25">
      <c r="A2992" s="13"/>
    </row>
    <row r="2993" spans="1:1" x14ac:dyDescent="0.25">
      <c r="A2993" s="13"/>
    </row>
    <row r="2994" spans="1:1" x14ac:dyDescent="0.25">
      <c r="A2994" s="13"/>
    </row>
    <row r="2995" spans="1:1" x14ac:dyDescent="0.25">
      <c r="A2995" s="13"/>
    </row>
    <row r="2996" spans="1:1" x14ac:dyDescent="0.25">
      <c r="A2996" s="13"/>
    </row>
    <row r="2997" spans="1:1" x14ac:dyDescent="0.25">
      <c r="A2997" s="13"/>
    </row>
    <row r="2998" spans="1:1" x14ac:dyDescent="0.25">
      <c r="A2998" s="13"/>
    </row>
    <row r="2999" spans="1:1" x14ac:dyDescent="0.25">
      <c r="A2999" s="13"/>
    </row>
    <row r="3000" spans="1:1" x14ac:dyDescent="0.25">
      <c r="A3000" s="13"/>
    </row>
    <row r="3001" spans="1:1" x14ac:dyDescent="0.25">
      <c r="A3001" s="13"/>
    </row>
    <row r="3002" spans="1:1" x14ac:dyDescent="0.25">
      <c r="A3002" s="13"/>
    </row>
    <row r="3003" spans="1:1" x14ac:dyDescent="0.25">
      <c r="A3003" s="13"/>
    </row>
    <row r="3004" spans="1:1" x14ac:dyDescent="0.25">
      <c r="A3004" s="13"/>
    </row>
    <row r="3005" spans="1:1" x14ac:dyDescent="0.25">
      <c r="A3005" s="13"/>
    </row>
    <row r="3006" spans="1:1" x14ac:dyDescent="0.25">
      <c r="A3006" s="13"/>
    </row>
    <row r="3007" spans="1:1" x14ac:dyDescent="0.25">
      <c r="A3007" s="13"/>
    </row>
    <row r="3008" spans="1:1" x14ac:dyDescent="0.25">
      <c r="A3008" s="13"/>
    </row>
    <row r="3009" spans="1:1" x14ac:dyDescent="0.25">
      <c r="A3009" s="13"/>
    </row>
    <row r="3010" spans="1:1" x14ac:dyDescent="0.25">
      <c r="A3010" s="13"/>
    </row>
    <row r="3011" spans="1:1" x14ac:dyDescent="0.25">
      <c r="A3011" s="13"/>
    </row>
    <row r="3012" spans="1:1" x14ac:dyDescent="0.25">
      <c r="A3012" s="13"/>
    </row>
    <row r="3013" spans="1:1" x14ac:dyDescent="0.25">
      <c r="A3013" s="13"/>
    </row>
    <row r="3014" spans="1:1" x14ac:dyDescent="0.25">
      <c r="A3014" s="13"/>
    </row>
    <row r="3015" spans="1:1" x14ac:dyDescent="0.25">
      <c r="A3015" s="13"/>
    </row>
    <row r="3016" spans="1:1" x14ac:dyDescent="0.25">
      <c r="A3016" s="13"/>
    </row>
    <row r="3017" spans="1:1" x14ac:dyDescent="0.25">
      <c r="A3017" s="13"/>
    </row>
    <row r="3018" spans="1:1" x14ac:dyDescent="0.25">
      <c r="A3018" s="13"/>
    </row>
    <row r="3019" spans="1:1" x14ac:dyDescent="0.25">
      <c r="A3019" s="13"/>
    </row>
    <row r="3020" spans="1:1" x14ac:dyDescent="0.25">
      <c r="A3020" s="13"/>
    </row>
    <row r="3021" spans="1:1" x14ac:dyDescent="0.25">
      <c r="A3021" s="13"/>
    </row>
    <row r="3022" spans="1:1" x14ac:dyDescent="0.25">
      <c r="A3022" s="13"/>
    </row>
    <row r="3023" spans="1:1" x14ac:dyDescent="0.25">
      <c r="A3023" s="13"/>
    </row>
    <row r="3024" spans="1:1" x14ac:dyDescent="0.25">
      <c r="A3024" s="13"/>
    </row>
    <row r="3025" spans="1:1" x14ac:dyDescent="0.25">
      <c r="A3025" s="13"/>
    </row>
    <row r="3026" spans="1:1" x14ac:dyDescent="0.25">
      <c r="A3026" s="13"/>
    </row>
    <row r="3027" spans="1:1" x14ac:dyDescent="0.25">
      <c r="A3027" s="13"/>
    </row>
    <row r="3028" spans="1:1" x14ac:dyDescent="0.25">
      <c r="A3028" s="13"/>
    </row>
    <row r="3029" spans="1:1" x14ac:dyDescent="0.25">
      <c r="A3029" s="13"/>
    </row>
    <row r="3030" spans="1:1" x14ac:dyDescent="0.25">
      <c r="A3030" s="13"/>
    </row>
    <row r="3031" spans="1:1" x14ac:dyDescent="0.25">
      <c r="A3031" s="13"/>
    </row>
    <row r="3032" spans="1:1" x14ac:dyDescent="0.25">
      <c r="A3032" s="13"/>
    </row>
    <row r="3033" spans="1:1" x14ac:dyDescent="0.25">
      <c r="A3033" s="13"/>
    </row>
    <row r="3034" spans="1:1" x14ac:dyDescent="0.25">
      <c r="A3034" s="13"/>
    </row>
    <row r="3035" spans="1:1" x14ac:dyDescent="0.25">
      <c r="A3035" s="13"/>
    </row>
    <row r="3036" spans="1:1" x14ac:dyDescent="0.25">
      <c r="A3036" s="13"/>
    </row>
    <row r="3037" spans="1:1" x14ac:dyDescent="0.25">
      <c r="A3037" s="13"/>
    </row>
    <row r="3038" spans="1:1" x14ac:dyDescent="0.25">
      <c r="A3038" s="13"/>
    </row>
    <row r="3039" spans="1:1" x14ac:dyDescent="0.25">
      <c r="A3039" s="13"/>
    </row>
    <row r="3040" spans="1:1" x14ac:dyDescent="0.25">
      <c r="A3040" s="13"/>
    </row>
    <row r="3041" spans="1:1" x14ac:dyDescent="0.25">
      <c r="A3041" s="13"/>
    </row>
    <row r="3042" spans="1:1" x14ac:dyDescent="0.25">
      <c r="A3042" s="13"/>
    </row>
    <row r="3043" spans="1:1" x14ac:dyDescent="0.25">
      <c r="A3043" s="13"/>
    </row>
    <row r="3044" spans="1:1" x14ac:dyDescent="0.25">
      <c r="A3044" s="13"/>
    </row>
    <row r="3045" spans="1:1" x14ac:dyDescent="0.25">
      <c r="A3045" s="13"/>
    </row>
    <row r="3046" spans="1:1" x14ac:dyDescent="0.25">
      <c r="A3046" s="13"/>
    </row>
    <row r="3047" spans="1:1" x14ac:dyDescent="0.25">
      <c r="A3047" s="13"/>
    </row>
    <row r="3048" spans="1:1" x14ac:dyDescent="0.25">
      <c r="A3048" s="13"/>
    </row>
    <row r="3049" spans="1:1" x14ac:dyDescent="0.25">
      <c r="A3049" s="13"/>
    </row>
    <row r="3050" spans="1:1" x14ac:dyDescent="0.25">
      <c r="A3050" s="13"/>
    </row>
    <row r="3051" spans="1:1" x14ac:dyDescent="0.25">
      <c r="A3051" s="13"/>
    </row>
    <row r="3052" spans="1:1" x14ac:dyDescent="0.25">
      <c r="A3052" s="13"/>
    </row>
    <row r="3053" spans="1:1" x14ac:dyDescent="0.25">
      <c r="A3053" s="13"/>
    </row>
    <row r="3054" spans="1:1" x14ac:dyDescent="0.25">
      <c r="A3054" s="13"/>
    </row>
    <row r="3055" spans="1:1" x14ac:dyDescent="0.25">
      <c r="A3055" s="13"/>
    </row>
    <row r="3056" spans="1:1" x14ac:dyDescent="0.25">
      <c r="A3056" s="13"/>
    </row>
    <row r="3057" spans="1:1" x14ac:dyDescent="0.25">
      <c r="A3057" s="13"/>
    </row>
    <row r="3058" spans="1:1" x14ac:dyDescent="0.25">
      <c r="A3058" s="13"/>
    </row>
    <row r="3059" spans="1:1" x14ac:dyDescent="0.25">
      <c r="A3059" s="13"/>
    </row>
    <row r="3060" spans="1:1" x14ac:dyDescent="0.25">
      <c r="A3060" s="13"/>
    </row>
    <row r="3061" spans="1:1" x14ac:dyDescent="0.25">
      <c r="A3061" s="13"/>
    </row>
    <row r="3062" spans="1:1" x14ac:dyDescent="0.25">
      <c r="A3062" s="13"/>
    </row>
    <row r="3063" spans="1:1" x14ac:dyDescent="0.25">
      <c r="A3063" s="13"/>
    </row>
    <row r="3064" spans="1:1" x14ac:dyDescent="0.25">
      <c r="A3064" s="13"/>
    </row>
    <row r="3065" spans="1:1" x14ac:dyDescent="0.25">
      <c r="A3065" s="13"/>
    </row>
    <row r="3066" spans="1:1" x14ac:dyDescent="0.25">
      <c r="A3066" s="13"/>
    </row>
    <row r="3067" spans="1:1" x14ac:dyDescent="0.25">
      <c r="A3067" s="13"/>
    </row>
    <row r="3068" spans="1:1" x14ac:dyDescent="0.25">
      <c r="A3068" s="13"/>
    </row>
    <row r="3069" spans="1:1" x14ac:dyDescent="0.25">
      <c r="A3069" s="13"/>
    </row>
    <row r="3070" spans="1:1" x14ac:dyDescent="0.25">
      <c r="A3070" s="13"/>
    </row>
    <row r="3071" spans="1:1" x14ac:dyDescent="0.25">
      <c r="A3071" s="13"/>
    </row>
    <row r="3072" spans="1:1" x14ac:dyDescent="0.25">
      <c r="A3072" s="13"/>
    </row>
    <row r="3073" spans="1:1" x14ac:dyDescent="0.25">
      <c r="A3073" s="13"/>
    </row>
    <row r="3074" spans="1:1" x14ac:dyDescent="0.25">
      <c r="A3074" s="13"/>
    </row>
    <row r="3075" spans="1:1" x14ac:dyDescent="0.25">
      <c r="A3075" s="13"/>
    </row>
    <row r="3076" spans="1:1" x14ac:dyDescent="0.25">
      <c r="A3076" s="13"/>
    </row>
    <row r="3077" spans="1:1" x14ac:dyDescent="0.25">
      <c r="A3077" s="13"/>
    </row>
    <row r="3078" spans="1:1" x14ac:dyDescent="0.25">
      <c r="A3078" s="13"/>
    </row>
    <row r="3079" spans="1:1" x14ac:dyDescent="0.25">
      <c r="A3079" s="13"/>
    </row>
    <row r="3080" spans="1:1" x14ac:dyDescent="0.25">
      <c r="A3080" s="13"/>
    </row>
    <row r="3081" spans="1:1" x14ac:dyDescent="0.25">
      <c r="A3081" s="13"/>
    </row>
    <row r="3082" spans="1:1" x14ac:dyDescent="0.25">
      <c r="A3082" s="13"/>
    </row>
    <row r="3083" spans="1:1" x14ac:dyDescent="0.25">
      <c r="A3083" s="13"/>
    </row>
    <row r="3084" spans="1:1" x14ac:dyDescent="0.25">
      <c r="A3084" s="13"/>
    </row>
    <row r="3085" spans="1:1" x14ac:dyDescent="0.25">
      <c r="A3085" s="13"/>
    </row>
    <row r="3086" spans="1:1" x14ac:dyDescent="0.25">
      <c r="A3086" s="13"/>
    </row>
    <row r="3087" spans="1:1" x14ac:dyDescent="0.25">
      <c r="A3087" s="13"/>
    </row>
    <row r="3088" spans="1:1" x14ac:dyDescent="0.25">
      <c r="A3088" s="13"/>
    </row>
    <row r="3089" spans="1:1" x14ac:dyDescent="0.25">
      <c r="A3089" s="13"/>
    </row>
    <row r="3090" spans="1:1" x14ac:dyDescent="0.25">
      <c r="A3090" s="13"/>
    </row>
    <row r="3091" spans="1:1" x14ac:dyDescent="0.25">
      <c r="A3091" s="13"/>
    </row>
    <row r="3092" spans="1:1" x14ac:dyDescent="0.25">
      <c r="A3092" s="13"/>
    </row>
    <row r="3093" spans="1:1" x14ac:dyDescent="0.25">
      <c r="A3093" s="13"/>
    </row>
    <row r="3094" spans="1:1" x14ac:dyDescent="0.25">
      <c r="A3094" s="13"/>
    </row>
    <row r="3095" spans="1:1" x14ac:dyDescent="0.25">
      <c r="A3095" s="13"/>
    </row>
    <row r="3096" spans="1:1" x14ac:dyDescent="0.25">
      <c r="A3096" s="13"/>
    </row>
    <row r="3097" spans="1:1" x14ac:dyDescent="0.25">
      <c r="A3097" s="13"/>
    </row>
    <row r="3098" spans="1:1" x14ac:dyDescent="0.25">
      <c r="A3098" s="13"/>
    </row>
    <row r="3099" spans="1:1" x14ac:dyDescent="0.25">
      <c r="A3099" s="13"/>
    </row>
    <row r="3100" spans="1:1" x14ac:dyDescent="0.25">
      <c r="A3100" s="13"/>
    </row>
    <row r="3101" spans="1:1" x14ac:dyDescent="0.25">
      <c r="A3101" s="13"/>
    </row>
    <row r="3102" spans="1:1" x14ac:dyDescent="0.25">
      <c r="A3102" s="13"/>
    </row>
    <row r="3103" spans="1:1" x14ac:dyDescent="0.25">
      <c r="A3103" s="13"/>
    </row>
    <row r="3104" spans="1:1" x14ac:dyDescent="0.25">
      <c r="A3104" s="13"/>
    </row>
    <row r="3105" spans="1:1" x14ac:dyDescent="0.25">
      <c r="A3105" s="13"/>
    </row>
    <row r="3106" spans="1:1" x14ac:dyDescent="0.25">
      <c r="A3106" s="13"/>
    </row>
    <row r="3107" spans="1:1" x14ac:dyDescent="0.25">
      <c r="A3107" s="13"/>
    </row>
    <row r="3108" spans="1:1" x14ac:dyDescent="0.25">
      <c r="A3108" s="13"/>
    </row>
    <row r="3109" spans="1:1" x14ac:dyDescent="0.25">
      <c r="A3109" s="13"/>
    </row>
    <row r="3110" spans="1:1" x14ac:dyDescent="0.25">
      <c r="A3110" s="13"/>
    </row>
    <row r="3111" spans="1:1" x14ac:dyDescent="0.25">
      <c r="A3111" s="13"/>
    </row>
    <row r="3112" spans="1:1" x14ac:dyDescent="0.25">
      <c r="A3112" s="13"/>
    </row>
    <row r="3113" spans="1:1" x14ac:dyDescent="0.25">
      <c r="A3113" s="13"/>
    </row>
    <row r="3114" spans="1:1" x14ac:dyDescent="0.25">
      <c r="A3114" s="13"/>
    </row>
    <row r="3115" spans="1:1" x14ac:dyDescent="0.25">
      <c r="A3115" s="13"/>
    </row>
    <row r="3116" spans="1:1" x14ac:dyDescent="0.25">
      <c r="A3116" s="13"/>
    </row>
    <row r="3117" spans="1:1" x14ac:dyDescent="0.25">
      <c r="A3117" s="13"/>
    </row>
    <row r="3118" spans="1:1" x14ac:dyDescent="0.25">
      <c r="A3118" s="13"/>
    </row>
    <row r="3119" spans="1:1" x14ac:dyDescent="0.25">
      <c r="A3119" s="13"/>
    </row>
    <row r="3120" spans="1:1" x14ac:dyDescent="0.25">
      <c r="A3120" s="13"/>
    </row>
    <row r="3121" spans="1:1" x14ac:dyDescent="0.25">
      <c r="A3121" s="13"/>
    </row>
    <row r="3122" spans="1:1" x14ac:dyDescent="0.25">
      <c r="A3122" s="13"/>
    </row>
    <row r="3123" spans="1:1" x14ac:dyDescent="0.25">
      <c r="A3123" s="13"/>
    </row>
    <row r="3124" spans="1:1" x14ac:dyDescent="0.25">
      <c r="A3124" s="13"/>
    </row>
    <row r="3125" spans="1:1" x14ac:dyDescent="0.25">
      <c r="A3125" s="13"/>
    </row>
    <row r="3126" spans="1:1" x14ac:dyDescent="0.25">
      <c r="A3126" s="13"/>
    </row>
    <row r="3127" spans="1:1" x14ac:dyDescent="0.25">
      <c r="A3127" s="13"/>
    </row>
    <row r="3128" spans="1:1" x14ac:dyDescent="0.25">
      <c r="A3128" s="13"/>
    </row>
    <row r="3129" spans="1:1" x14ac:dyDescent="0.25">
      <c r="A3129" s="13"/>
    </row>
    <row r="3130" spans="1:1" x14ac:dyDescent="0.25">
      <c r="A3130" s="13"/>
    </row>
    <row r="3131" spans="1:1" x14ac:dyDescent="0.25">
      <c r="A3131" s="13"/>
    </row>
    <row r="3132" spans="1:1" x14ac:dyDescent="0.25">
      <c r="A3132" s="13"/>
    </row>
    <row r="3133" spans="1:1" x14ac:dyDescent="0.25">
      <c r="A3133" s="13"/>
    </row>
    <row r="3134" spans="1:1" x14ac:dyDescent="0.25">
      <c r="A3134" s="13"/>
    </row>
    <row r="3135" spans="1:1" x14ac:dyDescent="0.25">
      <c r="A3135" s="13"/>
    </row>
    <row r="3136" spans="1:1" x14ac:dyDescent="0.25">
      <c r="A3136" s="13"/>
    </row>
    <row r="3137" spans="1:1" x14ac:dyDescent="0.25">
      <c r="A3137" s="13"/>
    </row>
    <row r="3138" spans="1:1" x14ac:dyDescent="0.25">
      <c r="A3138" s="13"/>
    </row>
    <row r="3139" spans="1:1" x14ac:dyDescent="0.25">
      <c r="A3139" s="13"/>
    </row>
    <row r="3140" spans="1:1" x14ac:dyDescent="0.25">
      <c r="A3140" s="13"/>
    </row>
    <row r="3141" spans="1:1" x14ac:dyDescent="0.25">
      <c r="A3141" s="13"/>
    </row>
    <row r="3142" spans="1:1" x14ac:dyDescent="0.25">
      <c r="A3142" s="13"/>
    </row>
    <row r="3143" spans="1:1" x14ac:dyDescent="0.25">
      <c r="A3143" s="13"/>
    </row>
    <row r="3144" spans="1:1" x14ac:dyDescent="0.25">
      <c r="A3144" s="13"/>
    </row>
    <row r="3145" spans="1:1" x14ac:dyDescent="0.25">
      <c r="A3145" s="13"/>
    </row>
    <row r="3146" spans="1:1" x14ac:dyDescent="0.25">
      <c r="A3146" s="13"/>
    </row>
    <row r="3147" spans="1:1" x14ac:dyDescent="0.25">
      <c r="A3147" s="13"/>
    </row>
    <row r="3148" spans="1:1" x14ac:dyDescent="0.25">
      <c r="A3148" s="13"/>
    </row>
    <row r="3149" spans="1:1" x14ac:dyDescent="0.25">
      <c r="A3149" s="13"/>
    </row>
    <row r="3150" spans="1:1" x14ac:dyDescent="0.25">
      <c r="A3150" s="13"/>
    </row>
    <row r="3151" spans="1:1" x14ac:dyDescent="0.25">
      <c r="A3151" s="13"/>
    </row>
    <row r="3152" spans="1:1" x14ac:dyDescent="0.25">
      <c r="A3152" s="13"/>
    </row>
    <row r="3153" spans="1:1" x14ac:dyDescent="0.25">
      <c r="A3153" s="13"/>
    </row>
    <row r="3154" spans="1:1" x14ac:dyDescent="0.25">
      <c r="A3154" s="13"/>
    </row>
    <row r="3155" spans="1:1" x14ac:dyDescent="0.25">
      <c r="A3155" s="13"/>
    </row>
    <row r="3156" spans="1:1" x14ac:dyDescent="0.25">
      <c r="A3156" s="13"/>
    </row>
    <row r="3157" spans="1:1" x14ac:dyDescent="0.25">
      <c r="A3157" s="13"/>
    </row>
    <row r="3158" spans="1:1" x14ac:dyDescent="0.25">
      <c r="A3158" s="13"/>
    </row>
    <row r="3159" spans="1:1" x14ac:dyDescent="0.25">
      <c r="A3159" s="13"/>
    </row>
    <row r="3160" spans="1:1" x14ac:dyDescent="0.25">
      <c r="A3160" s="13"/>
    </row>
    <row r="3161" spans="1:1" x14ac:dyDescent="0.25">
      <c r="A3161" s="13"/>
    </row>
    <row r="3162" spans="1:1" x14ac:dyDescent="0.25">
      <c r="A3162" s="13"/>
    </row>
    <row r="3163" spans="1:1" x14ac:dyDescent="0.25">
      <c r="A3163" s="13"/>
    </row>
    <row r="3164" spans="1:1" x14ac:dyDescent="0.25">
      <c r="A3164" s="13"/>
    </row>
    <row r="3165" spans="1:1" x14ac:dyDescent="0.25">
      <c r="A3165" s="13"/>
    </row>
    <row r="3166" spans="1:1" x14ac:dyDescent="0.25">
      <c r="A3166" s="13"/>
    </row>
    <row r="3167" spans="1:1" x14ac:dyDescent="0.25">
      <c r="A3167" s="13"/>
    </row>
    <row r="3168" spans="1:1" x14ac:dyDescent="0.25">
      <c r="A3168" s="13"/>
    </row>
    <row r="3169" spans="1:1" x14ac:dyDescent="0.25">
      <c r="A3169" s="13"/>
    </row>
    <row r="3170" spans="1:1" x14ac:dyDescent="0.25">
      <c r="A3170" s="13"/>
    </row>
    <row r="3171" spans="1:1" x14ac:dyDescent="0.25">
      <c r="A3171" s="13"/>
    </row>
    <row r="3172" spans="1:1" x14ac:dyDescent="0.25">
      <c r="A3172" s="13"/>
    </row>
    <row r="3173" spans="1:1" x14ac:dyDescent="0.25">
      <c r="A3173" s="13"/>
    </row>
    <row r="3174" spans="1:1" x14ac:dyDescent="0.25">
      <c r="A3174" s="13"/>
    </row>
    <row r="3175" spans="1:1" x14ac:dyDescent="0.25">
      <c r="A3175" s="13"/>
    </row>
    <row r="3176" spans="1:1" x14ac:dyDescent="0.25">
      <c r="A3176" s="13"/>
    </row>
    <row r="3177" spans="1:1" x14ac:dyDescent="0.25">
      <c r="A3177" s="13"/>
    </row>
    <row r="3178" spans="1:1" x14ac:dyDescent="0.25">
      <c r="A3178" s="13"/>
    </row>
    <row r="3179" spans="1:1" x14ac:dyDescent="0.25">
      <c r="A3179" s="13"/>
    </row>
    <row r="3180" spans="1:1" x14ac:dyDescent="0.25">
      <c r="A3180" s="13"/>
    </row>
    <row r="3181" spans="1:1" x14ac:dyDescent="0.25">
      <c r="A3181" s="13"/>
    </row>
    <row r="3182" spans="1:1" x14ac:dyDescent="0.25">
      <c r="A3182" s="13"/>
    </row>
    <row r="3183" spans="1:1" x14ac:dyDescent="0.25">
      <c r="A3183" s="13"/>
    </row>
    <row r="3184" spans="1:1" x14ac:dyDescent="0.25">
      <c r="A3184" s="13"/>
    </row>
    <row r="3185" spans="1:1" x14ac:dyDescent="0.25">
      <c r="A3185" s="13"/>
    </row>
    <row r="3186" spans="1:1" x14ac:dyDescent="0.25">
      <c r="A3186" s="13"/>
    </row>
    <row r="3187" spans="1:1" x14ac:dyDescent="0.25">
      <c r="A3187" s="13"/>
    </row>
    <row r="3188" spans="1:1" x14ac:dyDescent="0.25">
      <c r="A3188" s="13"/>
    </row>
    <row r="3189" spans="1:1" x14ac:dyDescent="0.25">
      <c r="A3189" s="13"/>
    </row>
    <row r="3190" spans="1:1" x14ac:dyDescent="0.25">
      <c r="A3190" s="13"/>
    </row>
    <row r="3191" spans="1:1" x14ac:dyDescent="0.25">
      <c r="A3191" s="13"/>
    </row>
    <row r="3192" spans="1:1" x14ac:dyDescent="0.25">
      <c r="A3192" s="13"/>
    </row>
    <row r="3193" spans="1:1" x14ac:dyDescent="0.25">
      <c r="A3193" s="13"/>
    </row>
    <row r="3194" spans="1:1" x14ac:dyDescent="0.25">
      <c r="A3194" s="13"/>
    </row>
    <row r="3195" spans="1:1" x14ac:dyDescent="0.25">
      <c r="A3195" s="13"/>
    </row>
    <row r="3196" spans="1:1" x14ac:dyDescent="0.25">
      <c r="A3196" s="13"/>
    </row>
    <row r="3197" spans="1:1" x14ac:dyDescent="0.25">
      <c r="A3197" s="13"/>
    </row>
    <row r="3198" spans="1:1" x14ac:dyDescent="0.25">
      <c r="A3198" s="13"/>
    </row>
    <row r="3199" spans="1:1" x14ac:dyDescent="0.25">
      <c r="A3199" s="13"/>
    </row>
    <row r="3200" spans="1:1" x14ac:dyDescent="0.25">
      <c r="A3200" s="13"/>
    </row>
    <row r="3201" spans="1:1" x14ac:dyDescent="0.25">
      <c r="A3201" s="13"/>
    </row>
    <row r="3202" spans="1:1" x14ac:dyDescent="0.25">
      <c r="A3202" s="13"/>
    </row>
    <row r="3203" spans="1:1" x14ac:dyDescent="0.25">
      <c r="A3203" s="13"/>
    </row>
    <row r="3204" spans="1:1" x14ac:dyDescent="0.25">
      <c r="A3204" s="13"/>
    </row>
    <row r="3205" spans="1:1" x14ac:dyDescent="0.25">
      <c r="A3205" s="13"/>
    </row>
    <row r="3206" spans="1:1" x14ac:dyDescent="0.25">
      <c r="A3206" s="13"/>
    </row>
    <row r="3207" spans="1:1" x14ac:dyDescent="0.25">
      <c r="A3207" s="13"/>
    </row>
    <row r="3208" spans="1:1" x14ac:dyDescent="0.25">
      <c r="A3208" s="13"/>
    </row>
    <row r="3209" spans="1:1" x14ac:dyDescent="0.25">
      <c r="A3209" s="13"/>
    </row>
    <row r="3210" spans="1:1" x14ac:dyDescent="0.25">
      <c r="A3210" s="13"/>
    </row>
    <row r="3211" spans="1:1" x14ac:dyDescent="0.25">
      <c r="A3211" s="13"/>
    </row>
    <row r="3212" spans="1:1" x14ac:dyDescent="0.25">
      <c r="A3212" s="13"/>
    </row>
    <row r="3213" spans="1:1" x14ac:dyDescent="0.25">
      <c r="A3213" s="13"/>
    </row>
    <row r="3214" spans="1:1" x14ac:dyDescent="0.25">
      <c r="A3214" s="13"/>
    </row>
    <row r="3215" spans="1:1" x14ac:dyDescent="0.25">
      <c r="A3215" s="13"/>
    </row>
    <row r="3216" spans="1:1" x14ac:dyDescent="0.25">
      <c r="A3216" s="13"/>
    </row>
    <row r="3217" spans="1:1" x14ac:dyDescent="0.25">
      <c r="A3217" s="13"/>
    </row>
    <row r="3218" spans="1:1" x14ac:dyDescent="0.25">
      <c r="A3218" s="13"/>
    </row>
    <row r="3219" spans="1:1" x14ac:dyDescent="0.25">
      <c r="A3219" s="13"/>
    </row>
    <row r="3220" spans="1:1" x14ac:dyDescent="0.25">
      <c r="A3220" s="13"/>
    </row>
    <row r="3221" spans="1:1" x14ac:dyDescent="0.25">
      <c r="A3221" s="13"/>
    </row>
    <row r="3222" spans="1:1" x14ac:dyDescent="0.25">
      <c r="A3222" s="13"/>
    </row>
    <row r="3223" spans="1:1" x14ac:dyDescent="0.25">
      <c r="A3223" s="13"/>
    </row>
    <row r="3224" spans="1:1" x14ac:dyDescent="0.25">
      <c r="A3224" s="13"/>
    </row>
    <row r="3225" spans="1:1" x14ac:dyDescent="0.25">
      <c r="A3225" s="13"/>
    </row>
    <row r="3226" spans="1:1" x14ac:dyDescent="0.25">
      <c r="A3226" s="13"/>
    </row>
    <row r="3227" spans="1:1" x14ac:dyDescent="0.25">
      <c r="A3227" s="13"/>
    </row>
    <row r="3228" spans="1:1" x14ac:dyDescent="0.25">
      <c r="A3228" s="13"/>
    </row>
    <row r="3229" spans="1:1" x14ac:dyDescent="0.25">
      <c r="A3229" s="13"/>
    </row>
    <row r="3230" spans="1:1" x14ac:dyDescent="0.25">
      <c r="A3230" s="13"/>
    </row>
    <row r="3231" spans="1:1" x14ac:dyDescent="0.25">
      <c r="A3231" s="13"/>
    </row>
    <row r="3232" spans="1:1" x14ac:dyDescent="0.25">
      <c r="A3232" s="13"/>
    </row>
    <row r="3233" spans="1:1" x14ac:dyDescent="0.25">
      <c r="A3233" s="13"/>
    </row>
    <row r="3234" spans="1:1" x14ac:dyDescent="0.25">
      <c r="A3234" s="13"/>
    </row>
    <row r="3235" spans="1:1" x14ac:dyDescent="0.25">
      <c r="A3235" s="13"/>
    </row>
    <row r="3236" spans="1:1" x14ac:dyDescent="0.25">
      <c r="A3236" s="13"/>
    </row>
    <row r="3237" spans="1:1" x14ac:dyDescent="0.25">
      <c r="A3237" s="13"/>
    </row>
    <row r="3238" spans="1:1" x14ac:dyDescent="0.25">
      <c r="A3238" s="13"/>
    </row>
    <row r="3239" spans="1:1" x14ac:dyDescent="0.25">
      <c r="A3239" s="13"/>
    </row>
    <row r="3240" spans="1:1" x14ac:dyDescent="0.25">
      <c r="A3240" s="13"/>
    </row>
    <row r="3241" spans="1:1" x14ac:dyDescent="0.25">
      <c r="A3241" s="13"/>
    </row>
    <row r="3242" spans="1:1" x14ac:dyDescent="0.25">
      <c r="A3242" s="13"/>
    </row>
    <row r="3243" spans="1:1" x14ac:dyDescent="0.25">
      <c r="A3243" s="13"/>
    </row>
    <row r="3244" spans="1:1" x14ac:dyDescent="0.25">
      <c r="A3244" s="13"/>
    </row>
    <row r="3245" spans="1:1" x14ac:dyDescent="0.25">
      <c r="A3245" s="13"/>
    </row>
    <row r="3246" spans="1:1" x14ac:dyDescent="0.25">
      <c r="A3246" s="13"/>
    </row>
    <row r="3247" spans="1:1" x14ac:dyDescent="0.25">
      <c r="A3247" s="13"/>
    </row>
    <row r="3248" spans="1:1" x14ac:dyDescent="0.25">
      <c r="A3248" s="13"/>
    </row>
    <row r="3249" spans="1:1" x14ac:dyDescent="0.25">
      <c r="A3249" s="13"/>
    </row>
    <row r="3250" spans="1:1" x14ac:dyDescent="0.25">
      <c r="A3250" s="13"/>
    </row>
    <row r="3251" spans="1:1" x14ac:dyDescent="0.25">
      <c r="A3251" s="13"/>
    </row>
    <row r="3252" spans="1:1" x14ac:dyDescent="0.25">
      <c r="A3252" s="13"/>
    </row>
    <row r="3253" spans="1:1" x14ac:dyDescent="0.25">
      <c r="A3253" s="13"/>
    </row>
    <row r="3254" spans="1:1" x14ac:dyDescent="0.25">
      <c r="A3254" s="13"/>
    </row>
    <row r="3255" spans="1:1" x14ac:dyDescent="0.25">
      <c r="A3255" s="13"/>
    </row>
    <row r="3256" spans="1:1" x14ac:dyDescent="0.25">
      <c r="A3256" s="13"/>
    </row>
    <row r="3257" spans="1:1" x14ac:dyDescent="0.25">
      <c r="A3257" s="13"/>
    </row>
    <row r="3258" spans="1:1" x14ac:dyDescent="0.25">
      <c r="A3258" s="13"/>
    </row>
    <row r="3259" spans="1:1" x14ac:dyDescent="0.25">
      <c r="A3259" s="13"/>
    </row>
    <row r="3260" spans="1:1" x14ac:dyDescent="0.25">
      <c r="A3260" s="13"/>
    </row>
    <row r="3261" spans="1:1" x14ac:dyDescent="0.25">
      <c r="A3261" s="13"/>
    </row>
    <row r="3262" spans="1:1" x14ac:dyDescent="0.25">
      <c r="A3262" s="13"/>
    </row>
    <row r="3263" spans="1:1" x14ac:dyDescent="0.25">
      <c r="A3263" s="13"/>
    </row>
    <row r="3264" spans="1:1" x14ac:dyDescent="0.25">
      <c r="A3264" s="13"/>
    </row>
    <row r="3265" spans="1:1" x14ac:dyDescent="0.25">
      <c r="A3265" s="13"/>
    </row>
    <row r="3266" spans="1:1" x14ac:dyDescent="0.25">
      <c r="A3266" s="13"/>
    </row>
    <row r="3267" spans="1:1" x14ac:dyDescent="0.25">
      <c r="A3267" s="13"/>
    </row>
    <row r="3268" spans="1:1" x14ac:dyDescent="0.25">
      <c r="A3268" s="13"/>
    </row>
    <row r="3269" spans="1:1" x14ac:dyDescent="0.25">
      <c r="A3269" s="13"/>
    </row>
    <row r="3270" spans="1:1" x14ac:dyDescent="0.25">
      <c r="A3270" s="13"/>
    </row>
    <row r="3271" spans="1:1" x14ac:dyDescent="0.25">
      <c r="A3271" s="13"/>
    </row>
    <row r="3272" spans="1:1" x14ac:dyDescent="0.25">
      <c r="A3272" s="13"/>
    </row>
    <row r="3273" spans="1:1" x14ac:dyDescent="0.25">
      <c r="A3273" s="13"/>
    </row>
    <row r="3274" spans="1:1" x14ac:dyDescent="0.25">
      <c r="A3274" s="13"/>
    </row>
    <row r="3275" spans="1:1" x14ac:dyDescent="0.25">
      <c r="A3275" s="13"/>
    </row>
    <row r="3276" spans="1:1" x14ac:dyDescent="0.25">
      <c r="A3276" s="13"/>
    </row>
    <row r="3277" spans="1:1" x14ac:dyDescent="0.25">
      <c r="A3277" s="13"/>
    </row>
    <row r="3278" spans="1:1" x14ac:dyDescent="0.25">
      <c r="A3278" s="13"/>
    </row>
    <row r="3279" spans="1:1" x14ac:dyDescent="0.25">
      <c r="A3279" s="13"/>
    </row>
    <row r="3280" spans="1:1" x14ac:dyDescent="0.25">
      <c r="A3280" s="13"/>
    </row>
    <row r="3281" spans="1:1" x14ac:dyDescent="0.25">
      <c r="A3281" s="13"/>
    </row>
    <row r="3282" spans="1:1" x14ac:dyDescent="0.25">
      <c r="A3282" s="13"/>
    </row>
    <row r="3283" spans="1:1" x14ac:dyDescent="0.25">
      <c r="A3283" s="13"/>
    </row>
    <row r="3284" spans="1:1" x14ac:dyDescent="0.25">
      <c r="A3284" s="13"/>
    </row>
    <row r="3285" spans="1:1" x14ac:dyDescent="0.25">
      <c r="A3285" s="13"/>
    </row>
    <row r="3286" spans="1:1" x14ac:dyDescent="0.25">
      <c r="A3286" s="13"/>
    </row>
    <row r="3287" spans="1:1" x14ac:dyDescent="0.25">
      <c r="A3287" s="13"/>
    </row>
    <row r="3288" spans="1:1" x14ac:dyDescent="0.25">
      <c r="A3288" s="13"/>
    </row>
    <row r="3289" spans="1:1" x14ac:dyDescent="0.25">
      <c r="A3289" s="13"/>
    </row>
    <row r="3290" spans="1:1" x14ac:dyDescent="0.25">
      <c r="A3290" s="13"/>
    </row>
    <row r="3291" spans="1:1" x14ac:dyDescent="0.25">
      <c r="A3291" s="13"/>
    </row>
    <row r="3292" spans="1:1" x14ac:dyDescent="0.25">
      <c r="A3292" s="13"/>
    </row>
    <row r="3293" spans="1:1" x14ac:dyDescent="0.25">
      <c r="A3293" s="13"/>
    </row>
    <row r="3294" spans="1:1" x14ac:dyDescent="0.25">
      <c r="A3294" s="13"/>
    </row>
    <row r="3295" spans="1:1" x14ac:dyDescent="0.25">
      <c r="A3295" s="13"/>
    </row>
    <row r="3296" spans="1:1" x14ac:dyDescent="0.25">
      <c r="A3296" s="13"/>
    </row>
    <row r="3297" spans="1:1" x14ac:dyDescent="0.25">
      <c r="A3297" s="13"/>
    </row>
    <row r="3298" spans="1:1" x14ac:dyDescent="0.25">
      <c r="A3298" s="13"/>
    </row>
    <row r="3299" spans="1:1" x14ac:dyDescent="0.25">
      <c r="A3299" s="13"/>
    </row>
    <row r="3300" spans="1:1" x14ac:dyDescent="0.25">
      <c r="A3300" s="13"/>
    </row>
    <row r="3301" spans="1:1" x14ac:dyDescent="0.25">
      <c r="A3301" s="13"/>
    </row>
    <row r="3302" spans="1:1" x14ac:dyDescent="0.25">
      <c r="A3302" s="13"/>
    </row>
    <row r="3303" spans="1:1" x14ac:dyDescent="0.25">
      <c r="A3303" s="13"/>
    </row>
    <row r="3304" spans="1:1" x14ac:dyDescent="0.25">
      <c r="A3304" s="13"/>
    </row>
    <row r="3305" spans="1:1" x14ac:dyDescent="0.25">
      <c r="A3305" s="13"/>
    </row>
    <row r="3306" spans="1:1" x14ac:dyDescent="0.25">
      <c r="A3306" s="13"/>
    </row>
    <row r="3307" spans="1:1" x14ac:dyDescent="0.25">
      <c r="A3307" s="13"/>
    </row>
    <row r="3308" spans="1:1" x14ac:dyDescent="0.25">
      <c r="A3308" s="13"/>
    </row>
    <row r="3309" spans="1:1" x14ac:dyDescent="0.25">
      <c r="A3309" s="13"/>
    </row>
    <row r="3310" spans="1:1" x14ac:dyDescent="0.25">
      <c r="A3310" s="13"/>
    </row>
    <row r="3311" spans="1:1" x14ac:dyDescent="0.25">
      <c r="A3311" s="13"/>
    </row>
    <row r="3312" spans="1:1" x14ac:dyDescent="0.25">
      <c r="A3312" s="13"/>
    </row>
    <row r="3313" spans="1:1" x14ac:dyDescent="0.25">
      <c r="A3313" s="13"/>
    </row>
    <row r="3314" spans="1:1" x14ac:dyDescent="0.25">
      <c r="A3314" s="13"/>
    </row>
    <row r="3315" spans="1:1" x14ac:dyDescent="0.25">
      <c r="A3315" s="13"/>
    </row>
    <row r="3316" spans="1:1" x14ac:dyDescent="0.25">
      <c r="A3316" s="13"/>
    </row>
    <row r="3317" spans="1:1" x14ac:dyDescent="0.25">
      <c r="A3317" s="13"/>
    </row>
    <row r="3318" spans="1:1" x14ac:dyDescent="0.25">
      <c r="A3318" s="13"/>
    </row>
    <row r="3319" spans="1:1" x14ac:dyDescent="0.25">
      <c r="A3319" s="13"/>
    </row>
    <row r="3320" spans="1:1" x14ac:dyDescent="0.25">
      <c r="A3320" s="13"/>
    </row>
    <row r="3321" spans="1:1" x14ac:dyDescent="0.25">
      <c r="A3321" s="13"/>
    </row>
    <row r="3322" spans="1:1" x14ac:dyDescent="0.25">
      <c r="A3322" s="13"/>
    </row>
    <row r="3323" spans="1:1" x14ac:dyDescent="0.25">
      <c r="A3323" s="13"/>
    </row>
    <row r="3324" spans="1:1" x14ac:dyDescent="0.25">
      <c r="A3324" s="13"/>
    </row>
    <row r="3325" spans="1:1" x14ac:dyDescent="0.25">
      <c r="A3325" s="13"/>
    </row>
    <row r="3326" spans="1:1" x14ac:dyDescent="0.25">
      <c r="A3326" s="13"/>
    </row>
    <row r="3327" spans="1:1" x14ac:dyDescent="0.25">
      <c r="A3327" s="13"/>
    </row>
    <row r="3328" spans="1:1" x14ac:dyDescent="0.25">
      <c r="A3328" s="13"/>
    </row>
    <row r="3329" spans="1:1" x14ac:dyDescent="0.25">
      <c r="A3329" s="13"/>
    </row>
    <row r="3330" spans="1:1" x14ac:dyDescent="0.25">
      <c r="A3330" s="13"/>
    </row>
    <row r="3331" spans="1:1" x14ac:dyDescent="0.25">
      <c r="A3331" s="13"/>
    </row>
    <row r="3332" spans="1:1" x14ac:dyDescent="0.25">
      <c r="A3332" s="13"/>
    </row>
    <row r="3333" spans="1:1" x14ac:dyDescent="0.25">
      <c r="A3333" s="13"/>
    </row>
    <row r="3334" spans="1:1" x14ac:dyDescent="0.25">
      <c r="A3334" s="13"/>
    </row>
    <row r="3335" spans="1:1" x14ac:dyDescent="0.25">
      <c r="A3335" s="13"/>
    </row>
    <row r="3336" spans="1:1" x14ac:dyDescent="0.25">
      <c r="A3336" s="13"/>
    </row>
    <row r="3337" spans="1:1" x14ac:dyDescent="0.25">
      <c r="A3337" s="13"/>
    </row>
    <row r="3338" spans="1:1" x14ac:dyDescent="0.25">
      <c r="A3338" s="13"/>
    </row>
    <row r="3339" spans="1:1" x14ac:dyDescent="0.25">
      <c r="A3339" s="13"/>
    </row>
    <row r="3340" spans="1:1" x14ac:dyDescent="0.25">
      <c r="A3340" s="13"/>
    </row>
    <row r="3341" spans="1:1" x14ac:dyDescent="0.25">
      <c r="A3341" s="13"/>
    </row>
    <row r="3342" spans="1:1" x14ac:dyDescent="0.25">
      <c r="A3342" s="13"/>
    </row>
    <row r="3343" spans="1:1" x14ac:dyDescent="0.25">
      <c r="A3343" s="13"/>
    </row>
    <row r="3344" spans="1:1" x14ac:dyDescent="0.25">
      <c r="A3344" s="13"/>
    </row>
    <row r="3345" spans="1:1" x14ac:dyDescent="0.25">
      <c r="A3345" s="13"/>
    </row>
    <row r="3346" spans="1:1" x14ac:dyDescent="0.25">
      <c r="A3346" s="13"/>
    </row>
    <row r="3347" spans="1:1" x14ac:dyDescent="0.25">
      <c r="A3347" s="13"/>
    </row>
    <row r="3348" spans="1:1" x14ac:dyDescent="0.25">
      <c r="A3348" s="13"/>
    </row>
    <row r="3349" spans="1:1" x14ac:dyDescent="0.25">
      <c r="A3349" s="13"/>
    </row>
    <row r="3350" spans="1:1" x14ac:dyDescent="0.25">
      <c r="A3350" s="13"/>
    </row>
    <row r="3351" spans="1:1" x14ac:dyDescent="0.25">
      <c r="A3351" s="13"/>
    </row>
    <row r="3352" spans="1:1" x14ac:dyDescent="0.25">
      <c r="A3352" s="13"/>
    </row>
    <row r="3353" spans="1:1" x14ac:dyDescent="0.25">
      <c r="A3353" s="13"/>
    </row>
    <row r="3354" spans="1:1" x14ac:dyDescent="0.25">
      <c r="A3354" s="13"/>
    </row>
    <row r="3355" spans="1:1" x14ac:dyDescent="0.25">
      <c r="A3355" s="13"/>
    </row>
    <row r="3356" spans="1:1" x14ac:dyDescent="0.25">
      <c r="A3356" s="13"/>
    </row>
    <row r="3357" spans="1:1" x14ac:dyDescent="0.25">
      <c r="A3357" s="13"/>
    </row>
    <row r="3358" spans="1:1" x14ac:dyDescent="0.25">
      <c r="A3358" s="13"/>
    </row>
    <row r="3359" spans="1:1" x14ac:dyDescent="0.25">
      <c r="A3359" s="13"/>
    </row>
    <row r="3360" spans="1:1" x14ac:dyDescent="0.25">
      <c r="A3360" s="13"/>
    </row>
    <row r="3361" spans="1:1" x14ac:dyDescent="0.25">
      <c r="A3361" s="13"/>
    </row>
    <row r="3362" spans="1:1" x14ac:dyDescent="0.25">
      <c r="A3362" s="13"/>
    </row>
    <row r="3363" spans="1:1" x14ac:dyDescent="0.25">
      <c r="A3363" s="13"/>
    </row>
    <row r="3364" spans="1:1" x14ac:dyDescent="0.25">
      <c r="A3364" s="13"/>
    </row>
    <row r="3365" spans="1:1" x14ac:dyDescent="0.25">
      <c r="A3365" s="13"/>
    </row>
    <row r="3366" spans="1:1" x14ac:dyDescent="0.25">
      <c r="A3366" s="13"/>
    </row>
    <row r="3367" spans="1:1" x14ac:dyDescent="0.25">
      <c r="A3367" s="13"/>
    </row>
    <row r="3368" spans="1:1" x14ac:dyDescent="0.25">
      <c r="A3368" s="13"/>
    </row>
    <row r="3369" spans="1:1" x14ac:dyDescent="0.25">
      <c r="A3369" s="13"/>
    </row>
    <row r="3370" spans="1:1" x14ac:dyDescent="0.25">
      <c r="A3370" s="13"/>
    </row>
    <row r="3371" spans="1:1" x14ac:dyDescent="0.25">
      <c r="A3371" s="13"/>
    </row>
    <row r="3372" spans="1:1" x14ac:dyDescent="0.25">
      <c r="A3372" s="13"/>
    </row>
    <row r="3373" spans="1:1" x14ac:dyDescent="0.25">
      <c r="A3373" s="13"/>
    </row>
    <row r="3374" spans="1:1" x14ac:dyDescent="0.25">
      <c r="A3374" s="13"/>
    </row>
    <row r="3375" spans="1:1" x14ac:dyDescent="0.25">
      <c r="A3375" s="13"/>
    </row>
    <row r="3376" spans="1:1" x14ac:dyDescent="0.25">
      <c r="A3376" s="13"/>
    </row>
    <row r="3377" spans="1:1" x14ac:dyDescent="0.25">
      <c r="A3377" s="13"/>
    </row>
    <row r="3378" spans="1:1" x14ac:dyDescent="0.25">
      <c r="A3378" s="13"/>
    </row>
    <row r="3379" spans="1:1" x14ac:dyDescent="0.25">
      <c r="A3379" s="13"/>
    </row>
    <row r="3380" spans="1:1" x14ac:dyDescent="0.25">
      <c r="A3380" s="13"/>
    </row>
    <row r="3381" spans="1:1" x14ac:dyDescent="0.25">
      <c r="A3381" s="13"/>
    </row>
    <row r="3382" spans="1:1" x14ac:dyDescent="0.25">
      <c r="A3382" s="13"/>
    </row>
    <row r="3383" spans="1:1" x14ac:dyDescent="0.25">
      <c r="A3383" s="13"/>
    </row>
    <row r="3384" spans="1:1" x14ac:dyDescent="0.25">
      <c r="A3384" s="13"/>
    </row>
    <row r="3385" spans="1:1" x14ac:dyDescent="0.25">
      <c r="A3385" s="13"/>
    </row>
    <row r="3386" spans="1:1" x14ac:dyDescent="0.25">
      <c r="A3386" s="13"/>
    </row>
    <row r="3387" spans="1:1" x14ac:dyDescent="0.25">
      <c r="A3387" s="13"/>
    </row>
    <row r="3388" spans="1:1" x14ac:dyDescent="0.25">
      <c r="A3388" s="13"/>
    </row>
    <row r="3389" spans="1:1" x14ac:dyDescent="0.25">
      <c r="A3389" s="13"/>
    </row>
    <row r="3390" spans="1:1" x14ac:dyDescent="0.25">
      <c r="A3390" s="13"/>
    </row>
    <row r="3391" spans="1:1" x14ac:dyDescent="0.25">
      <c r="A3391" s="13"/>
    </row>
    <row r="3392" spans="1:1" x14ac:dyDescent="0.25">
      <c r="A3392" s="13"/>
    </row>
    <row r="3393" spans="1:1" x14ac:dyDescent="0.25">
      <c r="A3393" s="13"/>
    </row>
    <row r="3394" spans="1:1" x14ac:dyDescent="0.25">
      <c r="A3394" s="13"/>
    </row>
    <row r="3395" spans="1:1" x14ac:dyDescent="0.25">
      <c r="A3395" s="13"/>
    </row>
    <row r="3396" spans="1:1" x14ac:dyDescent="0.25">
      <c r="A3396" s="13"/>
    </row>
    <row r="3397" spans="1:1" x14ac:dyDescent="0.25">
      <c r="A3397" s="13"/>
    </row>
    <row r="3398" spans="1:1" x14ac:dyDescent="0.25">
      <c r="A3398" s="13"/>
    </row>
    <row r="3399" spans="1:1" x14ac:dyDescent="0.25">
      <c r="A3399" s="13"/>
    </row>
    <row r="3400" spans="1:1" x14ac:dyDescent="0.25">
      <c r="A3400" s="13"/>
    </row>
    <row r="3401" spans="1:1" x14ac:dyDescent="0.25">
      <c r="A3401" s="13"/>
    </row>
    <row r="3402" spans="1:1" x14ac:dyDescent="0.25">
      <c r="A3402" s="13"/>
    </row>
    <row r="3403" spans="1:1" x14ac:dyDescent="0.25">
      <c r="A3403" s="13"/>
    </row>
    <row r="3404" spans="1:1" x14ac:dyDescent="0.25">
      <c r="A3404" s="13"/>
    </row>
    <row r="3405" spans="1:1" x14ac:dyDescent="0.25">
      <c r="A3405" s="13"/>
    </row>
    <row r="3406" spans="1:1" x14ac:dyDescent="0.25">
      <c r="A3406" s="13"/>
    </row>
    <row r="3407" spans="1:1" x14ac:dyDescent="0.25">
      <c r="A3407" s="13"/>
    </row>
    <row r="3408" spans="1:1" x14ac:dyDescent="0.25">
      <c r="A3408" s="13"/>
    </row>
    <row r="3409" spans="1:1" x14ac:dyDescent="0.25">
      <c r="A3409" s="13"/>
    </row>
    <row r="3410" spans="1:1" x14ac:dyDescent="0.25">
      <c r="A3410" s="13"/>
    </row>
    <row r="3411" spans="1:1" x14ac:dyDescent="0.25">
      <c r="A3411" s="13"/>
    </row>
    <row r="3412" spans="1:1" x14ac:dyDescent="0.25">
      <c r="A3412" s="13"/>
    </row>
    <row r="3413" spans="1:1" x14ac:dyDescent="0.25">
      <c r="A3413" s="13"/>
    </row>
    <row r="3414" spans="1:1" x14ac:dyDescent="0.25">
      <c r="A3414" s="13"/>
    </row>
    <row r="3415" spans="1:1" x14ac:dyDescent="0.25">
      <c r="A3415" s="13"/>
    </row>
    <row r="3416" spans="1:1" x14ac:dyDescent="0.25">
      <c r="A3416" s="13"/>
    </row>
    <row r="3417" spans="1:1" x14ac:dyDescent="0.25">
      <c r="A3417" s="13"/>
    </row>
    <row r="3418" spans="1:1" x14ac:dyDescent="0.25">
      <c r="A3418" s="13"/>
    </row>
    <row r="3419" spans="1:1" x14ac:dyDescent="0.25">
      <c r="A3419" s="13"/>
    </row>
    <row r="3420" spans="1:1" x14ac:dyDescent="0.25">
      <c r="A3420" s="13"/>
    </row>
    <row r="3421" spans="1:1" x14ac:dyDescent="0.25">
      <c r="A3421" s="13"/>
    </row>
    <row r="3422" spans="1:1" x14ac:dyDescent="0.25">
      <c r="A3422" s="13"/>
    </row>
    <row r="3423" spans="1:1" x14ac:dyDescent="0.25">
      <c r="A3423" s="13"/>
    </row>
    <row r="3424" spans="1:1" x14ac:dyDescent="0.25">
      <c r="A3424" s="13"/>
    </row>
    <row r="3425" spans="1:1" x14ac:dyDescent="0.25">
      <c r="A3425" s="13"/>
    </row>
    <row r="3426" spans="1:1" x14ac:dyDescent="0.25">
      <c r="A3426" s="13"/>
    </row>
    <row r="3427" spans="1:1" x14ac:dyDescent="0.25">
      <c r="A3427" s="13"/>
    </row>
    <row r="3428" spans="1:1" x14ac:dyDescent="0.25">
      <c r="A3428" s="13"/>
    </row>
    <row r="3429" spans="1:1" x14ac:dyDescent="0.25">
      <c r="A3429" s="13"/>
    </row>
    <row r="3430" spans="1:1" x14ac:dyDescent="0.25">
      <c r="A3430" s="13"/>
    </row>
    <row r="3431" spans="1:1" x14ac:dyDescent="0.25">
      <c r="A3431" s="13"/>
    </row>
    <row r="3432" spans="1:1" x14ac:dyDescent="0.25">
      <c r="A3432" s="13"/>
    </row>
    <row r="3433" spans="1:1" x14ac:dyDescent="0.25">
      <c r="A3433" s="13"/>
    </row>
    <row r="3434" spans="1:1" x14ac:dyDescent="0.25">
      <c r="A3434" s="13"/>
    </row>
    <row r="3435" spans="1:1" x14ac:dyDescent="0.25">
      <c r="A3435" s="13"/>
    </row>
    <row r="3436" spans="1:1" x14ac:dyDescent="0.25">
      <c r="A3436" s="13"/>
    </row>
    <row r="3437" spans="1:1" x14ac:dyDescent="0.25">
      <c r="A3437" s="13"/>
    </row>
    <row r="3438" spans="1:1" x14ac:dyDescent="0.25">
      <c r="A3438" s="13"/>
    </row>
    <row r="3439" spans="1:1" x14ac:dyDescent="0.25">
      <c r="A3439" s="13"/>
    </row>
    <row r="3440" spans="1:1" x14ac:dyDescent="0.25">
      <c r="A3440" s="13"/>
    </row>
    <row r="3441" spans="1:1" x14ac:dyDescent="0.25">
      <c r="A3441" s="13"/>
    </row>
    <row r="3442" spans="1:1" x14ac:dyDescent="0.25">
      <c r="A3442" s="13"/>
    </row>
    <row r="3443" spans="1:1" x14ac:dyDescent="0.25">
      <c r="A3443" s="13"/>
    </row>
    <row r="3444" spans="1:1" x14ac:dyDescent="0.25">
      <c r="A3444" s="13"/>
    </row>
    <row r="3445" spans="1:1" x14ac:dyDescent="0.25">
      <c r="A3445" s="13"/>
    </row>
    <row r="3446" spans="1:1" x14ac:dyDescent="0.25">
      <c r="A3446" s="13"/>
    </row>
    <row r="3447" spans="1:1" x14ac:dyDescent="0.25">
      <c r="A3447" s="13"/>
    </row>
    <row r="3448" spans="1:1" x14ac:dyDescent="0.25">
      <c r="A3448" s="13"/>
    </row>
    <row r="3449" spans="1:1" x14ac:dyDescent="0.25">
      <c r="A3449" s="13"/>
    </row>
    <row r="3450" spans="1:1" x14ac:dyDescent="0.25">
      <c r="A3450" s="13"/>
    </row>
    <row r="3451" spans="1:1" x14ac:dyDescent="0.25">
      <c r="A3451" s="13"/>
    </row>
    <row r="3452" spans="1:1" x14ac:dyDescent="0.25">
      <c r="A3452" s="13"/>
    </row>
    <row r="3453" spans="1:1" x14ac:dyDescent="0.25">
      <c r="A3453" s="13"/>
    </row>
    <row r="3454" spans="1:1" x14ac:dyDescent="0.25">
      <c r="A3454" s="13"/>
    </row>
    <row r="3455" spans="1:1" x14ac:dyDescent="0.25">
      <c r="A3455" s="13"/>
    </row>
    <row r="3456" spans="1:1" x14ac:dyDescent="0.25">
      <c r="A3456" s="13"/>
    </row>
    <row r="3457" spans="1:1" x14ac:dyDescent="0.25">
      <c r="A3457" s="13"/>
    </row>
    <row r="3458" spans="1:1" x14ac:dyDescent="0.25">
      <c r="A3458" s="13"/>
    </row>
    <row r="3459" spans="1:1" x14ac:dyDescent="0.25">
      <c r="A3459" s="13"/>
    </row>
    <row r="3460" spans="1:1" x14ac:dyDescent="0.25">
      <c r="A3460" s="13"/>
    </row>
    <row r="3461" spans="1:1" x14ac:dyDescent="0.25">
      <c r="A3461" s="13"/>
    </row>
    <row r="3462" spans="1:1" x14ac:dyDescent="0.25">
      <c r="A3462" s="13"/>
    </row>
    <row r="3463" spans="1:1" x14ac:dyDescent="0.25">
      <c r="A3463" s="13"/>
    </row>
    <row r="3464" spans="1:1" x14ac:dyDescent="0.25">
      <c r="A3464" s="13"/>
    </row>
    <row r="3465" spans="1:1" x14ac:dyDescent="0.25">
      <c r="A3465" s="13"/>
    </row>
    <row r="3466" spans="1:1" x14ac:dyDescent="0.25">
      <c r="A3466" s="13"/>
    </row>
    <row r="3467" spans="1:1" x14ac:dyDescent="0.25">
      <c r="A3467" s="13"/>
    </row>
    <row r="3468" spans="1:1" x14ac:dyDescent="0.25">
      <c r="A3468" s="13"/>
    </row>
    <row r="3469" spans="1:1" x14ac:dyDescent="0.25">
      <c r="A3469" s="13"/>
    </row>
    <row r="3470" spans="1:1" x14ac:dyDescent="0.25">
      <c r="A3470" s="13"/>
    </row>
    <row r="3471" spans="1:1" x14ac:dyDescent="0.25">
      <c r="A3471" s="13"/>
    </row>
    <row r="3472" spans="1:1" x14ac:dyDescent="0.25">
      <c r="A3472" s="13"/>
    </row>
    <row r="3473" spans="1:1" x14ac:dyDescent="0.25">
      <c r="A3473" s="13"/>
    </row>
    <row r="3474" spans="1:1" x14ac:dyDescent="0.25">
      <c r="A3474" s="13"/>
    </row>
    <row r="3475" spans="1:1" x14ac:dyDescent="0.25">
      <c r="A3475" s="13"/>
    </row>
    <row r="3476" spans="1:1" x14ac:dyDescent="0.25">
      <c r="A3476" s="13"/>
    </row>
    <row r="3477" spans="1:1" x14ac:dyDescent="0.25">
      <c r="A3477" s="13"/>
    </row>
    <row r="3478" spans="1:1" x14ac:dyDescent="0.25">
      <c r="A3478" s="13"/>
    </row>
    <row r="3479" spans="1:1" x14ac:dyDescent="0.25">
      <c r="A3479" s="13"/>
    </row>
    <row r="3480" spans="1:1" x14ac:dyDescent="0.25">
      <c r="A3480" s="13"/>
    </row>
    <row r="3481" spans="1:1" x14ac:dyDescent="0.25">
      <c r="A3481" s="13"/>
    </row>
    <row r="3482" spans="1:1" x14ac:dyDescent="0.25">
      <c r="A3482" s="13"/>
    </row>
    <row r="3483" spans="1:1" x14ac:dyDescent="0.25">
      <c r="A3483" s="13"/>
    </row>
    <row r="3484" spans="1:1" x14ac:dyDescent="0.25">
      <c r="A3484" s="13"/>
    </row>
    <row r="3485" spans="1:1" x14ac:dyDescent="0.25">
      <c r="A3485" s="13"/>
    </row>
    <row r="3486" spans="1:1" x14ac:dyDescent="0.25">
      <c r="A3486" s="13"/>
    </row>
    <row r="3487" spans="1:1" x14ac:dyDescent="0.25">
      <c r="A3487" s="13"/>
    </row>
    <row r="3488" spans="1:1" x14ac:dyDescent="0.25">
      <c r="A3488" s="13"/>
    </row>
    <row r="3489" spans="1:1" x14ac:dyDescent="0.25">
      <c r="A3489" s="13"/>
    </row>
    <row r="3490" spans="1:1" x14ac:dyDescent="0.25">
      <c r="A3490" s="13"/>
    </row>
    <row r="3491" spans="1:1" x14ac:dyDescent="0.25">
      <c r="A3491" s="13"/>
    </row>
    <row r="3492" spans="1:1" x14ac:dyDescent="0.25">
      <c r="A3492" s="13"/>
    </row>
    <row r="3493" spans="1:1" x14ac:dyDescent="0.25">
      <c r="A3493" s="13"/>
    </row>
    <row r="3494" spans="1:1" x14ac:dyDescent="0.25">
      <c r="A3494" s="13"/>
    </row>
    <row r="3495" spans="1:1" x14ac:dyDescent="0.25">
      <c r="A3495" s="13"/>
    </row>
    <row r="3496" spans="1:1" x14ac:dyDescent="0.25">
      <c r="A3496" s="13"/>
    </row>
    <row r="3497" spans="1:1" x14ac:dyDescent="0.25">
      <c r="A3497" s="13"/>
    </row>
    <row r="3498" spans="1:1" x14ac:dyDescent="0.25">
      <c r="A3498" s="13"/>
    </row>
    <row r="3499" spans="1:1" x14ac:dyDescent="0.25">
      <c r="A3499" s="13"/>
    </row>
    <row r="3500" spans="1:1" x14ac:dyDescent="0.25">
      <c r="A3500" s="13"/>
    </row>
    <row r="3501" spans="1:1" x14ac:dyDescent="0.25">
      <c r="A3501" s="13"/>
    </row>
    <row r="3502" spans="1:1" x14ac:dyDescent="0.25">
      <c r="A3502" s="13"/>
    </row>
    <row r="3503" spans="1:1" x14ac:dyDescent="0.25">
      <c r="A3503" s="13"/>
    </row>
    <row r="3504" spans="1:1" x14ac:dyDescent="0.25">
      <c r="A3504" s="13"/>
    </row>
    <row r="3505" spans="1:1" x14ac:dyDescent="0.25">
      <c r="A3505" s="13"/>
    </row>
    <row r="3506" spans="1:1" x14ac:dyDescent="0.25">
      <c r="A3506" s="13"/>
    </row>
    <row r="3507" spans="1:1" x14ac:dyDescent="0.25">
      <c r="A3507" s="13"/>
    </row>
    <row r="3508" spans="1:1" x14ac:dyDescent="0.25">
      <c r="A3508" s="13"/>
    </row>
    <row r="3509" spans="1:1" x14ac:dyDescent="0.25">
      <c r="A3509" s="13"/>
    </row>
    <row r="3510" spans="1:1" x14ac:dyDescent="0.25">
      <c r="A3510" s="13"/>
    </row>
    <row r="3511" spans="1:1" x14ac:dyDescent="0.25">
      <c r="A3511" s="13"/>
    </row>
    <row r="3512" spans="1:1" x14ac:dyDescent="0.25">
      <c r="A3512" s="13"/>
    </row>
    <row r="3513" spans="1:1" x14ac:dyDescent="0.25">
      <c r="A3513" s="13"/>
    </row>
    <row r="3514" spans="1:1" x14ac:dyDescent="0.25">
      <c r="A3514" s="13"/>
    </row>
    <row r="3515" spans="1:1" x14ac:dyDescent="0.25">
      <c r="A3515" s="13"/>
    </row>
    <row r="3516" spans="1:1" x14ac:dyDescent="0.25">
      <c r="A3516" s="13"/>
    </row>
    <row r="3517" spans="1:1" x14ac:dyDescent="0.25">
      <c r="A3517" s="13"/>
    </row>
    <row r="3518" spans="1:1" x14ac:dyDescent="0.25">
      <c r="A3518" s="13"/>
    </row>
    <row r="3519" spans="1:1" x14ac:dyDescent="0.25">
      <c r="A3519" s="13"/>
    </row>
    <row r="3520" spans="1:1" x14ac:dyDescent="0.25">
      <c r="A3520" s="13"/>
    </row>
    <row r="3521" spans="1:1" x14ac:dyDescent="0.25">
      <c r="A3521" s="13"/>
    </row>
    <row r="3522" spans="1:1" x14ac:dyDescent="0.25">
      <c r="A3522" s="13"/>
    </row>
    <row r="3523" spans="1:1" x14ac:dyDescent="0.25">
      <c r="A3523" s="13"/>
    </row>
    <row r="3524" spans="1:1" x14ac:dyDescent="0.25">
      <c r="A3524" s="13"/>
    </row>
    <row r="3525" spans="1:1" x14ac:dyDescent="0.25">
      <c r="A3525" s="13"/>
    </row>
    <row r="3526" spans="1:1" x14ac:dyDescent="0.25">
      <c r="A3526" s="13"/>
    </row>
    <row r="3527" spans="1:1" x14ac:dyDescent="0.25">
      <c r="A3527" s="13"/>
    </row>
    <row r="3528" spans="1:1" x14ac:dyDescent="0.25">
      <c r="A3528" s="13"/>
    </row>
    <row r="3529" spans="1:1" x14ac:dyDescent="0.25">
      <c r="A3529" s="13"/>
    </row>
    <row r="3530" spans="1:1" x14ac:dyDescent="0.25">
      <c r="A3530" s="13"/>
    </row>
    <row r="3531" spans="1:1" x14ac:dyDescent="0.25">
      <c r="A3531" s="13"/>
    </row>
    <row r="3532" spans="1:1" x14ac:dyDescent="0.25">
      <c r="A3532" s="13"/>
    </row>
    <row r="3533" spans="1:1" x14ac:dyDescent="0.25">
      <c r="A3533" s="13"/>
    </row>
    <row r="3534" spans="1:1" x14ac:dyDescent="0.25">
      <c r="A3534" s="13"/>
    </row>
    <row r="3535" spans="1:1" x14ac:dyDescent="0.25">
      <c r="A3535" s="13"/>
    </row>
    <row r="3536" spans="1:1" x14ac:dyDescent="0.25">
      <c r="A3536" s="13"/>
    </row>
    <row r="3537" spans="1:1" x14ac:dyDescent="0.25">
      <c r="A3537" s="13"/>
    </row>
    <row r="3538" spans="1:1" x14ac:dyDescent="0.25">
      <c r="A3538" s="13"/>
    </row>
    <row r="3539" spans="1:1" x14ac:dyDescent="0.25">
      <c r="A3539" s="13"/>
    </row>
    <row r="3540" spans="1:1" x14ac:dyDescent="0.25">
      <c r="A3540" s="13"/>
    </row>
    <row r="3541" spans="1:1" x14ac:dyDescent="0.25">
      <c r="A3541" s="13"/>
    </row>
    <row r="3542" spans="1:1" x14ac:dyDescent="0.25">
      <c r="A3542" s="13"/>
    </row>
    <row r="3543" spans="1:1" x14ac:dyDescent="0.25">
      <c r="A3543" s="13"/>
    </row>
    <row r="3544" spans="1:1" x14ac:dyDescent="0.25">
      <c r="A3544" s="13"/>
    </row>
    <row r="3545" spans="1:1" x14ac:dyDescent="0.25">
      <c r="A3545" s="13"/>
    </row>
    <row r="3546" spans="1:1" x14ac:dyDescent="0.25">
      <c r="A3546" s="13"/>
    </row>
    <row r="3547" spans="1:1" x14ac:dyDescent="0.25">
      <c r="A3547" s="13"/>
    </row>
    <row r="3548" spans="1:1" x14ac:dyDescent="0.25">
      <c r="A3548" s="13"/>
    </row>
    <row r="3549" spans="1:1" x14ac:dyDescent="0.25">
      <c r="A3549" s="13"/>
    </row>
    <row r="3550" spans="1:1" x14ac:dyDescent="0.25">
      <c r="A3550" s="13"/>
    </row>
    <row r="3551" spans="1:1" x14ac:dyDescent="0.25">
      <c r="A3551" s="13"/>
    </row>
    <row r="3552" spans="1:1" x14ac:dyDescent="0.25">
      <c r="A3552" s="13"/>
    </row>
    <row r="3553" spans="1:1" x14ac:dyDescent="0.25">
      <c r="A3553" s="13"/>
    </row>
    <row r="3554" spans="1:1" x14ac:dyDescent="0.25">
      <c r="A3554" s="13"/>
    </row>
    <row r="3555" spans="1:1" x14ac:dyDescent="0.25">
      <c r="A3555" s="13"/>
    </row>
    <row r="3556" spans="1:1" x14ac:dyDescent="0.25">
      <c r="A3556" s="13"/>
    </row>
    <row r="3557" spans="1:1" x14ac:dyDescent="0.25">
      <c r="A3557" s="13"/>
    </row>
    <row r="3558" spans="1:1" x14ac:dyDescent="0.25">
      <c r="A3558" s="13"/>
    </row>
    <row r="3559" spans="1:1" x14ac:dyDescent="0.25">
      <c r="A3559" s="13"/>
    </row>
    <row r="3560" spans="1:1" x14ac:dyDescent="0.25">
      <c r="A3560" s="13"/>
    </row>
    <row r="3561" spans="1:1" x14ac:dyDescent="0.25">
      <c r="A3561" s="13"/>
    </row>
    <row r="3562" spans="1:1" x14ac:dyDescent="0.25">
      <c r="A3562" s="13"/>
    </row>
    <row r="3563" spans="1:1" x14ac:dyDescent="0.25">
      <c r="A3563" s="13"/>
    </row>
    <row r="3564" spans="1:1" x14ac:dyDescent="0.25">
      <c r="A3564" s="13"/>
    </row>
    <row r="3565" spans="1:1" x14ac:dyDescent="0.25">
      <c r="A3565" s="13"/>
    </row>
    <row r="3566" spans="1:1" x14ac:dyDescent="0.25">
      <c r="A3566" s="13"/>
    </row>
    <row r="3567" spans="1:1" x14ac:dyDescent="0.25">
      <c r="A3567" s="13"/>
    </row>
    <row r="3568" spans="1:1" x14ac:dyDescent="0.25">
      <c r="A3568" s="13"/>
    </row>
    <row r="3569" spans="1:1" x14ac:dyDescent="0.25">
      <c r="A3569" s="13"/>
    </row>
    <row r="3570" spans="1:1" x14ac:dyDescent="0.25">
      <c r="A3570" s="13"/>
    </row>
    <row r="3571" spans="1:1" x14ac:dyDescent="0.25">
      <c r="A3571" s="13"/>
    </row>
    <row r="3572" spans="1:1" x14ac:dyDescent="0.25">
      <c r="A3572" s="13"/>
    </row>
    <row r="3573" spans="1:1" x14ac:dyDescent="0.25">
      <c r="A3573" s="13"/>
    </row>
    <row r="3574" spans="1:1" x14ac:dyDescent="0.25">
      <c r="A3574" s="13"/>
    </row>
    <row r="3575" spans="1:1" x14ac:dyDescent="0.25">
      <c r="A3575" s="13"/>
    </row>
    <row r="3576" spans="1:1" x14ac:dyDescent="0.25">
      <c r="A3576" s="13"/>
    </row>
    <row r="3577" spans="1:1" x14ac:dyDescent="0.25">
      <c r="A3577" s="13"/>
    </row>
    <row r="3578" spans="1:1" x14ac:dyDescent="0.25">
      <c r="A3578" s="13"/>
    </row>
    <row r="3579" spans="1:1" x14ac:dyDescent="0.25">
      <c r="A3579" s="13"/>
    </row>
    <row r="3580" spans="1:1" x14ac:dyDescent="0.25">
      <c r="A3580" s="13"/>
    </row>
    <row r="3581" spans="1:1" x14ac:dyDescent="0.25">
      <c r="A3581" s="13"/>
    </row>
    <row r="3582" spans="1:1" x14ac:dyDescent="0.25">
      <c r="A3582" s="13"/>
    </row>
    <row r="3583" spans="1:1" x14ac:dyDescent="0.25">
      <c r="A3583" s="13"/>
    </row>
    <row r="3584" spans="1:1" x14ac:dyDescent="0.25">
      <c r="A3584" s="13"/>
    </row>
    <row r="3585" spans="1:1" x14ac:dyDescent="0.25">
      <c r="A3585" s="13"/>
    </row>
    <row r="3586" spans="1:1" x14ac:dyDescent="0.25">
      <c r="A3586" s="13"/>
    </row>
    <row r="3587" spans="1:1" x14ac:dyDescent="0.25">
      <c r="A3587" s="13"/>
    </row>
    <row r="3588" spans="1:1" x14ac:dyDescent="0.25">
      <c r="A3588" s="13"/>
    </row>
    <row r="3589" spans="1:1" x14ac:dyDescent="0.25">
      <c r="A3589" s="13"/>
    </row>
    <row r="3590" spans="1:1" x14ac:dyDescent="0.25">
      <c r="A3590" s="13"/>
    </row>
    <row r="3591" spans="1:1" x14ac:dyDescent="0.25">
      <c r="A3591" s="13"/>
    </row>
    <row r="3592" spans="1:1" x14ac:dyDescent="0.25">
      <c r="A3592" s="13"/>
    </row>
    <row r="3593" spans="1:1" x14ac:dyDescent="0.25">
      <c r="A3593" s="13"/>
    </row>
    <row r="3594" spans="1:1" x14ac:dyDescent="0.25">
      <c r="A3594" s="13"/>
    </row>
    <row r="3595" spans="1:1" x14ac:dyDescent="0.25">
      <c r="A3595" s="13"/>
    </row>
    <row r="3596" spans="1:1" x14ac:dyDescent="0.25">
      <c r="A3596" s="13"/>
    </row>
    <row r="3597" spans="1:1" x14ac:dyDescent="0.25">
      <c r="A3597" s="13"/>
    </row>
    <row r="3598" spans="1:1" x14ac:dyDescent="0.25">
      <c r="A3598" s="13"/>
    </row>
    <row r="3599" spans="1:1" x14ac:dyDescent="0.25">
      <c r="A3599" s="13"/>
    </row>
    <row r="3600" spans="1:1" x14ac:dyDescent="0.25">
      <c r="A3600" s="13"/>
    </row>
    <row r="3601" spans="1:1" x14ac:dyDescent="0.25">
      <c r="A3601" s="13"/>
    </row>
    <row r="3602" spans="1:1" x14ac:dyDescent="0.25">
      <c r="A3602" s="13"/>
    </row>
    <row r="3603" spans="1:1" x14ac:dyDescent="0.25">
      <c r="A3603" s="13"/>
    </row>
    <row r="3604" spans="1:1" x14ac:dyDescent="0.25">
      <c r="A3604" s="13"/>
    </row>
    <row r="3605" spans="1:1" x14ac:dyDescent="0.25">
      <c r="A3605" s="13"/>
    </row>
    <row r="3606" spans="1:1" x14ac:dyDescent="0.25">
      <c r="A3606" s="13"/>
    </row>
    <row r="3607" spans="1:1" x14ac:dyDescent="0.25">
      <c r="A3607" s="13"/>
    </row>
    <row r="3608" spans="1:1" x14ac:dyDescent="0.25">
      <c r="A3608" s="13"/>
    </row>
    <row r="3609" spans="1:1" x14ac:dyDescent="0.25">
      <c r="A3609" s="13"/>
    </row>
    <row r="3610" spans="1:1" x14ac:dyDescent="0.25">
      <c r="A3610" s="13"/>
    </row>
    <row r="3611" spans="1:1" x14ac:dyDescent="0.25">
      <c r="A3611" s="13"/>
    </row>
    <row r="3612" spans="1:1" x14ac:dyDescent="0.25">
      <c r="A3612" s="13"/>
    </row>
    <row r="3613" spans="1:1" x14ac:dyDescent="0.25">
      <c r="A3613" s="13"/>
    </row>
    <row r="3614" spans="1:1" x14ac:dyDescent="0.25">
      <c r="A3614" s="13"/>
    </row>
    <row r="3615" spans="1:1" x14ac:dyDescent="0.25">
      <c r="A3615" s="13"/>
    </row>
    <row r="3616" spans="1:1" x14ac:dyDescent="0.25">
      <c r="A3616" s="13"/>
    </row>
    <row r="3617" spans="1:1" x14ac:dyDescent="0.25">
      <c r="A3617" s="13"/>
    </row>
    <row r="3618" spans="1:1" x14ac:dyDescent="0.25">
      <c r="A3618" s="13"/>
    </row>
    <row r="3619" spans="1:1" x14ac:dyDescent="0.25">
      <c r="A3619" s="13"/>
    </row>
    <row r="3620" spans="1:1" x14ac:dyDescent="0.25">
      <c r="A3620" s="13"/>
    </row>
    <row r="3621" spans="1:1" x14ac:dyDescent="0.25">
      <c r="A3621" s="13"/>
    </row>
    <row r="3622" spans="1:1" x14ac:dyDescent="0.25">
      <c r="A3622" s="13"/>
    </row>
    <row r="3623" spans="1:1" x14ac:dyDescent="0.25">
      <c r="A3623" s="13"/>
    </row>
    <row r="3624" spans="1:1" x14ac:dyDescent="0.25">
      <c r="A3624" s="13"/>
    </row>
    <row r="3625" spans="1:1" x14ac:dyDescent="0.25">
      <c r="A3625" s="13"/>
    </row>
    <row r="3626" spans="1:1" x14ac:dyDescent="0.25">
      <c r="A3626" s="13"/>
    </row>
    <row r="3627" spans="1:1" x14ac:dyDescent="0.25">
      <c r="A3627" s="13"/>
    </row>
    <row r="3628" spans="1:1" x14ac:dyDescent="0.25">
      <c r="A3628" s="13"/>
    </row>
    <row r="3629" spans="1:1" x14ac:dyDescent="0.25">
      <c r="A3629" s="13"/>
    </row>
    <row r="3630" spans="1:1" x14ac:dyDescent="0.25">
      <c r="A3630" s="13"/>
    </row>
    <row r="3631" spans="1:1" x14ac:dyDescent="0.25">
      <c r="A3631" s="13"/>
    </row>
    <row r="3632" spans="1:1" x14ac:dyDescent="0.25">
      <c r="A3632" s="13"/>
    </row>
    <row r="3633" spans="1:1" x14ac:dyDescent="0.25">
      <c r="A3633" s="13"/>
    </row>
    <row r="3634" spans="1:1" x14ac:dyDescent="0.25">
      <c r="A3634" s="13"/>
    </row>
    <row r="3635" spans="1:1" x14ac:dyDescent="0.25">
      <c r="A3635" s="13"/>
    </row>
    <row r="3636" spans="1:1" x14ac:dyDescent="0.25">
      <c r="A3636" s="13"/>
    </row>
    <row r="3637" spans="1:1" x14ac:dyDescent="0.25">
      <c r="A3637" s="13"/>
    </row>
    <row r="3638" spans="1:1" x14ac:dyDescent="0.25">
      <c r="A3638" s="13"/>
    </row>
    <row r="3639" spans="1:1" x14ac:dyDescent="0.25">
      <c r="A3639" s="13"/>
    </row>
    <row r="3640" spans="1:1" x14ac:dyDescent="0.25">
      <c r="A3640" s="13"/>
    </row>
    <row r="3641" spans="1:1" x14ac:dyDescent="0.25">
      <c r="A3641" s="13"/>
    </row>
    <row r="3642" spans="1:1" x14ac:dyDescent="0.25">
      <c r="A3642" s="13"/>
    </row>
    <row r="3643" spans="1:1" x14ac:dyDescent="0.25">
      <c r="A3643" s="13"/>
    </row>
    <row r="3644" spans="1:1" x14ac:dyDescent="0.25">
      <c r="A3644" s="13"/>
    </row>
    <row r="3645" spans="1:1" x14ac:dyDescent="0.25">
      <c r="A3645" s="13"/>
    </row>
    <row r="3646" spans="1:1" x14ac:dyDescent="0.25">
      <c r="A3646" s="13"/>
    </row>
    <row r="3647" spans="1:1" x14ac:dyDescent="0.25">
      <c r="A3647" s="13"/>
    </row>
    <row r="3648" spans="1:1" x14ac:dyDescent="0.25">
      <c r="A3648" s="13"/>
    </row>
    <row r="3649" spans="1:1" x14ac:dyDescent="0.25">
      <c r="A3649" s="13"/>
    </row>
    <row r="3650" spans="1:1" x14ac:dyDescent="0.25">
      <c r="A3650" s="13"/>
    </row>
    <row r="3651" spans="1:1" x14ac:dyDescent="0.25">
      <c r="A3651" s="13"/>
    </row>
    <row r="3652" spans="1:1" x14ac:dyDescent="0.25">
      <c r="A3652" s="13"/>
    </row>
    <row r="3653" spans="1:1" x14ac:dyDescent="0.25">
      <c r="A3653" s="13"/>
    </row>
    <row r="3654" spans="1:1" x14ac:dyDescent="0.25">
      <c r="A3654" s="13"/>
    </row>
    <row r="3655" spans="1:1" x14ac:dyDescent="0.25">
      <c r="A3655" s="13"/>
    </row>
    <row r="3656" spans="1:1" x14ac:dyDescent="0.25">
      <c r="A3656" s="13"/>
    </row>
    <row r="3657" spans="1:1" x14ac:dyDescent="0.25">
      <c r="A3657" s="13"/>
    </row>
    <row r="3658" spans="1:1" x14ac:dyDescent="0.25">
      <c r="A3658" s="13"/>
    </row>
    <row r="3659" spans="1:1" x14ac:dyDescent="0.25">
      <c r="A3659" s="13"/>
    </row>
    <row r="3660" spans="1:1" x14ac:dyDescent="0.25">
      <c r="A3660" s="13"/>
    </row>
    <row r="3661" spans="1:1" x14ac:dyDescent="0.25">
      <c r="A3661" s="13"/>
    </row>
    <row r="3662" spans="1:1" x14ac:dyDescent="0.25">
      <c r="A3662" s="13"/>
    </row>
    <row r="3663" spans="1:1" x14ac:dyDescent="0.25">
      <c r="A3663" s="13"/>
    </row>
    <row r="3664" spans="1:1" x14ac:dyDescent="0.25">
      <c r="A3664" s="13"/>
    </row>
    <row r="3665" spans="1:1" x14ac:dyDescent="0.25">
      <c r="A3665" s="13"/>
    </row>
    <row r="3666" spans="1:1" x14ac:dyDescent="0.25">
      <c r="A3666" s="13"/>
    </row>
    <row r="3667" spans="1:1" x14ac:dyDescent="0.25">
      <c r="A3667" s="13"/>
    </row>
    <row r="3668" spans="1:1" x14ac:dyDescent="0.25">
      <c r="A3668" s="13"/>
    </row>
    <row r="3669" spans="1:1" x14ac:dyDescent="0.25">
      <c r="A3669" s="13"/>
    </row>
    <row r="3670" spans="1:1" x14ac:dyDescent="0.25">
      <c r="A3670" s="13"/>
    </row>
    <row r="3671" spans="1:1" x14ac:dyDescent="0.25">
      <c r="A3671" s="13"/>
    </row>
    <row r="3672" spans="1:1" x14ac:dyDescent="0.25">
      <c r="A3672" s="13"/>
    </row>
    <row r="3673" spans="1:1" x14ac:dyDescent="0.25">
      <c r="A3673" s="13"/>
    </row>
    <row r="3674" spans="1:1" x14ac:dyDescent="0.25">
      <c r="A3674" s="13"/>
    </row>
    <row r="3675" spans="1:1" x14ac:dyDescent="0.25">
      <c r="A3675" s="13"/>
    </row>
    <row r="3676" spans="1:1" x14ac:dyDescent="0.25">
      <c r="A3676" s="13"/>
    </row>
    <row r="3677" spans="1:1" x14ac:dyDescent="0.25">
      <c r="A3677" s="13"/>
    </row>
    <row r="3678" spans="1:1" x14ac:dyDescent="0.25">
      <c r="A3678" s="13"/>
    </row>
    <row r="3679" spans="1:1" x14ac:dyDescent="0.25">
      <c r="A3679" s="13"/>
    </row>
    <row r="3680" spans="1:1" x14ac:dyDescent="0.25">
      <c r="A3680" s="13"/>
    </row>
    <row r="3681" spans="1:1" x14ac:dyDescent="0.25">
      <c r="A3681" s="13"/>
    </row>
    <row r="3682" spans="1:1" x14ac:dyDescent="0.25">
      <c r="A3682" s="13"/>
    </row>
    <row r="3683" spans="1:1" x14ac:dyDescent="0.25">
      <c r="A3683" s="13"/>
    </row>
    <row r="3684" spans="1:1" x14ac:dyDescent="0.25">
      <c r="A3684" s="13"/>
    </row>
    <row r="3685" spans="1:1" x14ac:dyDescent="0.25">
      <c r="A3685" s="13"/>
    </row>
    <row r="3686" spans="1:1" x14ac:dyDescent="0.25">
      <c r="A3686" s="13"/>
    </row>
    <row r="3687" spans="1:1" x14ac:dyDescent="0.25">
      <c r="A3687" s="13"/>
    </row>
    <row r="3688" spans="1:1" x14ac:dyDescent="0.25">
      <c r="A3688" s="13"/>
    </row>
    <row r="3689" spans="1:1" x14ac:dyDescent="0.25">
      <c r="A3689" s="13"/>
    </row>
    <row r="3690" spans="1:1" x14ac:dyDescent="0.25">
      <c r="A3690" s="13"/>
    </row>
    <row r="3691" spans="1:1" x14ac:dyDescent="0.25">
      <c r="A3691" s="13"/>
    </row>
    <row r="3692" spans="1:1" x14ac:dyDescent="0.25">
      <c r="A3692" s="13"/>
    </row>
    <row r="3693" spans="1:1" x14ac:dyDescent="0.25">
      <c r="A3693" s="13"/>
    </row>
    <row r="3694" spans="1:1" x14ac:dyDescent="0.25">
      <c r="A3694" s="13"/>
    </row>
    <row r="3695" spans="1:1" x14ac:dyDescent="0.25">
      <c r="A3695" s="13"/>
    </row>
    <row r="3696" spans="1:1" x14ac:dyDescent="0.25">
      <c r="A3696" s="13"/>
    </row>
    <row r="3697" spans="1:1" x14ac:dyDescent="0.25">
      <c r="A3697" s="13"/>
    </row>
    <row r="3698" spans="1:1" x14ac:dyDescent="0.25">
      <c r="A3698" s="13"/>
    </row>
    <row r="3699" spans="1:1" x14ac:dyDescent="0.25">
      <c r="A3699" s="13"/>
    </row>
    <row r="3700" spans="1:1" x14ac:dyDescent="0.25">
      <c r="A3700" s="13"/>
    </row>
    <row r="3701" spans="1:1" x14ac:dyDescent="0.25">
      <c r="A3701" s="13"/>
    </row>
    <row r="3702" spans="1:1" x14ac:dyDescent="0.25">
      <c r="A3702" s="13"/>
    </row>
    <row r="3703" spans="1:1" x14ac:dyDescent="0.25">
      <c r="A3703" s="13"/>
    </row>
    <row r="3704" spans="1:1" x14ac:dyDescent="0.25">
      <c r="A3704" s="13"/>
    </row>
    <row r="3705" spans="1:1" x14ac:dyDescent="0.25">
      <c r="A3705" s="13"/>
    </row>
    <row r="3706" spans="1:1" x14ac:dyDescent="0.25">
      <c r="A3706" s="13"/>
    </row>
    <row r="3707" spans="1:1" x14ac:dyDescent="0.25">
      <c r="A3707" s="13"/>
    </row>
    <row r="3708" spans="1:1" x14ac:dyDescent="0.25">
      <c r="A3708" s="13"/>
    </row>
    <row r="3709" spans="1:1" x14ac:dyDescent="0.25">
      <c r="A3709" s="13"/>
    </row>
    <row r="3710" spans="1:1" x14ac:dyDescent="0.25">
      <c r="A3710" s="13"/>
    </row>
    <row r="3711" spans="1:1" x14ac:dyDescent="0.25">
      <c r="A3711" s="13"/>
    </row>
    <row r="3712" spans="1:1" x14ac:dyDescent="0.25">
      <c r="A3712" s="13"/>
    </row>
    <row r="3713" spans="1:1" x14ac:dyDescent="0.25">
      <c r="A3713" s="13"/>
    </row>
    <row r="3714" spans="1:1" x14ac:dyDescent="0.25">
      <c r="A3714" s="13"/>
    </row>
    <row r="3715" spans="1:1" x14ac:dyDescent="0.25">
      <c r="A3715" s="13"/>
    </row>
    <row r="3716" spans="1:1" x14ac:dyDescent="0.25">
      <c r="A3716" s="13"/>
    </row>
    <row r="3717" spans="1:1" x14ac:dyDescent="0.25">
      <c r="A3717" s="13"/>
    </row>
    <row r="3718" spans="1:1" x14ac:dyDescent="0.25">
      <c r="A3718" s="13"/>
    </row>
    <row r="3719" spans="1:1" x14ac:dyDescent="0.25">
      <c r="A3719" s="13"/>
    </row>
    <row r="3720" spans="1:1" x14ac:dyDescent="0.25">
      <c r="A3720" s="13"/>
    </row>
    <row r="3721" spans="1:1" x14ac:dyDescent="0.25">
      <c r="A3721" s="13"/>
    </row>
    <row r="3722" spans="1:1" x14ac:dyDescent="0.25">
      <c r="A3722" s="13"/>
    </row>
    <row r="3723" spans="1:1" x14ac:dyDescent="0.25">
      <c r="A3723" s="13"/>
    </row>
    <row r="3724" spans="1:1" x14ac:dyDescent="0.25">
      <c r="A3724" s="13"/>
    </row>
    <row r="3725" spans="1:1" x14ac:dyDescent="0.25">
      <c r="A3725" s="13"/>
    </row>
    <row r="3726" spans="1:1" x14ac:dyDescent="0.25">
      <c r="A3726" s="13"/>
    </row>
    <row r="3727" spans="1:1" x14ac:dyDescent="0.25">
      <c r="A3727" s="13"/>
    </row>
    <row r="3728" spans="1:1" x14ac:dyDescent="0.25">
      <c r="A3728" s="13"/>
    </row>
    <row r="3729" spans="1:1" x14ac:dyDescent="0.25">
      <c r="A3729" s="13"/>
    </row>
    <row r="3730" spans="1:1" x14ac:dyDescent="0.25">
      <c r="A3730" s="13"/>
    </row>
    <row r="3731" spans="1:1" x14ac:dyDescent="0.25">
      <c r="A3731" s="13"/>
    </row>
    <row r="3732" spans="1:1" x14ac:dyDescent="0.25">
      <c r="A3732" s="13"/>
    </row>
    <row r="3733" spans="1:1" x14ac:dyDescent="0.25">
      <c r="A3733" s="13"/>
    </row>
    <row r="3734" spans="1:1" x14ac:dyDescent="0.25">
      <c r="A3734" s="13"/>
    </row>
    <row r="3735" spans="1:1" x14ac:dyDescent="0.25">
      <c r="A3735" s="13"/>
    </row>
    <row r="3736" spans="1:1" x14ac:dyDescent="0.25">
      <c r="A3736" s="13"/>
    </row>
    <row r="3737" spans="1:1" x14ac:dyDescent="0.25">
      <c r="A3737" s="13"/>
    </row>
    <row r="3738" spans="1:1" x14ac:dyDescent="0.25">
      <c r="A3738" s="13"/>
    </row>
    <row r="3739" spans="1:1" x14ac:dyDescent="0.25">
      <c r="A3739" s="13"/>
    </row>
    <row r="3740" spans="1:1" x14ac:dyDescent="0.25">
      <c r="A3740" s="13"/>
    </row>
    <row r="3741" spans="1:1" x14ac:dyDescent="0.25">
      <c r="A3741" s="13"/>
    </row>
    <row r="3742" spans="1:1" x14ac:dyDescent="0.25">
      <c r="A3742" s="13"/>
    </row>
    <row r="3743" spans="1:1" x14ac:dyDescent="0.25">
      <c r="A3743" s="13"/>
    </row>
    <row r="3744" spans="1:1" x14ac:dyDescent="0.25">
      <c r="A3744" s="13"/>
    </row>
    <row r="3745" spans="1:1" x14ac:dyDescent="0.25">
      <c r="A3745" s="13"/>
    </row>
    <row r="3746" spans="1:1" x14ac:dyDescent="0.25">
      <c r="A3746" s="13"/>
    </row>
    <row r="3747" spans="1:1" x14ac:dyDescent="0.25">
      <c r="A3747" s="13"/>
    </row>
    <row r="3748" spans="1:1" x14ac:dyDescent="0.25">
      <c r="A3748" s="13"/>
    </row>
    <row r="3749" spans="1:1" x14ac:dyDescent="0.25">
      <c r="A3749" s="13"/>
    </row>
    <row r="3750" spans="1:1" x14ac:dyDescent="0.25">
      <c r="A3750" s="13"/>
    </row>
    <row r="3751" spans="1:1" x14ac:dyDescent="0.25">
      <c r="A3751" s="13"/>
    </row>
    <row r="3752" spans="1:1" x14ac:dyDescent="0.25">
      <c r="A3752" s="13"/>
    </row>
    <row r="3753" spans="1:1" x14ac:dyDescent="0.25">
      <c r="A3753" s="13"/>
    </row>
    <row r="3754" spans="1:1" x14ac:dyDescent="0.25">
      <c r="A3754" s="13"/>
    </row>
    <row r="3755" spans="1:1" x14ac:dyDescent="0.25">
      <c r="A3755" s="13"/>
    </row>
    <row r="3756" spans="1:1" x14ac:dyDescent="0.25">
      <c r="A3756" s="13"/>
    </row>
    <row r="3757" spans="1:1" x14ac:dyDescent="0.25">
      <c r="A3757" s="13"/>
    </row>
    <row r="3758" spans="1:1" x14ac:dyDescent="0.25">
      <c r="A3758" s="13"/>
    </row>
    <row r="3759" spans="1:1" x14ac:dyDescent="0.25">
      <c r="A3759" s="13"/>
    </row>
    <row r="3760" spans="1:1" x14ac:dyDescent="0.25">
      <c r="A3760" s="13"/>
    </row>
    <row r="3761" spans="1:1" x14ac:dyDescent="0.25">
      <c r="A3761" s="13"/>
    </row>
    <row r="3762" spans="1:1" x14ac:dyDescent="0.25">
      <c r="A3762" s="13"/>
    </row>
    <row r="3763" spans="1:1" x14ac:dyDescent="0.25">
      <c r="A3763" s="13"/>
    </row>
    <row r="3764" spans="1:1" x14ac:dyDescent="0.25">
      <c r="A3764" s="13"/>
    </row>
    <row r="3765" spans="1:1" x14ac:dyDescent="0.25">
      <c r="A3765" s="13"/>
    </row>
    <row r="3766" spans="1:1" x14ac:dyDescent="0.25">
      <c r="A3766" s="13"/>
    </row>
    <row r="3767" spans="1:1" x14ac:dyDescent="0.25">
      <c r="A3767" s="13"/>
    </row>
    <row r="3768" spans="1:1" x14ac:dyDescent="0.25">
      <c r="A3768" s="13"/>
    </row>
    <row r="3769" spans="1:1" x14ac:dyDescent="0.25">
      <c r="A3769" s="13"/>
    </row>
    <row r="3770" spans="1:1" x14ac:dyDescent="0.25">
      <c r="A3770" s="13"/>
    </row>
    <row r="3771" spans="1:1" x14ac:dyDescent="0.25">
      <c r="A3771" s="13"/>
    </row>
    <row r="3772" spans="1:1" x14ac:dyDescent="0.25">
      <c r="A3772" s="13"/>
    </row>
    <row r="3773" spans="1:1" x14ac:dyDescent="0.25">
      <c r="A3773" s="13"/>
    </row>
    <row r="3774" spans="1:1" x14ac:dyDescent="0.25">
      <c r="A3774" s="13"/>
    </row>
    <row r="3775" spans="1:1" x14ac:dyDescent="0.25">
      <c r="A3775" s="13"/>
    </row>
    <row r="3776" spans="1:1" x14ac:dyDescent="0.25">
      <c r="A3776" s="13"/>
    </row>
    <row r="3777" spans="1:1" x14ac:dyDescent="0.25">
      <c r="A3777" s="13"/>
    </row>
    <row r="3778" spans="1:1" x14ac:dyDescent="0.25">
      <c r="A3778" s="13"/>
    </row>
    <row r="3779" spans="1:1" x14ac:dyDescent="0.25">
      <c r="A3779" s="13"/>
    </row>
    <row r="3780" spans="1:1" x14ac:dyDescent="0.25">
      <c r="A3780" s="13"/>
    </row>
    <row r="3781" spans="1:1" x14ac:dyDescent="0.25">
      <c r="A3781" s="13"/>
    </row>
    <row r="3782" spans="1:1" x14ac:dyDescent="0.25">
      <c r="A3782" s="13"/>
    </row>
    <row r="3783" spans="1:1" x14ac:dyDescent="0.25">
      <c r="A3783" s="13"/>
    </row>
    <row r="3784" spans="1:1" x14ac:dyDescent="0.25">
      <c r="A3784" s="13"/>
    </row>
    <row r="3785" spans="1:1" x14ac:dyDescent="0.25">
      <c r="A3785" s="13"/>
    </row>
    <row r="3786" spans="1:1" x14ac:dyDescent="0.25">
      <c r="A3786" s="13"/>
    </row>
    <row r="3787" spans="1:1" x14ac:dyDescent="0.25">
      <c r="A3787" s="13"/>
    </row>
    <row r="3788" spans="1:1" x14ac:dyDescent="0.25">
      <c r="A3788" s="13"/>
    </row>
    <row r="3789" spans="1:1" x14ac:dyDescent="0.25">
      <c r="A3789" s="13"/>
    </row>
    <row r="3790" spans="1:1" x14ac:dyDescent="0.25">
      <c r="A3790" s="13"/>
    </row>
    <row r="3791" spans="1:1" x14ac:dyDescent="0.25">
      <c r="A3791" s="13"/>
    </row>
    <row r="3792" spans="1:1" x14ac:dyDescent="0.25">
      <c r="A3792" s="13"/>
    </row>
    <row r="3793" spans="1:1" x14ac:dyDescent="0.25">
      <c r="A3793" s="13"/>
    </row>
    <row r="3794" spans="1:1" x14ac:dyDescent="0.25">
      <c r="A3794" s="13"/>
    </row>
    <row r="3795" spans="1:1" x14ac:dyDescent="0.25">
      <c r="A3795" s="13"/>
    </row>
    <row r="3796" spans="1:1" x14ac:dyDescent="0.25">
      <c r="A3796" s="13"/>
    </row>
    <row r="3797" spans="1:1" x14ac:dyDescent="0.25">
      <c r="A3797" s="13"/>
    </row>
    <row r="3798" spans="1:1" x14ac:dyDescent="0.25">
      <c r="A3798" s="13"/>
    </row>
    <row r="3799" spans="1:1" x14ac:dyDescent="0.25">
      <c r="A3799" s="13"/>
    </row>
    <row r="3800" spans="1:1" x14ac:dyDescent="0.25">
      <c r="A3800" s="13"/>
    </row>
    <row r="3801" spans="1:1" x14ac:dyDescent="0.25">
      <c r="A3801" s="13"/>
    </row>
    <row r="3802" spans="1:1" x14ac:dyDescent="0.25">
      <c r="A3802" s="13"/>
    </row>
    <row r="3803" spans="1:1" x14ac:dyDescent="0.25">
      <c r="A3803" s="13"/>
    </row>
    <row r="3804" spans="1:1" x14ac:dyDescent="0.25">
      <c r="A3804" s="13"/>
    </row>
    <row r="3805" spans="1:1" x14ac:dyDescent="0.25">
      <c r="A3805" s="13"/>
    </row>
    <row r="3806" spans="1:1" x14ac:dyDescent="0.25">
      <c r="A3806" s="13"/>
    </row>
    <row r="3807" spans="1:1" x14ac:dyDescent="0.25">
      <c r="A3807" s="13"/>
    </row>
    <row r="3808" spans="1:1" x14ac:dyDescent="0.25">
      <c r="A3808" s="13"/>
    </row>
    <row r="3809" spans="1:1" x14ac:dyDescent="0.25">
      <c r="A3809" s="13"/>
    </row>
    <row r="3810" spans="1:1" x14ac:dyDescent="0.25">
      <c r="A3810" s="13"/>
    </row>
    <row r="3811" spans="1:1" x14ac:dyDescent="0.25">
      <c r="A3811" s="13"/>
    </row>
    <row r="3812" spans="1:1" x14ac:dyDescent="0.25">
      <c r="A3812" s="13"/>
    </row>
    <row r="3813" spans="1:1" x14ac:dyDescent="0.25">
      <c r="A3813" s="13"/>
    </row>
    <row r="3814" spans="1:1" x14ac:dyDescent="0.25">
      <c r="A3814" s="13"/>
    </row>
    <row r="3815" spans="1:1" x14ac:dyDescent="0.25">
      <c r="A3815" s="13"/>
    </row>
    <row r="3816" spans="1:1" x14ac:dyDescent="0.25">
      <c r="A3816" s="13"/>
    </row>
    <row r="3817" spans="1:1" x14ac:dyDescent="0.25">
      <c r="A3817" s="13"/>
    </row>
    <row r="3818" spans="1:1" x14ac:dyDescent="0.25">
      <c r="A3818" s="13"/>
    </row>
    <row r="3819" spans="1:1" x14ac:dyDescent="0.25">
      <c r="A3819" s="13"/>
    </row>
    <row r="3820" spans="1:1" x14ac:dyDescent="0.25">
      <c r="A3820" s="13"/>
    </row>
    <row r="3821" spans="1:1" x14ac:dyDescent="0.25">
      <c r="A3821" s="13"/>
    </row>
    <row r="3822" spans="1:1" x14ac:dyDescent="0.25">
      <c r="A3822" s="13"/>
    </row>
    <row r="3823" spans="1:1" x14ac:dyDescent="0.25">
      <c r="A3823" s="13"/>
    </row>
    <row r="3824" spans="1:1" x14ac:dyDescent="0.25">
      <c r="A3824" s="13"/>
    </row>
    <row r="3825" spans="1:1" x14ac:dyDescent="0.25">
      <c r="A3825" s="13"/>
    </row>
    <row r="3826" spans="1:1" x14ac:dyDescent="0.25">
      <c r="A3826" s="13"/>
    </row>
    <row r="3827" spans="1:1" x14ac:dyDescent="0.25">
      <c r="A3827" s="13"/>
    </row>
    <row r="3828" spans="1:1" x14ac:dyDescent="0.25">
      <c r="A3828" s="13"/>
    </row>
    <row r="3829" spans="1:1" x14ac:dyDescent="0.25">
      <c r="A3829" s="13"/>
    </row>
    <row r="3830" spans="1:1" x14ac:dyDescent="0.25">
      <c r="A3830" s="13"/>
    </row>
    <row r="3831" spans="1:1" x14ac:dyDescent="0.25">
      <c r="A3831" s="13"/>
    </row>
    <row r="3832" spans="1:1" x14ac:dyDescent="0.25">
      <c r="A3832" s="13"/>
    </row>
    <row r="3833" spans="1:1" x14ac:dyDescent="0.25">
      <c r="A3833" s="13"/>
    </row>
    <row r="3834" spans="1:1" x14ac:dyDescent="0.25">
      <c r="A3834" s="13"/>
    </row>
    <row r="3835" spans="1:1" x14ac:dyDescent="0.25">
      <c r="A3835" s="13"/>
    </row>
    <row r="3836" spans="1:1" x14ac:dyDescent="0.25">
      <c r="A3836" s="13"/>
    </row>
    <row r="3837" spans="1:1" x14ac:dyDescent="0.25">
      <c r="A3837" s="13"/>
    </row>
    <row r="3838" spans="1:1" x14ac:dyDescent="0.25">
      <c r="A3838" s="13"/>
    </row>
    <row r="3839" spans="1:1" x14ac:dyDescent="0.25">
      <c r="A3839" s="13"/>
    </row>
    <row r="3840" spans="1:1" x14ac:dyDescent="0.25">
      <c r="A3840" s="13"/>
    </row>
    <row r="3841" spans="1:1" x14ac:dyDescent="0.25">
      <c r="A3841" s="13"/>
    </row>
    <row r="3842" spans="1:1" x14ac:dyDescent="0.25">
      <c r="A3842" s="13"/>
    </row>
    <row r="3843" spans="1:1" x14ac:dyDescent="0.25">
      <c r="A3843" s="13"/>
    </row>
    <row r="3844" spans="1:1" x14ac:dyDescent="0.25">
      <c r="A3844" s="13"/>
    </row>
    <row r="3845" spans="1:1" x14ac:dyDescent="0.25">
      <c r="A3845" s="13"/>
    </row>
    <row r="3846" spans="1:1" x14ac:dyDescent="0.25">
      <c r="A3846" s="13"/>
    </row>
    <row r="3847" spans="1:1" x14ac:dyDescent="0.25">
      <c r="A3847" s="13"/>
    </row>
    <row r="3848" spans="1:1" x14ac:dyDescent="0.25">
      <c r="A3848" s="13"/>
    </row>
    <row r="3849" spans="1:1" x14ac:dyDescent="0.25">
      <c r="A3849" s="13"/>
    </row>
    <row r="3850" spans="1:1" x14ac:dyDescent="0.25">
      <c r="A3850" s="13"/>
    </row>
    <row r="3851" spans="1:1" x14ac:dyDescent="0.25">
      <c r="A3851" s="13"/>
    </row>
    <row r="3852" spans="1:1" x14ac:dyDescent="0.25">
      <c r="A3852" s="13"/>
    </row>
    <row r="3853" spans="1:1" x14ac:dyDescent="0.25">
      <c r="A3853" s="13"/>
    </row>
    <row r="3854" spans="1:1" x14ac:dyDescent="0.25">
      <c r="A3854" s="13"/>
    </row>
    <row r="3855" spans="1:1" x14ac:dyDescent="0.25">
      <c r="A3855" s="13"/>
    </row>
    <row r="3856" spans="1:1" x14ac:dyDescent="0.25">
      <c r="A3856" s="13"/>
    </row>
    <row r="3857" spans="1:1" x14ac:dyDescent="0.25">
      <c r="A3857" s="13"/>
    </row>
    <row r="3858" spans="1:1" x14ac:dyDescent="0.25">
      <c r="A3858" s="13"/>
    </row>
    <row r="3859" spans="1:1" x14ac:dyDescent="0.25">
      <c r="A3859" s="13"/>
    </row>
    <row r="3860" spans="1:1" x14ac:dyDescent="0.25">
      <c r="A3860" s="13"/>
    </row>
    <row r="3861" spans="1:1" x14ac:dyDescent="0.25">
      <c r="A3861" s="13"/>
    </row>
    <row r="3862" spans="1:1" x14ac:dyDescent="0.25">
      <c r="A3862" s="13"/>
    </row>
    <row r="3863" spans="1:1" x14ac:dyDescent="0.25">
      <c r="A3863" s="13"/>
    </row>
    <row r="3864" spans="1:1" x14ac:dyDescent="0.25">
      <c r="A3864" s="13"/>
    </row>
    <row r="3865" spans="1:1" x14ac:dyDescent="0.25">
      <c r="A3865" s="13"/>
    </row>
    <row r="3866" spans="1:1" x14ac:dyDescent="0.25">
      <c r="A3866" s="13"/>
    </row>
    <row r="3867" spans="1:1" x14ac:dyDescent="0.25">
      <c r="A3867" s="13"/>
    </row>
    <row r="3868" spans="1:1" x14ac:dyDescent="0.25">
      <c r="A3868" s="13"/>
    </row>
    <row r="3869" spans="1:1" x14ac:dyDescent="0.25">
      <c r="A3869" s="13"/>
    </row>
    <row r="3870" spans="1:1" x14ac:dyDescent="0.25">
      <c r="A3870" s="13"/>
    </row>
    <row r="3871" spans="1:1" x14ac:dyDescent="0.25">
      <c r="A3871" s="13"/>
    </row>
    <row r="3872" spans="1:1" x14ac:dyDescent="0.25">
      <c r="A3872" s="13"/>
    </row>
    <row r="3873" spans="1:1" x14ac:dyDescent="0.25">
      <c r="A3873" s="13"/>
    </row>
    <row r="3874" spans="1:1" x14ac:dyDescent="0.25">
      <c r="A3874" s="13"/>
    </row>
    <row r="3875" spans="1:1" x14ac:dyDescent="0.25">
      <c r="A3875" s="13"/>
    </row>
    <row r="3876" spans="1:1" x14ac:dyDescent="0.25">
      <c r="A3876" s="13"/>
    </row>
    <row r="3877" spans="1:1" x14ac:dyDescent="0.25">
      <c r="A3877" s="13"/>
    </row>
    <row r="3878" spans="1:1" x14ac:dyDescent="0.25">
      <c r="A3878" s="13"/>
    </row>
    <row r="3879" spans="1:1" x14ac:dyDescent="0.25">
      <c r="A3879" s="13"/>
    </row>
    <row r="3880" spans="1:1" x14ac:dyDescent="0.25">
      <c r="A3880" s="13"/>
    </row>
    <row r="3881" spans="1:1" x14ac:dyDescent="0.25">
      <c r="A3881" s="13"/>
    </row>
    <row r="3882" spans="1:1" x14ac:dyDescent="0.25">
      <c r="A3882" s="13"/>
    </row>
    <row r="3883" spans="1:1" x14ac:dyDescent="0.25">
      <c r="A3883" s="13"/>
    </row>
    <row r="3884" spans="1:1" x14ac:dyDescent="0.25">
      <c r="A3884" s="13"/>
    </row>
    <row r="3885" spans="1:1" x14ac:dyDescent="0.25">
      <c r="A3885" s="13"/>
    </row>
    <row r="3886" spans="1:1" x14ac:dyDescent="0.25">
      <c r="A3886" s="13"/>
    </row>
    <row r="3887" spans="1:1" x14ac:dyDescent="0.25">
      <c r="A3887" s="13"/>
    </row>
    <row r="3888" spans="1:1" x14ac:dyDescent="0.25">
      <c r="A3888" s="13"/>
    </row>
    <row r="3889" spans="1:1" x14ac:dyDescent="0.25">
      <c r="A3889" s="13"/>
    </row>
    <row r="3890" spans="1:1" x14ac:dyDescent="0.25">
      <c r="A3890" s="13"/>
    </row>
    <row r="3891" spans="1:1" x14ac:dyDescent="0.25">
      <c r="A3891" s="13"/>
    </row>
    <row r="3892" spans="1:1" x14ac:dyDescent="0.25">
      <c r="A3892" s="13"/>
    </row>
    <row r="3893" spans="1:1" x14ac:dyDescent="0.25">
      <c r="A3893" s="13"/>
    </row>
    <row r="3894" spans="1:1" x14ac:dyDescent="0.25">
      <c r="A3894" s="13"/>
    </row>
    <row r="3895" spans="1:1" x14ac:dyDescent="0.25">
      <c r="A3895" s="13"/>
    </row>
    <row r="3896" spans="1:1" x14ac:dyDescent="0.25">
      <c r="A3896" s="13"/>
    </row>
    <row r="3897" spans="1:1" x14ac:dyDescent="0.25">
      <c r="A3897" s="13"/>
    </row>
    <row r="3898" spans="1:1" x14ac:dyDescent="0.25">
      <c r="A3898" s="13"/>
    </row>
    <row r="3899" spans="1:1" x14ac:dyDescent="0.25">
      <c r="A3899" s="13"/>
    </row>
    <row r="3900" spans="1:1" x14ac:dyDescent="0.25">
      <c r="A3900" s="13"/>
    </row>
    <row r="3901" spans="1:1" x14ac:dyDescent="0.25">
      <c r="A3901" s="13"/>
    </row>
    <row r="3902" spans="1:1" x14ac:dyDescent="0.25">
      <c r="A3902" s="13"/>
    </row>
    <row r="3903" spans="1:1" x14ac:dyDescent="0.25">
      <c r="A3903" s="13"/>
    </row>
    <row r="3904" spans="1:1" x14ac:dyDescent="0.25">
      <c r="A3904" s="13"/>
    </row>
    <row r="3905" spans="1:1" x14ac:dyDescent="0.25">
      <c r="A3905" s="13"/>
    </row>
    <row r="3906" spans="1:1" x14ac:dyDescent="0.25">
      <c r="A3906" s="13"/>
    </row>
    <row r="3907" spans="1:1" x14ac:dyDescent="0.25">
      <c r="A3907" s="13"/>
    </row>
    <row r="3908" spans="1:1" x14ac:dyDescent="0.25">
      <c r="A3908" s="13"/>
    </row>
    <row r="3909" spans="1:1" x14ac:dyDescent="0.25">
      <c r="A3909" s="13"/>
    </row>
    <row r="3910" spans="1:1" x14ac:dyDescent="0.25">
      <c r="A3910" s="13"/>
    </row>
    <row r="3911" spans="1:1" x14ac:dyDescent="0.25">
      <c r="A3911" s="13"/>
    </row>
    <row r="3912" spans="1:1" x14ac:dyDescent="0.25">
      <c r="A3912" s="13"/>
    </row>
    <row r="3913" spans="1:1" x14ac:dyDescent="0.25">
      <c r="A3913" s="13"/>
    </row>
    <row r="3914" spans="1:1" x14ac:dyDescent="0.25">
      <c r="A3914" s="13"/>
    </row>
    <row r="3915" spans="1:1" x14ac:dyDescent="0.25">
      <c r="A3915" s="13"/>
    </row>
    <row r="3916" spans="1:1" x14ac:dyDescent="0.25">
      <c r="A3916" s="13"/>
    </row>
    <row r="3917" spans="1:1" x14ac:dyDescent="0.25">
      <c r="A3917" s="13"/>
    </row>
    <row r="3918" spans="1:1" x14ac:dyDescent="0.25">
      <c r="A3918" s="13"/>
    </row>
    <row r="3919" spans="1:1" x14ac:dyDescent="0.25">
      <c r="A3919" s="13"/>
    </row>
    <row r="3920" spans="1:1" x14ac:dyDescent="0.25">
      <c r="A3920" s="13"/>
    </row>
    <row r="3921" spans="1:1" x14ac:dyDescent="0.25">
      <c r="A3921" s="13"/>
    </row>
    <row r="3922" spans="1:1" x14ac:dyDescent="0.25">
      <c r="A3922" s="13"/>
    </row>
    <row r="3923" spans="1:1" x14ac:dyDescent="0.25">
      <c r="A3923" s="13"/>
    </row>
    <row r="3924" spans="1:1" x14ac:dyDescent="0.25">
      <c r="A3924" s="13"/>
    </row>
    <row r="3925" spans="1:1" x14ac:dyDescent="0.25">
      <c r="A3925" s="13"/>
    </row>
    <row r="3926" spans="1:1" x14ac:dyDescent="0.25">
      <c r="A3926" s="13"/>
    </row>
    <row r="3927" spans="1:1" x14ac:dyDescent="0.25">
      <c r="A3927" s="13"/>
    </row>
    <row r="3928" spans="1:1" x14ac:dyDescent="0.25">
      <c r="A3928" s="13"/>
    </row>
    <row r="3929" spans="1:1" x14ac:dyDescent="0.25">
      <c r="A3929" s="13"/>
    </row>
    <row r="3930" spans="1:1" x14ac:dyDescent="0.25">
      <c r="A3930" s="13"/>
    </row>
    <row r="3931" spans="1:1" x14ac:dyDescent="0.25">
      <c r="A3931" s="13"/>
    </row>
    <row r="3932" spans="1:1" x14ac:dyDescent="0.25">
      <c r="A3932" s="13"/>
    </row>
    <row r="3933" spans="1:1" x14ac:dyDescent="0.25">
      <c r="A3933" s="13"/>
    </row>
    <row r="3934" spans="1:1" x14ac:dyDescent="0.25">
      <c r="A3934" s="13"/>
    </row>
    <row r="3935" spans="1:1" x14ac:dyDescent="0.25">
      <c r="A3935" s="13"/>
    </row>
    <row r="3936" spans="1:1" x14ac:dyDescent="0.25">
      <c r="A3936" s="13"/>
    </row>
    <row r="3937" spans="1:1" x14ac:dyDescent="0.25">
      <c r="A3937" s="13"/>
    </row>
    <row r="3938" spans="1:1" x14ac:dyDescent="0.25">
      <c r="A3938" s="13"/>
    </row>
    <row r="3939" spans="1:1" x14ac:dyDescent="0.25">
      <c r="A3939" s="13"/>
    </row>
    <row r="3940" spans="1:1" x14ac:dyDescent="0.25">
      <c r="A3940" s="13"/>
    </row>
    <row r="3941" spans="1:1" x14ac:dyDescent="0.25">
      <c r="A3941" s="13"/>
    </row>
    <row r="3942" spans="1:1" x14ac:dyDescent="0.25">
      <c r="A3942" s="13"/>
    </row>
    <row r="3943" spans="1:1" x14ac:dyDescent="0.25">
      <c r="A3943" s="13"/>
    </row>
    <row r="3944" spans="1:1" x14ac:dyDescent="0.25">
      <c r="A3944" s="13"/>
    </row>
    <row r="3945" spans="1:1" x14ac:dyDescent="0.25">
      <c r="A3945" s="13"/>
    </row>
    <row r="3946" spans="1:1" x14ac:dyDescent="0.25">
      <c r="A3946" s="13"/>
    </row>
    <row r="3947" spans="1:1" x14ac:dyDescent="0.25">
      <c r="A3947" s="13"/>
    </row>
    <row r="3948" spans="1:1" x14ac:dyDescent="0.25">
      <c r="A3948" s="13"/>
    </row>
    <row r="3949" spans="1:1" x14ac:dyDescent="0.25">
      <c r="A3949" s="13"/>
    </row>
    <row r="3950" spans="1:1" x14ac:dyDescent="0.25">
      <c r="A3950" s="13"/>
    </row>
    <row r="3951" spans="1:1" x14ac:dyDescent="0.25">
      <c r="A3951" s="13"/>
    </row>
    <row r="3952" spans="1:1" x14ac:dyDescent="0.25">
      <c r="A3952" s="13"/>
    </row>
    <row r="3953" spans="1:1" x14ac:dyDescent="0.25">
      <c r="A3953" s="13"/>
    </row>
    <row r="3954" spans="1:1" x14ac:dyDescent="0.25">
      <c r="A3954" s="13"/>
    </row>
    <row r="3955" spans="1:1" x14ac:dyDescent="0.25">
      <c r="A3955" s="13"/>
    </row>
    <row r="3956" spans="1:1" x14ac:dyDescent="0.25">
      <c r="A3956" s="13"/>
    </row>
    <row r="3957" spans="1:1" x14ac:dyDescent="0.25">
      <c r="A3957" s="13"/>
    </row>
    <row r="3958" spans="1:1" x14ac:dyDescent="0.25">
      <c r="A3958" s="13"/>
    </row>
    <row r="3959" spans="1:1" x14ac:dyDescent="0.25">
      <c r="A3959" s="13"/>
    </row>
    <row r="3960" spans="1:1" x14ac:dyDescent="0.25">
      <c r="A3960" s="13"/>
    </row>
    <row r="3961" spans="1:1" x14ac:dyDescent="0.25">
      <c r="A3961" s="13"/>
    </row>
    <row r="3962" spans="1:1" x14ac:dyDescent="0.25">
      <c r="A3962" s="13"/>
    </row>
    <row r="3963" spans="1:1" x14ac:dyDescent="0.25">
      <c r="A3963" s="13"/>
    </row>
    <row r="3964" spans="1:1" x14ac:dyDescent="0.25">
      <c r="A3964" s="13"/>
    </row>
    <row r="3965" spans="1:1" x14ac:dyDescent="0.25">
      <c r="A3965" s="13"/>
    </row>
    <row r="3966" spans="1:1" x14ac:dyDescent="0.25">
      <c r="A3966" s="13"/>
    </row>
    <row r="3967" spans="1:1" x14ac:dyDescent="0.25">
      <c r="A3967" s="13"/>
    </row>
    <row r="3968" spans="1:1" x14ac:dyDescent="0.25">
      <c r="A3968" s="13"/>
    </row>
    <row r="3969" spans="1:1" x14ac:dyDescent="0.25">
      <c r="A3969" s="13"/>
    </row>
    <row r="3970" spans="1:1" x14ac:dyDescent="0.25">
      <c r="A3970" s="13"/>
    </row>
    <row r="3971" spans="1:1" x14ac:dyDescent="0.25">
      <c r="A3971" s="13"/>
    </row>
    <row r="3972" spans="1:1" x14ac:dyDescent="0.25">
      <c r="A3972" s="13"/>
    </row>
    <row r="3973" spans="1:1" x14ac:dyDescent="0.25">
      <c r="A3973" s="13"/>
    </row>
    <row r="3974" spans="1:1" x14ac:dyDescent="0.25">
      <c r="A3974" s="13"/>
    </row>
    <row r="3975" spans="1:1" x14ac:dyDescent="0.25">
      <c r="A3975" s="13"/>
    </row>
    <row r="3976" spans="1:1" x14ac:dyDescent="0.25">
      <c r="A3976" s="13"/>
    </row>
    <row r="3977" spans="1:1" x14ac:dyDescent="0.25">
      <c r="A3977" s="13"/>
    </row>
    <row r="3978" spans="1:1" x14ac:dyDescent="0.25">
      <c r="A3978" s="13"/>
    </row>
    <row r="3979" spans="1:1" x14ac:dyDescent="0.25">
      <c r="A3979" s="13"/>
    </row>
    <row r="3980" spans="1:1" x14ac:dyDescent="0.25">
      <c r="A3980" s="13"/>
    </row>
    <row r="3981" spans="1:1" x14ac:dyDescent="0.25">
      <c r="A3981" s="13"/>
    </row>
    <row r="3982" spans="1:1" x14ac:dyDescent="0.25">
      <c r="A3982" s="13"/>
    </row>
    <row r="3983" spans="1:1" x14ac:dyDescent="0.25">
      <c r="A3983" s="13"/>
    </row>
    <row r="3984" spans="1:1" x14ac:dyDescent="0.25">
      <c r="A3984" s="13"/>
    </row>
    <row r="3985" spans="1:1" x14ac:dyDescent="0.25">
      <c r="A3985" s="13"/>
    </row>
    <row r="3986" spans="1:1" x14ac:dyDescent="0.25">
      <c r="A3986" s="13"/>
    </row>
    <row r="3987" spans="1:1" x14ac:dyDescent="0.25">
      <c r="A3987" s="13"/>
    </row>
    <row r="3988" spans="1:1" x14ac:dyDescent="0.25">
      <c r="A3988" s="13"/>
    </row>
    <row r="3989" spans="1:1" x14ac:dyDescent="0.25">
      <c r="A3989" s="13"/>
    </row>
    <row r="3990" spans="1:1" x14ac:dyDescent="0.25">
      <c r="A3990" s="13"/>
    </row>
    <row r="3991" spans="1:1" x14ac:dyDescent="0.25">
      <c r="A3991" s="13"/>
    </row>
    <row r="3992" spans="1:1" x14ac:dyDescent="0.25">
      <c r="A3992" s="13"/>
    </row>
    <row r="3993" spans="1:1" x14ac:dyDescent="0.25">
      <c r="A3993" s="13"/>
    </row>
    <row r="3994" spans="1:1" x14ac:dyDescent="0.25">
      <c r="A3994" s="13"/>
    </row>
    <row r="3995" spans="1:1" x14ac:dyDescent="0.25">
      <c r="A3995" s="13"/>
    </row>
    <row r="3996" spans="1:1" x14ac:dyDescent="0.25">
      <c r="A3996" s="13"/>
    </row>
    <row r="3997" spans="1:1" x14ac:dyDescent="0.25">
      <c r="A3997" s="13"/>
    </row>
    <row r="3998" spans="1:1" x14ac:dyDescent="0.25">
      <c r="A3998" s="13"/>
    </row>
    <row r="3999" spans="1:1" x14ac:dyDescent="0.25">
      <c r="A3999" s="13"/>
    </row>
    <row r="4000" spans="1:1" x14ac:dyDescent="0.25">
      <c r="A4000" s="13"/>
    </row>
    <row r="4001" spans="1:1" x14ac:dyDescent="0.25">
      <c r="A4001" s="13"/>
    </row>
    <row r="4002" spans="1:1" x14ac:dyDescent="0.25">
      <c r="A4002" s="13"/>
    </row>
    <row r="4003" spans="1:1" x14ac:dyDescent="0.25">
      <c r="A4003" s="13"/>
    </row>
    <row r="4004" spans="1:1" x14ac:dyDescent="0.25">
      <c r="A4004" s="13"/>
    </row>
    <row r="4005" spans="1:1" x14ac:dyDescent="0.25">
      <c r="A4005" s="13"/>
    </row>
    <row r="4006" spans="1:1" x14ac:dyDescent="0.25">
      <c r="A4006" s="13"/>
    </row>
    <row r="4007" spans="1:1" x14ac:dyDescent="0.25">
      <c r="A4007" s="13"/>
    </row>
    <row r="4008" spans="1:1" x14ac:dyDescent="0.25">
      <c r="A4008" s="13"/>
    </row>
    <row r="4009" spans="1:1" x14ac:dyDescent="0.25">
      <c r="A4009" s="13"/>
    </row>
    <row r="4010" spans="1:1" x14ac:dyDescent="0.25">
      <c r="A4010" s="13"/>
    </row>
    <row r="4011" spans="1:1" x14ac:dyDescent="0.25">
      <c r="A4011" s="13"/>
    </row>
    <row r="4012" spans="1:1" x14ac:dyDescent="0.25">
      <c r="A4012" s="13"/>
    </row>
    <row r="4013" spans="1:1" x14ac:dyDescent="0.25">
      <c r="A4013" s="13"/>
    </row>
    <row r="4014" spans="1:1" x14ac:dyDescent="0.25">
      <c r="A4014" s="13"/>
    </row>
    <row r="4015" spans="1:1" x14ac:dyDescent="0.25">
      <c r="A4015" s="13"/>
    </row>
    <row r="4016" spans="1:1" x14ac:dyDescent="0.25">
      <c r="A4016" s="13"/>
    </row>
    <row r="4017" spans="1:1" x14ac:dyDescent="0.25">
      <c r="A4017" s="13"/>
    </row>
    <row r="4018" spans="1:1" x14ac:dyDescent="0.25">
      <c r="A4018" s="13"/>
    </row>
    <row r="4019" spans="1:1" x14ac:dyDescent="0.25">
      <c r="A4019" s="13"/>
    </row>
    <row r="4020" spans="1:1" x14ac:dyDescent="0.25">
      <c r="A4020" s="13"/>
    </row>
    <row r="4021" spans="1:1" x14ac:dyDescent="0.25">
      <c r="A4021" s="13"/>
    </row>
    <row r="4022" spans="1:1" x14ac:dyDescent="0.25">
      <c r="A4022" s="13"/>
    </row>
    <row r="4023" spans="1:1" x14ac:dyDescent="0.25">
      <c r="A4023" s="13"/>
    </row>
    <row r="4024" spans="1:1" x14ac:dyDescent="0.25">
      <c r="A4024" s="13"/>
    </row>
    <row r="4025" spans="1:1" x14ac:dyDescent="0.25">
      <c r="A4025" s="13"/>
    </row>
    <row r="4026" spans="1:1" x14ac:dyDescent="0.25">
      <c r="A4026" s="13"/>
    </row>
    <row r="4027" spans="1:1" x14ac:dyDescent="0.25">
      <c r="A4027" s="13"/>
    </row>
    <row r="4028" spans="1:1" x14ac:dyDescent="0.25">
      <c r="A4028" s="13"/>
    </row>
    <row r="4029" spans="1:1" x14ac:dyDescent="0.25">
      <c r="A4029" s="13"/>
    </row>
    <row r="4030" spans="1:1" x14ac:dyDescent="0.25">
      <c r="A4030" s="13"/>
    </row>
    <row r="4031" spans="1:1" x14ac:dyDescent="0.25">
      <c r="A4031" s="13"/>
    </row>
    <row r="4032" spans="1:1" x14ac:dyDescent="0.25">
      <c r="A4032" s="13"/>
    </row>
    <row r="4033" spans="1:1" x14ac:dyDescent="0.25">
      <c r="A4033" s="13"/>
    </row>
    <row r="4034" spans="1:1" x14ac:dyDescent="0.25">
      <c r="A4034" s="13"/>
    </row>
    <row r="4035" spans="1:1" x14ac:dyDescent="0.25">
      <c r="A4035" s="13"/>
    </row>
    <row r="4036" spans="1:1" x14ac:dyDescent="0.25">
      <c r="A4036" s="13"/>
    </row>
    <row r="4037" spans="1:1" x14ac:dyDescent="0.25">
      <c r="A4037" s="13"/>
    </row>
    <row r="4038" spans="1:1" x14ac:dyDescent="0.25">
      <c r="A4038" s="13"/>
    </row>
    <row r="4039" spans="1:1" x14ac:dyDescent="0.25">
      <c r="A4039" s="13"/>
    </row>
    <row r="4040" spans="1:1" x14ac:dyDescent="0.25">
      <c r="A4040" s="13"/>
    </row>
    <row r="4041" spans="1:1" x14ac:dyDescent="0.25">
      <c r="A4041" s="13"/>
    </row>
    <row r="4042" spans="1:1" x14ac:dyDescent="0.25">
      <c r="A4042" s="13"/>
    </row>
    <row r="4043" spans="1:1" x14ac:dyDescent="0.25">
      <c r="A4043" s="13"/>
    </row>
    <row r="4044" spans="1:1" x14ac:dyDescent="0.25">
      <c r="A4044" s="13"/>
    </row>
    <row r="4045" spans="1:1" x14ac:dyDescent="0.25">
      <c r="A4045" s="13"/>
    </row>
    <row r="4046" spans="1:1" x14ac:dyDescent="0.25">
      <c r="A4046" s="13"/>
    </row>
    <row r="4047" spans="1:1" x14ac:dyDescent="0.25">
      <c r="A4047" s="13"/>
    </row>
    <row r="4048" spans="1:1" x14ac:dyDescent="0.25">
      <c r="A4048" s="13"/>
    </row>
    <row r="4049" spans="1:1" x14ac:dyDescent="0.25">
      <c r="A4049" s="13"/>
    </row>
    <row r="4050" spans="1:1" x14ac:dyDescent="0.25">
      <c r="A4050" s="13"/>
    </row>
    <row r="4051" spans="1:1" x14ac:dyDescent="0.25">
      <c r="A4051" s="13"/>
    </row>
    <row r="4052" spans="1:1" x14ac:dyDescent="0.25">
      <c r="A4052" s="13"/>
    </row>
    <row r="4053" spans="1:1" x14ac:dyDescent="0.25">
      <c r="A4053" s="13"/>
    </row>
    <row r="4054" spans="1:1" x14ac:dyDescent="0.25">
      <c r="A4054" s="13"/>
    </row>
    <row r="4055" spans="1:1" x14ac:dyDescent="0.25">
      <c r="A4055" s="13"/>
    </row>
    <row r="4056" spans="1:1" x14ac:dyDescent="0.25">
      <c r="A4056" s="13"/>
    </row>
    <row r="4057" spans="1:1" x14ac:dyDescent="0.25">
      <c r="A4057" s="13"/>
    </row>
    <row r="4058" spans="1:1" x14ac:dyDescent="0.25">
      <c r="A4058" s="13"/>
    </row>
    <row r="4059" spans="1:1" x14ac:dyDescent="0.25">
      <c r="A4059" s="13"/>
    </row>
    <row r="4060" spans="1:1" x14ac:dyDescent="0.25">
      <c r="A4060" s="13"/>
    </row>
    <row r="4061" spans="1:1" x14ac:dyDescent="0.25">
      <c r="A4061" s="13"/>
    </row>
    <row r="4062" spans="1:1" x14ac:dyDescent="0.25">
      <c r="A4062" s="13"/>
    </row>
    <row r="4063" spans="1:1" x14ac:dyDescent="0.25">
      <c r="A4063" s="13"/>
    </row>
    <row r="4064" spans="1:1" x14ac:dyDescent="0.25">
      <c r="A4064" s="13"/>
    </row>
    <row r="4065" spans="1:1" x14ac:dyDescent="0.25">
      <c r="A4065" s="13"/>
    </row>
    <row r="4066" spans="1:1" x14ac:dyDescent="0.25">
      <c r="A4066" s="13"/>
    </row>
    <row r="4067" spans="1:1" x14ac:dyDescent="0.25">
      <c r="A4067" s="13"/>
    </row>
    <row r="4068" spans="1:1" x14ac:dyDescent="0.25">
      <c r="A4068" s="13"/>
    </row>
    <row r="4069" spans="1:1" x14ac:dyDescent="0.25">
      <c r="A4069" s="13"/>
    </row>
    <row r="4070" spans="1:1" x14ac:dyDescent="0.25">
      <c r="A4070" s="13"/>
    </row>
    <row r="4071" spans="1:1" x14ac:dyDescent="0.25">
      <c r="A4071" s="13"/>
    </row>
    <row r="4072" spans="1:1" x14ac:dyDescent="0.25">
      <c r="A4072" s="13"/>
    </row>
    <row r="4073" spans="1:1" x14ac:dyDescent="0.25">
      <c r="A4073" s="13"/>
    </row>
    <row r="4074" spans="1:1" x14ac:dyDescent="0.25">
      <c r="A4074" s="13"/>
    </row>
    <row r="4075" spans="1:1" x14ac:dyDescent="0.25">
      <c r="A4075" s="13"/>
    </row>
    <row r="4076" spans="1:1" x14ac:dyDescent="0.25">
      <c r="A4076" s="13"/>
    </row>
    <row r="4077" spans="1:1" x14ac:dyDescent="0.25">
      <c r="A4077" s="13"/>
    </row>
    <row r="4078" spans="1:1" x14ac:dyDescent="0.25">
      <c r="A4078" s="13"/>
    </row>
    <row r="4079" spans="1:1" x14ac:dyDescent="0.25">
      <c r="A4079" s="13"/>
    </row>
    <row r="4080" spans="1:1" x14ac:dyDescent="0.25">
      <c r="A4080" s="13"/>
    </row>
    <row r="4081" spans="1:1" x14ac:dyDescent="0.25">
      <c r="A4081" s="13"/>
    </row>
    <row r="4082" spans="1:1" x14ac:dyDescent="0.25">
      <c r="A4082" s="13"/>
    </row>
    <row r="4083" spans="1:1" x14ac:dyDescent="0.25">
      <c r="A4083" s="13"/>
    </row>
    <row r="4084" spans="1:1" x14ac:dyDescent="0.25">
      <c r="A4084" s="13"/>
    </row>
    <row r="4085" spans="1:1" x14ac:dyDescent="0.25">
      <c r="A4085" s="13"/>
    </row>
    <row r="4086" spans="1:1" x14ac:dyDescent="0.25">
      <c r="A4086" s="13"/>
    </row>
    <row r="4087" spans="1:1" x14ac:dyDescent="0.25">
      <c r="A4087" s="13"/>
    </row>
    <row r="4088" spans="1:1" x14ac:dyDescent="0.25">
      <c r="A4088" s="13"/>
    </row>
    <row r="4089" spans="1:1" x14ac:dyDescent="0.25">
      <c r="A4089" s="13"/>
    </row>
    <row r="4090" spans="1:1" x14ac:dyDescent="0.25">
      <c r="A4090" s="13"/>
    </row>
    <row r="4091" spans="1:1" x14ac:dyDescent="0.25">
      <c r="A4091" s="13"/>
    </row>
    <row r="4092" spans="1:1" x14ac:dyDescent="0.25">
      <c r="A4092" s="13"/>
    </row>
    <row r="4093" spans="1:1" x14ac:dyDescent="0.25">
      <c r="A4093" s="13"/>
    </row>
    <row r="4094" spans="1:1" x14ac:dyDescent="0.25">
      <c r="A4094" s="13"/>
    </row>
    <row r="4095" spans="1:1" x14ac:dyDescent="0.25">
      <c r="A4095" s="13"/>
    </row>
    <row r="4096" spans="1:1" x14ac:dyDescent="0.25">
      <c r="A4096" s="13"/>
    </row>
    <row r="4097" spans="1:1" x14ac:dyDescent="0.25">
      <c r="A4097" s="13"/>
    </row>
    <row r="4098" spans="1:1" x14ac:dyDescent="0.25">
      <c r="A4098" s="13"/>
    </row>
    <row r="4099" spans="1:1" x14ac:dyDescent="0.25">
      <c r="A4099" s="13"/>
    </row>
    <row r="4100" spans="1:1" x14ac:dyDescent="0.25">
      <c r="A4100" s="13"/>
    </row>
    <row r="4101" spans="1:1" x14ac:dyDescent="0.25">
      <c r="A4101" s="13"/>
    </row>
    <row r="4102" spans="1:1" x14ac:dyDescent="0.25">
      <c r="A4102" s="13"/>
    </row>
    <row r="4103" spans="1:1" x14ac:dyDescent="0.25">
      <c r="A4103" s="13"/>
    </row>
    <row r="4104" spans="1:1" x14ac:dyDescent="0.25">
      <c r="A4104" s="13"/>
    </row>
    <row r="4105" spans="1:1" x14ac:dyDescent="0.25">
      <c r="A4105" s="13"/>
    </row>
    <row r="4106" spans="1:1" x14ac:dyDescent="0.25">
      <c r="A4106" s="13"/>
    </row>
    <row r="4107" spans="1:1" x14ac:dyDescent="0.25">
      <c r="A4107" s="13"/>
    </row>
    <row r="4108" spans="1:1" x14ac:dyDescent="0.25">
      <c r="A4108" s="13"/>
    </row>
    <row r="4109" spans="1:1" x14ac:dyDescent="0.25">
      <c r="A4109" s="13"/>
    </row>
    <row r="4110" spans="1:1" x14ac:dyDescent="0.25">
      <c r="A4110" s="13"/>
    </row>
    <row r="4111" spans="1:1" x14ac:dyDescent="0.25">
      <c r="A4111" s="13"/>
    </row>
    <row r="4112" spans="1:1" x14ac:dyDescent="0.25">
      <c r="A4112" s="13"/>
    </row>
    <row r="4113" spans="1:1" x14ac:dyDescent="0.25">
      <c r="A4113" s="13"/>
    </row>
    <row r="4114" spans="1:1" x14ac:dyDescent="0.25">
      <c r="A4114" s="13"/>
    </row>
    <row r="4115" spans="1:1" x14ac:dyDescent="0.25">
      <c r="A4115" s="1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E1538-F7BF-4BE1-B55D-37BB2CCAE349}">
  <sheetPr codeName="Sheet6"/>
  <dimension ref="A1:R2186"/>
  <sheetViews>
    <sheetView tabSelected="1" workbookViewId="0">
      <selection activeCell="B2" sqref="B2:B2186"/>
    </sheetView>
  </sheetViews>
  <sheetFormatPr defaultRowHeight="15" x14ac:dyDescent="0.25"/>
  <cols>
    <col min="6" max="6" width="13.85546875" bestFit="1" customWidth="1"/>
    <col min="8" max="8" width="18.140625" bestFit="1" customWidth="1"/>
    <col min="11" max="11" width="18.140625" bestFit="1" customWidth="1"/>
    <col min="12" max="12" width="12" bestFit="1" customWidth="1"/>
    <col min="14" max="14" width="18.140625" bestFit="1" customWidth="1"/>
    <col min="15" max="15" width="12" bestFit="1" customWidth="1"/>
    <col min="17" max="17" width="18.140625" bestFit="1" customWidth="1"/>
  </cols>
  <sheetData>
    <row r="1" spans="1:18" x14ac:dyDescent="0.25">
      <c r="A1" t="s">
        <v>8218</v>
      </c>
      <c r="B1" t="s">
        <v>8262</v>
      </c>
      <c r="E1" t="s">
        <v>8218</v>
      </c>
      <c r="F1" t="s">
        <v>8262</v>
      </c>
      <c r="H1" s="18" t="s">
        <v>8402</v>
      </c>
      <c r="Q1" s="18" t="s">
        <v>8410</v>
      </c>
    </row>
    <row r="2" spans="1:18" x14ac:dyDescent="0.25">
      <c r="A2" t="s">
        <v>8219</v>
      </c>
      <c r="B2">
        <v>182</v>
      </c>
      <c r="E2" t="s">
        <v>8221</v>
      </c>
      <c r="F2">
        <v>0</v>
      </c>
      <c r="H2" s="16" t="s">
        <v>8403</v>
      </c>
      <c r="I2" s="16">
        <f>AVERAGE(B2:B2186)</f>
        <v>194.42517162471395</v>
      </c>
      <c r="Q2" s="16" t="s">
        <v>8403</v>
      </c>
      <c r="R2" s="16">
        <f>AVERAGE(F2:F1531)</f>
        <v>17.709803921568628</v>
      </c>
    </row>
    <row r="3" spans="1:18" x14ac:dyDescent="0.25">
      <c r="A3" t="s">
        <v>8219</v>
      </c>
      <c r="B3">
        <v>79</v>
      </c>
      <c r="E3" t="s">
        <v>8221</v>
      </c>
      <c r="F3">
        <v>1</v>
      </c>
      <c r="H3" s="16" t="s">
        <v>8404</v>
      </c>
      <c r="I3" s="16">
        <f>MEDIAN(B2:B2186)</f>
        <v>62</v>
      </c>
      <c r="Q3" s="16" t="s">
        <v>8404</v>
      </c>
      <c r="R3" s="16">
        <f>MEDIAN(F2:F1531)</f>
        <v>4</v>
      </c>
    </row>
    <row r="4" spans="1:18" x14ac:dyDescent="0.25">
      <c r="A4" t="s">
        <v>8219</v>
      </c>
      <c r="B4">
        <v>35</v>
      </c>
      <c r="E4" t="s">
        <v>8221</v>
      </c>
      <c r="F4">
        <v>10</v>
      </c>
      <c r="H4" s="16" t="s">
        <v>8405</v>
      </c>
      <c r="I4" s="16">
        <f>MIN(B2:B2186)</f>
        <v>1</v>
      </c>
      <c r="Q4" s="16" t="s">
        <v>8405</v>
      </c>
      <c r="R4" s="16">
        <f>MIN(F2:F1531)</f>
        <v>0</v>
      </c>
    </row>
    <row r="5" spans="1:18" x14ac:dyDescent="0.25">
      <c r="A5" t="s">
        <v>8219</v>
      </c>
      <c r="B5">
        <v>150</v>
      </c>
      <c r="E5" t="s">
        <v>8221</v>
      </c>
      <c r="F5">
        <v>0</v>
      </c>
      <c r="H5" s="16" t="s">
        <v>8406</v>
      </c>
      <c r="I5" s="16">
        <f>MAX(B2:B2186)</f>
        <v>26457</v>
      </c>
      <c r="Q5" s="16" t="s">
        <v>8409</v>
      </c>
      <c r="R5" s="16">
        <f>MAX(F2:F1531)</f>
        <v>1293</v>
      </c>
    </row>
    <row r="6" spans="1:18" x14ac:dyDescent="0.25">
      <c r="A6" t="s">
        <v>8219</v>
      </c>
      <c r="B6">
        <v>284</v>
      </c>
      <c r="E6" t="s">
        <v>8221</v>
      </c>
      <c r="F6">
        <v>7</v>
      </c>
      <c r="H6" s="16" t="s">
        <v>8407</v>
      </c>
      <c r="I6" s="16">
        <f>_xlfn.VAR.S(B2:B2186)</f>
        <v>713167.37912800396</v>
      </c>
      <c r="Q6" s="16" t="s">
        <v>8407</v>
      </c>
      <c r="R6" s="16">
        <f>_xlfn.VAR.S(F2:F1531)</f>
        <v>3775.6894394644714</v>
      </c>
    </row>
    <row r="7" spans="1:18" x14ac:dyDescent="0.25">
      <c r="A7" t="s">
        <v>8219</v>
      </c>
      <c r="B7">
        <v>47</v>
      </c>
      <c r="E7" t="s">
        <v>8221</v>
      </c>
      <c r="F7">
        <v>0</v>
      </c>
      <c r="H7" s="16" t="s">
        <v>8408</v>
      </c>
      <c r="I7" s="16">
        <f>SQRT(I6)</f>
        <v>844.49237955591047</v>
      </c>
      <c r="Q7" s="16" t="s">
        <v>8408</v>
      </c>
      <c r="R7" s="16">
        <f>SQRT(R6)</f>
        <v>61.446638959868842</v>
      </c>
    </row>
    <row r="8" spans="1:18" ht="15.75" thickBot="1" x14ac:dyDescent="0.3">
      <c r="A8" t="s">
        <v>8219</v>
      </c>
      <c r="B8">
        <v>58</v>
      </c>
      <c r="E8" t="s">
        <v>8221</v>
      </c>
      <c r="F8">
        <v>1</v>
      </c>
    </row>
    <row r="9" spans="1:18" x14ac:dyDescent="0.25">
      <c r="A9" t="s">
        <v>8219</v>
      </c>
      <c r="B9">
        <v>57</v>
      </c>
      <c r="E9" t="s">
        <v>8221</v>
      </c>
      <c r="F9">
        <v>2</v>
      </c>
      <c r="H9" s="21" t="s">
        <v>8411</v>
      </c>
      <c r="I9" s="21"/>
      <c r="Q9" s="21" t="s">
        <v>8411</v>
      </c>
      <c r="R9" s="21"/>
    </row>
    <row r="10" spans="1:18" x14ac:dyDescent="0.25">
      <c r="A10" t="s">
        <v>8219</v>
      </c>
      <c r="B10">
        <v>12</v>
      </c>
      <c r="E10" t="s">
        <v>8221</v>
      </c>
      <c r="F10">
        <v>3</v>
      </c>
      <c r="H10" s="19"/>
      <c r="I10" s="19"/>
      <c r="Q10" s="19"/>
      <c r="R10" s="19"/>
    </row>
    <row r="11" spans="1:18" x14ac:dyDescent="0.25">
      <c r="A11" t="s">
        <v>8219</v>
      </c>
      <c r="B11">
        <v>20</v>
      </c>
      <c r="E11" t="s">
        <v>8221</v>
      </c>
      <c r="F11">
        <v>10</v>
      </c>
      <c r="H11" s="19" t="s">
        <v>8403</v>
      </c>
      <c r="I11" s="19">
        <v>194.42517162471395</v>
      </c>
      <c r="Q11" s="19" t="s">
        <v>8403</v>
      </c>
      <c r="R11" s="19">
        <v>17.709803921568628</v>
      </c>
    </row>
    <row r="12" spans="1:18" x14ac:dyDescent="0.25">
      <c r="A12" t="s">
        <v>8219</v>
      </c>
      <c r="B12">
        <v>19</v>
      </c>
      <c r="E12" t="s">
        <v>8221</v>
      </c>
      <c r="F12">
        <v>10</v>
      </c>
      <c r="H12" s="19" t="s">
        <v>8412</v>
      </c>
      <c r="I12" s="19">
        <v>18.066333141885615</v>
      </c>
      <c r="Q12" s="19" t="s">
        <v>8412</v>
      </c>
      <c r="R12" s="19">
        <v>1.5709140254854737</v>
      </c>
    </row>
    <row r="13" spans="1:18" x14ac:dyDescent="0.25">
      <c r="A13" t="s">
        <v>8219</v>
      </c>
      <c r="B13">
        <v>75</v>
      </c>
      <c r="E13" t="s">
        <v>8221</v>
      </c>
      <c r="F13">
        <v>1</v>
      </c>
      <c r="H13" s="19" t="s">
        <v>8404</v>
      </c>
      <c r="I13" s="19">
        <v>62</v>
      </c>
      <c r="Q13" s="19" t="s">
        <v>8404</v>
      </c>
      <c r="R13" s="19">
        <v>4</v>
      </c>
    </row>
    <row r="14" spans="1:18" x14ac:dyDescent="0.25">
      <c r="A14" t="s">
        <v>8219</v>
      </c>
      <c r="B14">
        <v>827</v>
      </c>
      <c r="E14" t="s">
        <v>8221</v>
      </c>
      <c r="F14">
        <v>0</v>
      </c>
      <c r="H14" s="19" t="s">
        <v>8413</v>
      </c>
      <c r="I14" s="19">
        <v>27</v>
      </c>
      <c r="Q14" s="19" t="s">
        <v>8413</v>
      </c>
      <c r="R14" s="19">
        <v>0</v>
      </c>
    </row>
    <row r="15" spans="1:18" x14ac:dyDescent="0.25">
      <c r="A15" t="s">
        <v>8219</v>
      </c>
      <c r="B15">
        <v>51</v>
      </c>
      <c r="E15" t="s">
        <v>8221</v>
      </c>
      <c r="F15">
        <v>0</v>
      </c>
      <c r="H15" s="19" t="s">
        <v>8408</v>
      </c>
      <c r="I15" s="19">
        <v>844.49237955591047</v>
      </c>
      <c r="Q15" s="19" t="s">
        <v>8408</v>
      </c>
      <c r="R15" s="19">
        <v>61.446638959868842</v>
      </c>
    </row>
    <row r="16" spans="1:18" x14ac:dyDescent="0.25">
      <c r="A16" t="s">
        <v>8219</v>
      </c>
      <c r="B16">
        <v>41</v>
      </c>
      <c r="E16" t="s">
        <v>8221</v>
      </c>
      <c r="F16">
        <v>0</v>
      </c>
      <c r="H16" s="19" t="s">
        <v>8414</v>
      </c>
      <c r="I16" s="19">
        <v>713167.37912800396</v>
      </c>
      <c r="Q16" s="19" t="s">
        <v>8414</v>
      </c>
      <c r="R16" s="19">
        <v>3775.6894394644714</v>
      </c>
    </row>
    <row r="17" spans="1:18" x14ac:dyDescent="0.25">
      <c r="A17" t="s">
        <v>8219</v>
      </c>
      <c r="B17">
        <v>98</v>
      </c>
      <c r="E17" t="s">
        <v>8221</v>
      </c>
      <c r="F17">
        <v>26</v>
      </c>
      <c r="H17" s="19" t="s">
        <v>8415</v>
      </c>
      <c r="I17" s="19">
        <v>583.1052562240742</v>
      </c>
      <c r="Q17" s="19" t="s">
        <v>8415</v>
      </c>
      <c r="R17" s="19">
        <v>193.27585405994381</v>
      </c>
    </row>
    <row r="18" spans="1:18" x14ac:dyDescent="0.25">
      <c r="A18" t="s">
        <v>8219</v>
      </c>
      <c r="B18">
        <v>70</v>
      </c>
      <c r="E18" t="s">
        <v>8221</v>
      </c>
      <c r="F18">
        <v>0</v>
      </c>
      <c r="H18" s="19" t="s">
        <v>8416</v>
      </c>
      <c r="I18" s="19">
        <v>21.40422343272953</v>
      </c>
      <c r="Q18" s="19" t="s">
        <v>8416</v>
      </c>
      <c r="R18" s="19">
        <v>11.831541000922531</v>
      </c>
    </row>
    <row r="19" spans="1:18" x14ac:dyDescent="0.25">
      <c r="A19" t="s">
        <v>8219</v>
      </c>
      <c r="B19">
        <v>36</v>
      </c>
      <c r="E19" t="s">
        <v>8221</v>
      </c>
      <c r="F19">
        <v>7</v>
      </c>
      <c r="H19" s="19" t="s">
        <v>8417</v>
      </c>
      <c r="I19" s="19">
        <v>26456</v>
      </c>
      <c r="Q19" s="19" t="s">
        <v>8417</v>
      </c>
      <c r="R19" s="19">
        <v>1293</v>
      </c>
    </row>
    <row r="20" spans="1:18" x14ac:dyDescent="0.25">
      <c r="A20" t="s">
        <v>8219</v>
      </c>
      <c r="B20">
        <v>342</v>
      </c>
      <c r="E20" t="s">
        <v>8221</v>
      </c>
      <c r="F20">
        <v>0</v>
      </c>
      <c r="H20" s="19" t="s">
        <v>8405</v>
      </c>
      <c r="I20" s="19">
        <v>1</v>
      </c>
      <c r="Q20" s="19" t="s">
        <v>8405</v>
      </c>
      <c r="R20" s="19">
        <v>0</v>
      </c>
    </row>
    <row r="21" spans="1:18" x14ac:dyDescent="0.25">
      <c r="A21" t="s">
        <v>8219</v>
      </c>
      <c r="B21">
        <v>22</v>
      </c>
      <c r="E21" t="s">
        <v>8221</v>
      </c>
      <c r="F21">
        <v>2</v>
      </c>
      <c r="H21" s="19" t="s">
        <v>8409</v>
      </c>
      <c r="I21" s="19">
        <v>26457</v>
      </c>
      <c r="Q21" s="19" t="s">
        <v>8409</v>
      </c>
      <c r="R21" s="19">
        <v>1293</v>
      </c>
    </row>
    <row r="22" spans="1:18" x14ac:dyDescent="0.25">
      <c r="A22" t="s">
        <v>8219</v>
      </c>
      <c r="B22">
        <v>25</v>
      </c>
      <c r="E22" t="s">
        <v>8221</v>
      </c>
      <c r="F22">
        <v>13</v>
      </c>
      <c r="H22" s="19" t="s">
        <v>8418</v>
      </c>
      <c r="I22" s="19">
        <v>424819</v>
      </c>
      <c r="Q22" s="19" t="s">
        <v>8418</v>
      </c>
      <c r="R22" s="19">
        <v>27096</v>
      </c>
    </row>
    <row r="23" spans="1:18" ht="15.75" thickBot="1" x14ac:dyDescent="0.3">
      <c r="A23" t="s">
        <v>8219</v>
      </c>
      <c r="B23">
        <v>101</v>
      </c>
      <c r="E23" t="s">
        <v>8221</v>
      </c>
      <c r="F23">
        <v>4</v>
      </c>
      <c r="H23" s="20" t="s">
        <v>8419</v>
      </c>
      <c r="I23" s="20">
        <v>2185</v>
      </c>
      <c r="Q23" s="20" t="s">
        <v>8419</v>
      </c>
      <c r="R23" s="20">
        <v>1530</v>
      </c>
    </row>
    <row r="24" spans="1:18" x14ac:dyDescent="0.25">
      <c r="A24" t="s">
        <v>8219</v>
      </c>
      <c r="B24">
        <v>8</v>
      </c>
      <c r="E24" t="s">
        <v>8221</v>
      </c>
      <c r="F24">
        <v>0</v>
      </c>
      <c r="I24">
        <v>0</v>
      </c>
      <c r="R24">
        <v>0</v>
      </c>
    </row>
    <row r="25" spans="1:18" x14ac:dyDescent="0.25">
      <c r="A25" t="s">
        <v>8219</v>
      </c>
      <c r="B25">
        <v>23</v>
      </c>
      <c r="E25" t="s">
        <v>8221</v>
      </c>
      <c r="F25">
        <v>12</v>
      </c>
    </row>
    <row r="26" spans="1:18" x14ac:dyDescent="0.25">
      <c r="A26" t="s">
        <v>8219</v>
      </c>
      <c r="B26">
        <v>574</v>
      </c>
      <c r="E26" t="s">
        <v>8221</v>
      </c>
      <c r="F26">
        <v>2</v>
      </c>
    </row>
    <row r="27" spans="1:18" x14ac:dyDescent="0.25">
      <c r="A27" t="s">
        <v>8219</v>
      </c>
      <c r="B27">
        <v>14</v>
      </c>
      <c r="E27" t="s">
        <v>8221</v>
      </c>
      <c r="F27">
        <v>10</v>
      </c>
    </row>
    <row r="28" spans="1:18" x14ac:dyDescent="0.25">
      <c r="A28" t="s">
        <v>8219</v>
      </c>
      <c r="B28">
        <v>19</v>
      </c>
      <c r="E28" t="s">
        <v>8221</v>
      </c>
      <c r="F28">
        <v>0</v>
      </c>
    </row>
    <row r="29" spans="1:18" x14ac:dyDescent="0.25">
      <c r="A29" t="s">
        <v>8219</v>
      </c>
      <c r="B29">
        <v>150</v>
      </c>
      <c r="E29" t="s">
        <v>8221</v>
      </c>
      <c r="F29">
        <v>5</v>
      </c>
    </row>
    <row r="30" spans="1:18" x14ac:dyDescent="0.25">
      <c r="A30" t="s">
        <v>8219</v>
      </c>
      <c r="B30">
        <v>71</v>
      </c>
      <c r="E30" t="s">
        <v>8221</v>
      </c>
      <c r="F30">
        <v>0</v>
      </c>
    </row>
    <row r="31" spans="1:18" x14ac:dyDescent="0.25">
      <c r="A31" t="s">
        <v>8219</v>
      </c>
      <c r="B31">
        <v>117</v>
      </c>
      <c r="E31" t="s">
        <v>8221</v>
      </c>
      <c r="F31">
        <v>5</v>
      </c>
    </row>
    <row r="32" spans="1:18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  <c r="E1279" t="s">
        <v>8221</v>
      </c>
      <c r="F1279">
        <v>34</v>
      </c>
    </row>
    <row r="1280" spans="1:6" x14ac:dyDescent="0.25">
      <c r="A1280" t="s">
        <v>8219</v>
      </c>
      <c r="B1280">
        <v>27</v>
      </c>
      <c r="E1280" t="s">
        <v>8221</v>
      </c>
      <c r="F1280">
        <v>23</v>
      </c>
    </row>
    <row r="1281" spans="1:6" x14ac:dyDescent="0.25">
      <c r="A1281" t="s">
        <v>8219</v>
      </c>
      <c r="B1281">
        <v>26</v>
      </c>
      <c r="E1281" t="s">
        <v>8221</v>
      </c>
      <c r="F1281">
        <v>19</v>
      </c>
    </row>
    <row r="1282" spans="1:6" x14ac:dyDescent="0.25">
      <c r="A1282" t="s">
        <v>8219</v>
      </c>
      <c r="B1282">
        <v>43</v>
      </c>
      <c r="E1282" t="s">
        <v>8221</v>
      </c>
      <c r="F1282">
        <v>50</v>
      </c>
    </row>
    <row r="1283" spans="1:6" x14ac:dyDescent="0.25">
      <c r="A1283" t="s">
        <v>8219</v>
      </c>
      <c r="B1283">
        <v>80</v>
      </c>
      <c r="E1283" t="s">
        <v>8221</v>
      </c>
      <c r="F1283">
        <v>12</v>
      </c>
    </row>
    <row r="1284" spans="1:6" x14ac:dyDescent="0.25">
      <c r="A1284" t="s">
        <v>8219</v>
      </c>
      <c r="B1284">
        <v>33</v>
      </c>
      <c r="E1284" t="s">
        <v>8221</v>
      </c>
      <c r="F1284">
        <v>8</v>
      </c>
    </row>
    <row r="1285" spans="1:6" x14ac:dyDescent="0.25">
      <c r="A1285" t="s">
        <v>8219</v>
      </c>
      <c r="B1285">
        <v>71</v>
      </c>
      <c r="E1285" t="s">
        <v>8221</v>
      </c>
      <c r="F1285">
        <v>9</v>
      </c>
    </row>
    <row r="1286" spans="1:6" x14ac:dyDescent="0.25">
      <c r="A1286" t="s">
        <v>8219</v>
      </c>
      <c r="B1286">
        <v>81</v>
      </c>
      <c r="E1286" t="s">
        <v>8221</v>
      </c>
      <c r="F1286">
        <v>43</v>
      </c>
    </row>
    <row r="1287" spans="1:6" x14ac:dyDescent="0.25">
      <c r="A1287" t="s">
        <v>8219</v>
      </c>
      <c r="B1287">
        <v>76</v>
      </c>
      <c r="E1287" t="s">
        <v>8221</v>
      </c>
      <c r="F1287">
        <v>28</v>
      </c>
    </row>
    <row r="1288" spans="1:6" x14ac:dyDescent="0.25">
      <c r="A1288" t="s">
        <v>8219</v>
      </c>
      <c r="B1288">
        <v>48</v>
      </c>
      <c r="E1288" t="s">
        <v>8221</v>
      </c>
      <c r="F1288">
        <v>4</v>
      </c>
    </row>
    <row r="1289" spans="1:6" x14ac:dyDescent="0.25">
      <c r="A1289" t="s">
        <v>8219</v>
      </c>
      <c r="B1289">
        <v>61</v>
      </c>
      <c r="E1289" t="s">
        <v>8221</v>
      </c>
      <c r="F1289">
        <v>24</v>
      </c>
    </row>
    <row r="1290" spans="1:6" x14ac:dyDescent="0.25">
      <c r="A1290" t="s">
        <v>8219</v>
      </c>
      <c r="B1290">
        <v>60</v>
      </c>
      <c r="E1290" t="s">
        <v>8221</v>
      </c>
      <c r="F1290">
        <v>2</v>
      </c>
    </row>
    <row r="1291" spans="1:6" x14ac:dyDescent="0.25">
      <c r="A1291" t="s">
        <v>8219</v>
      </c>
      <c r="B1291">
        <v>136</v>
      </c>
      <c r="E1291" t="s">
        <v>8221</v>
      </c>
      <c r="F1291">
        <v>2</v>
      </c>
    </row>
    <row r="1292" spans="1:6" x14ac:dyDescent="0.25">
      <c r="A1292" t="s">
        <v>8219</v>
      </c>
      <c r="B1292">
        <v>14</v>
      </c>
      <c r="E1292" t="s">
        <v>8221</v>
      </c>
      <c r="F1292">
        <v>20</v>
      </c>
    </row>
    <row r="1293" spans="1:6" x14ac:dyDescent="0.25">
      <c r="A1293" t="s">
        <v>8219</v>
      </c>
      <c r="B1293">
        <v>78</v>
      </c>
      <c r="E1293" t="s">
        <v>8221</v>
      </c>
      <c r="F1293">
        <v>1</v>
      </c>
    </row>
    <row r="1294" spans="1:6" x14ac:dyDescent="0.25">
      <c r="A1294" t="s">
        <v>8219</v>
      </c>
      <c r="B1294">
        <v>4</v>
      </c>
      <c r="E1294" t="s">
        <v>8221</v>
      </c>
      <c r="F1294">
        <v>1</v>
      </c>
    </row>
    <row r="1295" spans="1:6" x14ac:dyDescent="0.25">
      <c r="A1295" t="s">
        <v>8219</v>
      </c>
      <c r="B1295">
        <v>11</v>
      </c>
      <c r="E1295" t="s">
        <v>8221</v>
      </c>
      <c r="F1295">
        <v>4</v>
      </c>
    </row>
    <row r="1296" spans="1:6" x14ac:dyDescent="0.25">
      <c r="A1296" t="s">
        <v>8219</v>
      </c>
      <c r="B1296">
        <v>185</v>
      </c>
      <c r="E1296" t="s">
        <v>8221</v>
      </c>
      <c r="F1296">
        <v>1</v>
      </c>
    </row>
    <row r="1297" spans="1:6" x14ac:dyDescent="0.25">
      <c r="A1297" t="s">
        <v>8219</v>
      </c>
      <c r="B1297">
        <v>59</v>
      </c>
      <c r="E1297" t="s">
        <v>8221</v>
      </c>
      <c r="F1297">
        <v>1</v>
      </c>
    </row>
    <row r="1298" spans="1:6" x14ac:dyDescent="0.25">
      <c r="A1298" t="s">
        <v>8219</v>
      </c>
      <c r="B1298">
        <v>27</v>
      </c>
      <c r="E1298" t="s">
        <v>8221</v>
      </c>
      <c r="F1298">
        <v>13</v>
      </c>
    </row>
    <row r="1299" spans="1:6" x14ac:dyDescent="0.25">
      <c r="A1299" t="s">
        <v>8219</v>
      </c>
      <c r="B1299">
        <v>63</v>
      </c>
      <c r="E1299" t="s">
        <v>8221</v>
      </c>
      <c r="F1299">
        <v>1</v>
      </c>
    </row>
    <row r="1300" spans="1:6" x14ac:dyDescent="0.25">
      <c r="A1300" t="s">
        <v>8219</v>
      </c>
      <c r="B1300">
        <v>13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0</v>
      </c>
    </row>
    <row r="1302" spans="1:6" x14ac:dyDescent="0.25">
      <c r="A1302" t="s">
        <v>8219</v>
      </c>
      <c r="B1302">
        <v>57</v>
      </c>
      <c r="E1302" t="s">
        <v>8221</v>
      </c>
      <c r="F1302">
        <v>3</v>
      </c>
    </row>
    <row r="1303" spans="1:6" x14ac:dyDescent="0.25">
      <c r="A1303" t="s">
        <v>8219</v>
      </c>
      <c r="B1303">
        <v>61</v>
      </c>
      <c r="E1303" t="s">
        <v>8221</v>
      </c>
      <c r="F1303">
        <v>14</v>
      </c>
    </row>
    <row r="1304" spans="1:6" x14ac:dyDescent="0.25">
      <c r="A1304" t="s">
        <v>8219</v>
      </c>
      <c r="B1304">
        <v>65</v>
      </c>
      <c r="E1304" t="s">
        <v>8221</v>
      </c>
      <c r="F1304">
        <v>2</v>
      </c>
    </row>
    <row r="1305" spans="1:6" x14ac:dyDescent="0.25">
      <c r="A1305" t="s">
        <v>8219</v>
      </c>
      <c r="B1305">
        <v>134</v>
      </c>
      <c r="E1305" t="s">
        <v>8221</v>
      </c>
      <c r="F1305">
        <v>5</v>
      </c>
    </row>
    <row r="1306" spans="1:6" x14ac:dyDescent="0.25">
      <c r="A1306" t="s">
        <v>8219</v>
      </c>
      <c r="B1306">
        <v>37</v>
      </c>
      <c r="E1306" t="s">
        <v>8221</v>
      </c>
      <c r="F1306">
        <v>14</v>
      </c>
    </row>
    <row r="1307" spans="1:6" x14ac:dyDescent="0.25">
      <c r="A1307" t="s">
        <v>8219</v>
      </c>
      <c r="B1307">
        <v>37</v>
      </c>
      <c r="E1307" t="s">
        <v>8221</v>
      </c>
      <c r="F1307">
        <v>9</v>
      </c>
    </row>
    <row r="1308" spans="1:6" x14ac:dyDescent="0.25">
      <c r="A1308" t="s">
        <v>8219</v>
      </c>
      <c r="B1308">
        <v>150</v>
      </c>
      <c r="E1308" t="s">
        <v>8221</v>
      </c>
      <c r="F1308">
        <v>8</v>
      </c>
    </row>
    <row r="1309" spans="1:6" x14ac:dyDescent="0.25">
      <c r="A1309" t="s">
        <v>8219</v>
      </c>
      <c r="B1309">
        <v>56</v>
      </c>
      <c r="E1309" t="s">
        <v>8221</v>
      </c>
      <c r="F1309">
        <v>7</v>
      </c>
    </row>
    <row r="1310" spans="1:6" x14ac:dyDescent="0.25">
      <c r="A1310" t="s">
        <v>8219</v>
      </c>
      <c r="B1310">
        <v>18</v>
      </c>
      <c r="E1310" t="s">
        <v>8221</v>
      </c>
      <c r="F1310">
        <v>0</v>
      </c>
    </row>
    <row r="1311" spans="1:6" x14ac:dyDescent="0.25">
      <c r="A1311" t="s">
        <v>8219</v>
      </c>
      <c r="B1311">
        <v>60</v>
      </c>
      <c r="E1311" t="s">
        <v>8221</v>
      </c>
      <c r="F1311">
        <v>84</v>
      </c>
    </row>
    <row r="1312" spans="1:6" x14ac:dyDescent="0.25">
      <c r="A1312" t="s">
        <v>8219</v>
      </c>
      <c r="B1312">
        <v>67</v>
      </c>
      <c r="E1312" t="s">
        <v>8221</v>
      </c>
      <c r="F1312">
        <v>11</v>
      </c>
    </row>
    <row r="1313" spans="1:6" x14ac:dyDescent="0.25">
      <c r="A1313" t="s">
        <v>8219</v>
      </c>
      <c r="B1313">
        <v>35</v>
      </c>
      <c r="E1313" t="s">
        <v>8221</v>
      </c>
      <c r="F1313">
        <v>1</v>
      </c>
    </row>
    <row r="1314" spans="1:6" x14ac:dyDescent="0.25">
      <c r="A1314" t="s">
        <v>8219</v>
      </c>
      <c r="B1314">
        <v>34</v>
      </c>
      <c r="E1314" t="s">
        <v>8221</v>
      </c>
      <c r="F1314">
        <v>4</v>
      </c>
    </row>
    <row r="1315" spans="1:6" x14ac:dyDescent="0.25">
      <c r="A1315" t="s">
        <v>8219</v>
      </c>
      <c r="B1315">
        <v>36</v>
      </c>
      <c r="E1315" t="s">
        <v>8221</v>
      </c>
      <c r="F1315">
        <v>10</v>
      </c>
    </row>
    <row r="1316" spans="1:6" x14ac:dyDescent="0.25">
      <c r="A1316" t="s">
        <v>8219</v>
      </c>
      <c r="B1316">
        <v>18</v>
      </c>
      <c r="E1316" t="s">
        <v>8221</v>
      </c>
      <c r="F1316">
        <v>16</v>
      </c>
    </row>
    <row r="1317" spans="1:6" x14ac:dyDescent="0.25">
      <c r="A1317" t="s">
        <v>8219</v>
      </c>
      <c r="B1317">
        <v>25</v>
      </c>
      <c r="E1317" t="s">
        <v>8221</v>
      </c>
      <c r="F1317">
        <v>2</v>
      </c>
    </row>
    <row r="1318" spans="1:6" x14ac:dyDescent="0.25">
      <c r="A1318" t="s">
        <v>8219</v>
      </c>
      <c r="B1318">
        <v>21</v>
      </c>
      <c r="E1318" t="s">
        <v>8221</v>
      </c>
      <c r="F1318">
        <v>5</v>
      </c>
    </row>
    <row r="1319" spans="1:6" x14ac:dyDescent="0.25">
      <c r="A1319" t="s">
        <v>8219</v>
      </c>
      <c r="B1319">
        <v>151</v>
      </c>
      <c r="E1319" t="s">
        <v>8221</v>
      </c>
      <c r="F1319">
        <v>1</v>
      </c>
    </row>
    <row r="1320" spans="1:6" x14ac:dyDescent="0.25">
      <c r="A1320" t="s">
        <v>8219</v>
      </c>
      <c r="B1320">
        <v>489</v>
      </c>
      <c r="E1320" t="s">
        <v>8221</v>
      </c>
      <c r="F1320">
        <v>31</v>
      </c>
    </row>
    <row r="1321" spans="1:6" x14ac:dyDescent="0.25">
      <c r="A1321" t="s">
        <v>8219</v>
      </c>
      <c r="B1321">
        <v>50</v>
      </c>
      <c r="E1321" t="s">
        <v>8221</v>
      </c>
      <c r="F1321">
        <v>0</v>
      </c>
    </row>
    <row r="1322" spans="1:6" x14ac:dyDescent="0.25">
      <c r="A1322" t="s">
        <v>8219</v>
      </c>
      <c r="B1322">
        <v>321</v>
      </c>
      <c r="E1322" t="s">
        <v>8221</v>
      </c>
      <c r="F1322">
        <v>2</v>
      </c>
    </row>
    <row r="1323" spans="1:6" x14ac:dyDescent="0.25">
      <c r="A1323" t="s">
        <v>8219</v>
      </c>
      <c r="B1323">
        <v>1762</v>
      </c>
      <c r="E1323" t="s">
        <v>8221</v>
      </c>
      <c r="F1323">
        <v>7</v>
      </c>
    </row>
    <row r="1324" spans="1:6" x14ac:dyDescent="0.25">
      <c r="A1324" t="s">
        <v>8219</v>
      </c>
      <c r="B1324">
        <v>385</v>
      </c>
      <c r="E1324" t="s">
        <v>8221</v>
      </c>
      <c r="F1324">
        <v>16</v>
      </c>
    </row>
    <row r="1325" spans="1:6" x14ac:dyDescent="0.25">
      <c r="A1325" t="s">
        <v>8219</v>
      </c>
      <c r="B1325">
        <v>398</v>
      </c>
      <c r="E1325" t="s">
        <v>8221</v>
      </c>
      <c r="F1325">
        <v>4</v>
      </c>
    </row>
    <row r="1326" spans="1:6" x14ac:dyDescent="0.25">
      <c r="A1326" t="s">
        <v>8219</v>
      </c>
      <c r="B1326">
        <v>304</v>
      </c>
      <c r="E1326" t="s">
        <v>8221</v>
      </c>
      <c r="F1326">
        <v>4</v>
      </c>
    </row>
    <row r="1327" spans="1:6" x14ac:dyDescent="0.25">
      <c r="A1327" t="s">
        <v>8219</v>
      </c>
      <c r="B1327">
        <v>676</v>
      </c>
      <c r="E1327" t="s">
        <v>8221</v>
      </c>
      <c r="F1327">
        <v>4</v>
      </c>
    </row>
    <row r="1328" spans="1:6" x14ac:dyDescent="0.25">
      <c r="A1328" t="s">
        <v>8219</v>
      </c>
      <c r="B1328">
        <v>577</v>
      </c>
      <c r="E1328" t="s">
        <v>8221</v>
      </c>
      <c r="F1328">
        <v>3</v>
      </c>
    </row>
    <row r="1329" spans="1:6" x14ac:dyDescent="0.25">
      <c r="A1329" t="s">
        <v>8219</v>
      </c>
      <c r="B1329">
        <v>3663</v>
      </c>
      <c r="E1329" t="s">
        <v>8221</v>
      </c>
      <c r="F1329">
        <v>36</v>
      </c>
    </row>
    <row r="1330" spans="1:6" x14ac:dyDescent="0.25">
      <c r="A1330" t="s">
        <v>8219</v>
      </c>
      <c r="B1330">
        <v>294</v>
      </c>
      <c r="E1330" t="s">
        <v>8221</v>
      </c>
      <c r="F1330">
        <v>1</v>
      </c>
    </row>
    <row r="1331" spans="1:6" x14ac:dyDescent="0.25">
      <c r="A1331" t="s">
        <v>8219</v>
      </c>
      <c r="B1331">
        <v>28</v>
      </c>
      <c r="E1331" t="s">
        <v>8221</v>
      </c>
      <c r="F1331">
        <v>7</v>
      </c>
    </row>
    <row r="1332" spans="1:6" x14ac:dyDescent="0.25">
      <c r="A1332" t="s">
        <v>8219</v>
      </c>
      <c r="B1332">
        <v>100</v>
      </c>
      <c r="E1332" t="s">
        <v>8221</v>
      </c>
      <c r="F1332">
        <v>27</v>
      </c>
    </row>
    <row r="1333" spans="1:6" x14ac:dyDescent="0.25">
      <c r="A1333" t="s">
        <v>8219</v>
      </c>
      <c r="B1333">
        <v>72</v>
      </c>
      <c r="E1333" t="s">
        <v>8221</v>
      </c>
      <c r="F1333">
        <v>1</v>
      </c>
    </row>
    <row r="1334" spans="1:6" x14ac:dyDescent="0.25">
      <c r="A1334" t="s">
        <v>8219</v>
      </c>
      <c r="B1334">
        <v>238</v>
      </c>
      <c r="E1334" t="s">
        <v>8221</v>
      </c>
      <c r="F1334">
        <v>0</v>
      </c>
    </row>
    <row r="1335" spans="1:6" x14ac:dyDescent="0.25">
      <c r="A1335" t="s">
        <v>8219</v>
      </c>
      <c r="B1335">
        <v>159</v>
      </c>
      <c r="E1335" t="s">
        <v>8221</v>
      </c>
      <c r="F1335">
        <v>1</v>
      </c>
    </row>
    <row r="1336" spans="1:6" x14ac:dyDescent="0.25">
      <c r="A1336" t="s">
        <v>8219</v>
      </c>
      <c r="B1336">
        <v>77</v>
      </c>
      <c r="E1336" t="s">
        <v>8221</v>
      </c>
      <c r="F1336">
        <v>3</v>
      </c>
    </row>
    <row r="1337" spans="1:6" x14ac:dyDescent="0.25">
      <c r="A1337" t="s">
        <v>8219</v>
      </c>
      <c r="B1337">
        <v>53</v>
      </c>
      <c r="E1337" t="s">
        <v>8221</v>
      </c>
      <c r="F1337">
        <v>3</v>
      </c>
    </row>
    <row r="1338" spans="1:6" x14ac:dyDescent="0.25">
      <c r="A1338" t="s">
        <v>8219</v>
      </c>
      <c r="B1338">
        <v>1251</v>
      </c>
      <c r="E1338" t="s">
        <v>8221</v>
      </c>
      <c r="F1338">
        <v>3</v>
      </c>
    </row>
    <row r="1339" spans="1:6" x14ac:dyDescent="0.25">
      <c r="A1339" t="s">
        <v>8219</v>
      </c>
      <c r="B1339">
        <v>465</v>
      </c>
      <c r="E1339" t="s">
        <v>8221</v>
      </c>
      <c r="F1339">
        <v>0</v>
      </c>
    </row>
    <row r="1340" spans="1:6" x14ac:dyDescent="0.25">
      <c r="A1340" t="s">
        <v>8219</v>
      </c>
      <c r="B1340">
        <v>74</v>
      </c>
      <c r="E1340" t="s">
        <v>8221</v>
      </c>
      <c r="F1340">
        <v>6</v>
      </c>
    </row>
    <row r="1341" spans="1:6" x14ac:dyDescent="0.25">
      <c r="A1341" t="s">
        <v>8219</v>
      </c>
      <c r="B1341">
        <v>62</v>
      </c>
      <c r="E1341" t="s">
        <v>8221</v>
      </c>
      <c r="F1341">
        <v>17</v>
      </c>
    </row>
    <row r="1342" spans="1:6" x14ac:dyDescent="0.25">
      <c r="A1342" t="s">
        <v>8219</v>
      </c>
      <c r="B1342">
        <v>3468</v>
      </c>
      <c r="E1342" t="s">
        <v>8221</v>
      </c>
      <c r="F1342">
        <v>40</v>
      </c>
    </row>
    <row r="1343" spans="1:6" x14ac:dyDescent="0.25">
      <c r="A1343" t="s">
        <v>8219</v>
      </c>
      <c r="B1343">
        <v>52</v>
      </c>
      <c r="E1343" t="s">
        <v>8221</v>
      </c>
      <c r="F1343">
        <v>3</v>
      </c>
    </row>
    <row r="1344" spans="1:6" x14ac:dyDescent="0.25">
      <c r="A1344" t="s">
        <v>8219</v>
      </c>
      <c r="B1344">
        <v>50</v>
      </c>
      <c r="E1344" t="s">
        <v>8221</v>
      </c>
      <c r="F1344">
        <v>1</v>
      </c>
    </row>
    <row r="1345" spans="1:6" x14ac:dyDescent="0.25">
      <c r="A1345" t="s">
        <v>8219</v>
      </c>
      <c r="B1345">
        <v>45</v>
      </c>
      <c r="E1345" t="s">
        <v>8221</v>
      </c>
      <c r="F1345">
        <v>2</v>
      </c>
    </row>
    <row r="1346" spans="1:6" x14ac:dyDescent="0.25">
      <c r="A1346" t="s">
        <v>8219</v>
      </c>
      <c r="B1346">
        <v>21</v>
      </c>
      <c r="E1346" t="s">
        <v>8221</v>
      </c>
      <c r="F1346">
        <v>7</v>
      </c>
    </row>
    <row r="1347" spans="1:6" x14ac:dyDescent="0.25">
      <c r="A1347" t="s">
        <v>8219</v>
      </c>
      <c r="B1347">
        <v>100</v>
      </c>
      <c r="E1347" t="s">
        <v>8221</v>
      </c>
      <c r="F1347">
        <v>14</v>
      </c>
    </row>
    <row r="1348" spans="1:6" x14ac:dyDescent="0.25">
      <c r="A1348" t="s">
        <v>8219</v>
      </c>
      <c r="B1348">
        <v>81</v>
      </c>
      <c r="E1348" t="s">
        <v>8221</v>
      </c>
      <c r="F1348">
        <v>0</v>
      </c>
    </row>
    <row r="1349" spans="1:6" x14ac:dyDescent="0.25">
      <c r="A1349" t="s">
        <v>8219</v>
      </c>
      <c r="B1349">
        <v>286</v>
      </c>
      <c r="E1349" t="s">
        <v>8221</v>
      </c>
      <c r="F1349">
        <v>0</v>
      </c>
    </row>
    <row r="1350" spans="1:6" x14ac:dyDescent="0.25">
      <c r="A1350" t="s">
        <v>8219</v>
      </c>
      <c r="B1350">
        <v>42</v>
      </c>
      <c r="E1350" t="s">
        <v>8221</v>
      </c>
      <c r="F1350">
        <v>1</v>
      </c>
    </row>
    <row r="1351" spans="1:6" x14ac:dyDescent="0.25">
      <c r="A1351" t="s">
        <v>8219</v>
      </c>
      <c r="B1351">
        <v>199</v>
      </c>
      <c r="E1351" t="s">
        <v>8221</v>
      </c>
      <c r="F1351">
        <v>12</v>
      </c>
    </row>
    <row r="1352" spans="1:6" x14ac:dyDescent="0.25">
      <c r="A1352" t="s">
        <v>8219</v>
      </c>
      <c r="B1352">
        <v>25</v>
      </c>
      <c r="E1352" t="s">
        <v>8221</v>
      </c>
      <c r="F1352">
        <v>12</v>
      </c>
    </row>
    <row r="1353" spans="1:6" x14ac:dyDescent="0.25">
      <c r="A1353" t="s">
        <v>8219</v>
      </c>
      <c r="B1353">
        <v>84</v>
      </c>
      <c r="E1353" t="s">
        <v>8221</v>
      </c>
      <c r="F1353">
        <v>23</v>
      </c>
    </row>
    <row r="1354" spans="1:6" x14ac:dyDescent="0.25">
      <c r="A1354" t="s">
        <v>8219</v>
      </c>
      <c r="B1354">
        <v>50</v>
      </c>
      <c r="E1354" t="s">
        <v>8221</v>
      </c>
      <c r="F1354">
        <v>0</v>
      </c>
    </row>
    <row r="1355" spans="1:6" x14ac:dyDescent="0.25">
      <c r="A1355" t="s">
        <v>8219</v>
      </c>
      <c r="B1355">
        <v>26</v>
      </c>
      <c r="E1355" t="s">
        <v>8221</v>
      </c>
      <c r="F1355">
        <v>10</v>
      </c>
    </row>
    <row r="1356" spans="1:6" x14ac:dyDescent="0.25">
      <c r="A1356" t="s">
        <v>8219</v>
      </c>
      <c r="B1356">
        <v>14</v>
      </c>
      <c r="E1356" t="s">
        <v>8221</v>
      </c>
      <c r="F1356">
        <v>5</v>
      </c>
    </row>
    <row r="1357" spans="1:6" x14ac:dyDescent="0.25">
      <c r="A1357" t="s">
        <v>8219</v>
      </c>
      <c r="B1357">
        <v>49</v>
      </c>
      <c r="E1357" t="s">
        <v>8221</v>
      </c>
      <c r="F1357">
        <v>1</v>
      </c>
    </row>
    <row r="1358" spans="1:6" x14ac:dyDescent="0.25">
      <c r="A1358" t="s">
        <v>8219</v>
      </c>
      <c r="B1358">
        <v>69</v>
      </c>
      <c r="E1358" t="s">
        <v>8221</v>
      </c>
      <c r="F1358">
        <v>2</v>
      </c>
    </row>
    <row r="1359" spans="1:6" x14ac:dyDescent="0.25">
      <c r="A1359" t="s">
        <v>8219</v>
      </c>
      <c r="B1359">
        <v>60</v>
      </c>
      <c r="E1359" t="s">
        <v>8221</v>
      </c>
      <c r="F1359">
        <v>2</v>
      </c>
    </row>
    <row r="1360" spans="1:6" x14ac:dyDescent="0.25">
      <c r="A1360" t="s">
        <v>8219</v>
      </c>
      <c r="B1360">
        <v>80</v>
      </c>
      <c r="E1360" t="s">
        <v>8221</v>
      </c>
      <c r="F1360">
        <v>0</v>
      </c>
    </row>
    <row r="1361" spans="1:6" x14ac:dyDescent="0.25">
      <c r="A1361" t="s">
        <v>8219</v>
      </c>
      <c r="B1361">
        <v>56</v>
      </c>
      <c r="E1361" t="s">
        <v>8221</v>
      </c>
      <c r="F1361">
        <v>13</v>
      </c>
    </row>
    <row r="1362" spans="1:6" x14ac:dyDescent="0.25">
      <c r="A1362" t="s">
        <v>8219</v>
      </c>
      <c r="B1362">
        <v>104</v>
      </c>
      <c r="E1362" t="s">
        <v>8221</v>
      </c>
      <c r="F1362">
        <v>0</v>
      </c>
    </row>
    <row r="1363" spans="1:6" x14ac:dyDescent="0.25">
      <c r="A1363" t="s">
        <v>8219</v>
      </c>
      <c r="B1363">
        <v>46</v>
      </c>
      <c r="E1363" t="s">
        <v>8221</v>
      </c>
      <c r="F1363">
        <v>1</v>
      </c>
    </row>
    <row r="1364" spans="1:6" x14ac:dyDescent="0.25">
      <c r="A1364" t="s">
        <v>8219</v>
      </c>
      <c r="B1364">
        <v>206</v>
      </c>
      <c r="E1364" t="s">
        <v>8221</v>
      </c>
      <c r="F1364">
        <v>5</v>
      </c>
    </row>
    <row r="1365" spans="1:6" x14ac:dyDescent="0.25">
      <c r="A1365" t="s">
        <v>8219</v>
      </c>
      <c r="B1365">
        <v>18</v>
      </c>
      <c r="E1365" t="s">
        <v>8221</v>
      </c>
      <c r="F1365">
        <v>2</v>
      </c>
    </row>
    <row r="1366" spans="1:6" x14ac:dyDescent="0.25">
      <c r="A1366" t="s">
        <v>8219</v>
      </c>
      <c r="B1366">
        <v>28</v>
      </c>
      <c r="E1366" t="s">
        <v>8221</v>
      </c>
      <c r="F1366">
        <v>0</v>
      </c>
    </row>
    <row r="1367" spans="1:6" x14ac:dyDescent="0.25">
      <c r="A1367" t="s">
        <v>8219</v>
      </c>
      <c r="B1367">
        <v>11</v>
      </c>
      <c r="E1367" t="s">
        <v>8221</v>
      </c>
      <c r="F1367">
        <v>32</v>
      </c>
    </row>
    <row r="1368" spans="1:6" x14ac:dyDescent="0.25">
      <c r="A1368" t="s">
        <v>8219</v>
      </c>
      <c r="B1368">
        <v>263</v>
      </c>
      <c r="E1368" t="s">
        <v>8221</v>
      </c>
      <c r="F1368">
        <v>1</v>
      </c>
    </row>
    <row r="1369" spans="1:6" x14ac:dyDescent="0.25">
      <c r="A1369" t="s">
        <v>8219</v>
      </c>
      <c r="B1369">
        <v>394</v>
      </c>
      <c r="E1369" t="s">
        <v>8221</v>
      </c>
      <c r="F1369">
        <v>1</v>
      </c>
    </row>
    <row r="1370" spans="1:6" x14ac:dyDescent="0.25">
      <c r="A1370" t="s">
        <v>8219</v>
      </c>
      <c r="B1370">
        <v>1049</v>
      </c>
      <c r="E1370" t="s">
        <v>8221</v>
      </c>
      <c r="F1370">
        <v>1</v>
      </c>
    </row>
    <row r="1371" spans="1:6" x14ac:dyDescent="0.25">
      <c r="A1371" t="s">
        <v>8219</v>
      </c>
      <c r="B1371">
        <v>308</v>
      </c>
      <c r="E1371" t="s">
        <v>8221</v>
      </c>
      <c r="F1371">
        <v>0</v>
      </c>
    </row>
    <row r="1372" spans="1:6" x14ac:dyDescent="0.25">
      <c r="A1372" t="s">
        <v>8219</v>
      </c>
      <c r="B1372">
        <v>1088</v>
      </c>
      <c r="E1372" t="s">
        <v>8221</v>
      </c>
      <c r="F1372">
        <v>0</v>
      </c>
    </row>
    <row r="1373" spans="1:6" x14ac:dyDescent="0.25">
      <c r="A1373" t="s">
        <v>8219</v>
      </c>
      <c r="B1373">
        <v>73</v>
      </c>
      <c r="E1373" t="s">
        <v>8221</v>
      </c>
      <c r="F1373">
        <v>8</v>
      </c>
    </row>
    <row r="1374" spans="1:6" x14ac:dyDescent="0.25">
      <c r="A1374" t="s">
        <v>8219</v>
      </c>
      <c r="B1374">
        <v>143</v>
      </c>
      <c r="E1374" t="s">
        <v>8221</v>
      </c>
      <c r="F1374">
        <v>0</v>
      </c>
    </row>
    <row r="1375" spans="1:6" x14ac:dyDescent="0.25">
      <c r="A1375" t="s">
        <v>8219</v>
      </c>
      <c r="B1375">
        <v>1420</v>
      </c>
      <c r="E1375" t="s">
        <v>8221</v>
      </c>
      <c r="F1375">
        <v>1</v>
      </c>
    </row>
    <row r="1376" spans="1:6" x14ac:dyDescent="0.25">
      <c r="A1376" t="s">
        <v>8219</v>
      </c>
      <c r="B1376">
        <v>305</v>
      </c>
      <c r="E1376" t="s">
        <v>8221</v>
      </c>
      <c r="F1376">
        <v>16</v>
      </c>
    </row>
    <row r="1377" spans="1:6" x14ac:dyDescent="0.25">
      <c r="A1377" t="s">
        <v>8219</v>
      </c>
      <c r="B1377">
        <v>551</v>
      </c>
      <c r="E1377" t="s">
        <v>8221</v>
      </c>
      <c r="F1377">
        <v>12</v>
      </c>
    </row>
    <row r="1378" spans="1:6" x14ac:dyDescent="0.25">
      <c r="A1378" t="s">
        <v>8219</v>
      </c>
      <c r="B1378">
        <v>187</v>
      </c>
      <c r="E1378" t="s">
        <v>8221</v>
      </c>
      <c r="F1378">
        <v>4</v>
      </c>
    </row>
    <row r="1379" spans="1:6" x14ac:dyDescent="0.25">
      <c r="A1379" t="s">
        <v>8219</v>
      </c>
      <c r="B1379">
        <v>325</v>
      </c>
      <c r="E1379" t="s">
        <v>8221</v>
      </c>
      <c r="F1379">
        <v>2</v>
      </c>
    </row>
    <row r="1380" spans="1:6" x14ac:dyDescent="0.25">
      <c r="A1380" t="s">
        <v>8219</v>
      </c>
      <c r="B1380">
        <v>148</v>
      </c>
      <c r="E1380" t="s">
        <v>8221</v>
      </c>
      <c r="F1380">
        <v>3</v>
      </c>
    </row>
    <row r="1381" spans="1:6" x14ac:dyDescent="0.25">
      <c r="A1381" t="s">
        <v>8219</v>
      </c>
      <c r="B1381">
        <v>69</v>
      </c>
      <c r="E1381" t="s">
        <v>8221</v>
      </c>
      <c r="F1381">
        <v>0</v>
      </c>
    </row>
    <row r="1382" spans="1:6" x14ac:dyDescent="0.25">
      <c r="A1382" t="s">
        <v>8219</v>
      </c>
      <c r="B1382">
        <v>173</v>
      </c>
      <c r="E1382" t="s">
        <v>8221</v>
      </c>
      <c r="F1382">
        <v>3</v>
      </c>
    </row>
    <row r="1383" spans="1:6" x14ac:dyDescent="0.25">
      <c r="A1383" t="s">
        <v>8219</v>
      </c>
      <c r="B1383">
        <v>269</v>
      </c>
      <c r="E1383" t="s">
        <v>8221</v>
      </c>
      <c r="F1383">
        <v>4</v>
      </c>
    </row>
    <row r="1384" spans="1:6" x14ac:dyDescent="0.25">
      <c r="A1384" t="s">
        <v>8219</v>
      </c>
      <c r="B1384">
        <v>185</v>
      </c>
      <c r="E1384" t="s">
        <v>8221</v>
      </c>
      <c r="F1384">
        <v>2</v>
      </c>
    </row>
    <row r="1385" spans="1:6" x14ac:dyDescent="0.25">
      <c r="A1385" t="s">
        <v>8219</v>
      </c>
      <c r="B1385">
        <v>176</v>
      </c>
      <c r="E1385" t="s">
        <v>8221</v>
      </c>
      <c r="F1385">
        <v>10</v>
      </c>
    </row>
    <row r="1386" spans="1:6" x14ac:dyDescent="0.25">
      <c r="A1386" t="s">
        <v>8219</v>
      </c>
      <c r="B1386">
        <v>1019</v>
      </c>
      <c r="E1386" t="s">
        <v>8221</v>
      </c>
      <c r="F1386">
        <v>11</v>
      </c>
    </row>
    <row r="1387" spans="1:6" x14ac:dyDescent="0.25">
      <c r="A1387" t="s">
        <v>8219</v>
      </c>
      <c r="B1387">
        <v>113</v>
      </c>
      <c r="E1387" t="s">
        <v>8221</v>
      </c>
      <c r="F1387">
        <v>6</v>
      </c>
    </row>
    <row r="1388" spans="1:6" x14ac:dyDescent="0.25">
      <c r="A1388" t="s">
        <v>8219</v>
      </c>
      <c r="B1388">
        <v>404</v>
      </c>
      <c r="E1388" t="s">
        <v>8221</v>
      </c>
      <c r="F1388">
        <v>2</v>
      </c>
    </row>
    <row r="1389" spans="1:6" x14ac:dyDescent="0.25">
      <c r="A1389" t="s">
        <v>8219</v>
      </c>
      <c r="B1389">
        <v>707</v>
      </c>
      <c r="E1389" t="s">
        <v>8221</v>
      </c>
      <c r="F1389">
        <v>6</v>
      </c>
    </row>
    <row r="1390" spans="1:6" x14ac:dyDescent="0.25">
      <c r="A1390" t="s">
        <v>8219</v>
      </c>
      <c r="B1390">
        <v>392</v>
      </c>
      <c r="E1390" t="s">
        <v>8221</v>
      </c>
      <c r="F1390">
        <v>8</v>
      </c>
    </row>
    <row r="1391" spans="1:6" x14ac:dyDescent="0.25">
      <c r="A1391" t="s">
        <v>8219</v>
      </c>
      <c r="B1391">
        <v>23</v>
      </c>
      <c r="E1391" t="s">
        <v>8221</v>
      </c>
      <c r="F1391">
        <v>37</v>
      </c>
    </row>
    <row r="1392" spans="1:6" x14ac:dyDescent="0.25">
      <c r="A1392" t="s">
        <v>8219</v>
      </c>
      <c r="B1392">
        <v>682</v>
      </c>
      <c r="E1392" t="s">
        <v>8221</v>
      </c>
      <c r="F1392">
        <v>11</v>
      </c>
    </row>
    <row r="1393" spans="1:6" x14ac:dyDescent="0.25">
      <c r="A1393" t="s">
        <v>8219</v>
      </c>
      <c r="B1393">
        <v>37</v>
      </c>
      <c r="E1393" t="s">
        <v>8221</v>
      </c>
      <c r="F1393">
        <v>0</v>
      </c>
    </row>
    <row r="1394" spans="1:6" x14ac:dyDescent="0.25">
      <c r="A1394" t="s">
        <v>8219</v>
      </c>
      <c r="B1394">
        <v>146</v>
      </c>
      <c r="E1394" t="s">
        <v>8221</v>
      </c>
      <c r="F1394">
        <v>10</v>
      </c>
    </row>
    <row r="1395" spans="1:6" x14ac:dyDescent="0.25">
      <c r="A1395" t="s">
        <v>8219</v>
      </c>
      <c r="B1395">
        <v>119</v>
      </c>
      <c r="E1395" t="s">
        <v>8221</v>
      </c>
      <c r="F1395">
        <v>6</v>
      </c>
    </row>
    <row r="1396" spans="1:6" x14ac:dyDescent="0.25">
      <c r="A1396" t="s">
        <v>8219</v>
      </c>
      <c r="B1396">
        <v>163</v>
      </c>
      <c r="E1396" t="s">
        <v>8221</v>
      </c>
      <c r="F1396">
        <v>8</v>
      </c>
    </row>
    <row r="1397" spans="1:6" x14ac:dyDescent="0.25">
      <c r="A1397" t="s">
        <v>8219</v>
      </c>
      <c r="B1397">
        <v>339</v>
      </c>
      <c r="E1397" t="s">
        <v>8221</v>
      </c>
      <c r="F1397">
        <v>6</v>
      </c>
    </row>
    <row r="1398" spans="1:6" x14ac:dyDescent="0.25">
      <c r="A1398" t="s">
        <v>8219</v>
      </c>
      <c r="B1398">
        <v>58</v>
      </c>
      <c r="E1398" t="s">
        <v>8221</v>
      </c>
      <c r="F1398">
        <v>7</v>
      </c>
    </row>
    <row r="1399" spans="1:6" x14ac:dyDescent="0.25">
      <c r="A1399" t="s">
        <v>8219</v>
      </c>
      <c r="B1399">
        <v>456</v>
      </c>
      <c r="E1399" t="s">
        <v>8221</v>
      </c>
      <c r="F1399">
        <v>7</v>
      </c>
    </row>
    <row r="1400" spans="1:6" x14ac:dyDescent="0.25">
      <c r="A1400" t="s">
        <v>8219</v>
      </c>
      <c r="B1400">
        <v>15</v>
      </c>
      <c r="E1400" t="s">
        <v>8221</v>
      </c>
      <c r="F1400">
        <v>5</v>
      </c>
    </row>
    <row r="1401" spans="1:6" x14ac:dyDescent="0.25">
      <c r="A1401" t="s">
        <v>8219</v>
      </c>
      <c r="B1401">
        <v>191</v>
      </c>
      <c r="E1401" t="s">
        <v>8221</v>
      </c>
      <c r="F1401">
        <v>46</v>
      </c>
    </row>
    <row r="1402" spans="1:6" x14ac:dyDescent="0.25">
      <c r="A1402" t="s">
        <v>8219</v>
      </c>
      <c r="B1402">
        <v>17</v>
      </c>
      <c r="E1402" t="s">
        <v>8221</v>
      </c>
      <c r="F1402">
        <v>10</v>
      </c>
    </row>
    <row r="1403" spans="1:6" x14ac:dyDescent="0.25">
      <c r="A1403" t="s">
        <v>8219</v>
      </c>
      <c r="B1403">
        <v>28</v>
      </c>
      <c r="E1403" t="s">
        <v>8221</v>
      </c>
      <c r="F1403">
        <v>19</v>
      </c>
    </row>
    <row r="1404" spans="1:6" x14ac:dyDescent="0.25">
      <c r="A1404" t="s">
        <v>8219</v>
      </c>
      <c r="B1404">
        <v>18</v>
      </c>
      <c r="E1404" t="s">
        <v>8221</v>
      </c>
      <c r="F1404">
        <v>13</v>
      </c>
    </row>
    <row r="1405" spans="1:6" x14ac:dyDescent="0.25">
      <c r="A1405" t="s">
        <v>8219</v>
      </c>
      <c r="B1405">
        <v>61</v>
      </c>
      <c r="E1405" t="s">
        <v>8221</v>
      </c>
      <c r="F1405">
        <v>13</v>
      </c>
    </row>
    <row r="1406" spans="1:6" x14ac:dyDescent="0.25">
      <c r="A1406" t="s">
        <v>8219</v>
      </c>
      <c r="B1406">
        <v>108</v>
      </c>
      <c r="E1406" t="s">
        <v>8221</v>
      </c>
      <c r="F1406">
        <v>4</v>
      </c>
    </row>
    <row r="1407" spans="1:6" x14ac:dyDescent="0.25">
      <c r="A1407" t="s">
        <v>8219</v>
      </c>
      <c r="B1407">
        <v>142</v>
      </c>
      <c r="E1407" t="s">
        <v>8221</v>
      </c>
      <c r="F1407">
        <v>0</v>
      </c>
    </row>
    <row r="1408" spans="1:6" x14ac:dyDescent="0.25">
      <c r="A1408" t="s">
        <v>8219</v>
      </c>
      <c r="B1408">
        <v>74</v>
      </c>
      <c r="E1408" t="s">
        <v>8221</v>
      </c>
      <c r="F1408">
        <v>3</v>
      </c>
    </row>
    <row r="1409" spans="1:6" x14ac:dyDescent="0.25">
      <c r="A1409" t="s">
        <v>8219</v>
      </c>
      <c r="B1409">
        <v>38</v>
      </c>
      <c r="E1409" t="s">
        <v>8221</v>
      </c>
      <c r="F1409">
        <v>1</v>
      </c>
    </row>
    <row r="1410" spans="1:6" x14ac:dyDescent="0.25">
      <c r="A1410" t="s">
        <v>8219</v>
      </c>
      <c r="B1410">
        <v>20</v>
      </c>
      <c r="E1410" t="s">
        <v>8221</v>
      </c>
      <c r="F1410">
        <v>9</v>
      </c>
    </row>
    <row r="1411" spans="1:6" x14ac:dyDescent="0.25">
      <c r="A1411" t="s">
        <v>8219</v>
      </c>
      <c r="B1411">
        <v>24</v>
      </c>
      <c r="E1411" t="s">
        <v>8221</v>
      </c>
      <c r="F1411">
        <v>1</v>
      </c>
    </row>
    <row r="1412" spans="1:6" x14ac:dyDescent="0.25">
      <c r="A1412" t="s">
        <v>8219</v>
      </c>
      <c r="B1412">
        <v>66</v>
      </c>
      <c r="E1412" t="s">
        <v>8221</v>
      </c>
      <c r="F1412">
        <v>1</v>
      </c>
    </row>
    <row r="1413" spans="1:6" x14ac:dyDescent="0.25">
      <c r="A1413" t="s">
        <v>8219</v>
      </c>
      <c r="B1413">
        <v>28</v>
      </c>
      <c r="E1413" t="s">
        <v>8221</v>
      </c>
      <c r="F1413">
        <v>4</v>
      </c>
    </row>
    <row r="1414" spans="1:6" x14ac:dyDescent="0.25">
      <c r="A1414" t="s">
        <v>8219</v>
      </c>
      <c r="B1414">
        <v>24</v>
      </c>
      <c r="E1414" t="s">
        <v>8221</v>
      </c>
      <c r="F1414">
        <v>17</v>
      </c>
    </row>
    <row r="1415" spans="1:6" x14ac:dyDescent="0.25">
      <c r="A1415" t="s">
        <v>8219</v>
      </c>
      <c r="B1415">
        <v>73</v>
      </c>
      <c r="E1415" t="s">
        <v>8221</v>
      </c>
      <c r="F1415">
        <v>0</v>
      </c>
    </row>
    <row r="1416" spans="1:6" x14ac:dyDescent="0.25">
      <c r="A1416" t="s">
        <v>8219</v>
      </c>
      <c r="B1416">
        <v>3</v>
      </c>
      <c r="E1416" t="s">
        <v>8221</v>
      </c>
      <c r="F1416">
        <v>12</v>
      </c>
    </row>
    <row r="1417" spans="1:6" x14ac:dyDescent="0.25">
      <c r="A1417" t="s">
        <v>8219</v>
      </c>
      <c r="B1417">
        <v>20</v>
      </c>
      <c r="E1417" t="s">
        <v>8221</v>
      </c>
      <c r="F1417">
        <v>14</v>
      </c>
    </row>
    <row r="1418" spans="1:6" x14ac:dyDescent="0.25">
      <c r="A1418" t="s">
        <v>8219</v>
      </c>
      <c r="B1418">
        <v>21</v>
      </c>
      <c r="E1418" t="s">
        <v>8221</v>
      </c>
      <c r="F1418">
        <v>1</v>
      </c>
    </row>
    <row r="1419" spans="1:6" x14ac:dyDescent="0.25">
      <c r="A1419" t="s">
        <v>8219</v>
      </c>
      <c r="B1419">
        <v>94</v>
      </c>
      <c r="E1419" t="s">
        <v>8221</v>
      </c>
      <c r="F1419">
        <v>14</v>
      </c>
    </row>
    <row r="1420" spans="1:6" x14ac:dyDescent="0.25">
      <c r="A1420" t="s">
        <v>8219</v>
      </c>
      <c r="B1420">
        <v>139</v>
      </c>
      <c r="E1420" t="s">
        <v>8221</v>
      </c>
      <c r="F1420">
        <v>4</v>
      </c>
    </row>
    <row r="1421" spans="1:6" x14ac:dyDescent="0.25">
      <c r="A1421" t="s">
        <v>8219</v>
      </c>
      <c r="B1421">
        <v>130</v>
      </c>
      <c r="E1421" t="s">
        <v>8221</v>
      </c>
      <c r="F1421">
        <v>2</v>
      </c>
    </row>
    <row r="1422" spans="1:6" x14ac:dyDescent="0.25">
      <c r="A1422" t="s">
        <v>8219</v>
      </c>
      <c r="B1422">
        <v>31</v>
      </c>
      <c r="E1422" t="s">
        <v>8221</v>
      </c>
      <c r="F1422">
        <v>1</v>
      </c>
    </row>
    <row r="1423" spans="1:6" x14ac:dyDescent="0.25">
      <c r="A1423" t="s">
        <v>8219</v>
      </c>
      <c r="B1423">
        <v>13</v>
      </c>
      <c r="E1423" t="s">
        <v>8221</v>
      </c>
      <c r="F1423">
        <v>2</v>
      </c>
    </row>
    <row r="1424" spans="1:6" x14ac:dyDescent="0.25">
      <c r="A1424" t="s">
        <v>8219</v>
      </c>
      <c r="B1424">
        <v>90</v>
      </c>
      <c r="E1424" t="s">
        <v>8221</v>
      </c>
      <c r="F1424">
        <v>1</v>
      </c>
    </row>
    <row r="1425" spans="1:6" x14ac:dyDescent="0.25">
      <c r="A1425" t="s">
        <v>8219</v>
      </c>
      <c r="B1425">
        <v>141</v>
      </c>
      <c r="E1425" t="s">
        <v>8221</v>
      </c>
      <c r="F1425">
        <v>1</v>
      </c>
    </row>
    <row r="1426" spans="1:6" x14ac:dyDescent="0.25">
      <c r="A1426" t="s">
        <v>8219</v>
      </c>
      <c r="B1426">
        <v>23</v>
      </c>
      <c r="E1426" t="s">
        <v>8221</v>
      </c>
      <c r="F1426">
        <v>4</v>
      </c>
    </row>
    <row r="1427" spans="1:6" x14ac:dyDescent="0.25">
      <c r="A1427" t="s">
        <v>8219</v>
      </c>
      <c r="B1427">
        <v>18</v>
      </c>
      <c r="E1427" t="s">
        <v>8221</v>
      </c>
      <c r="F1427">
        <v>3</v>
      </c>
    </row>
    <row r="1428" spans="1:6" x14ac:dyDescent="0.25">
      <c r="A1428" t="s">
        <v>8219</v>
      </c>
      <c r="B1428">
        <v>76</v>
      </c>
      <c r="E1428" t="s">
        <v>8221</v>
      </c>
      <c r="F1428">
        <v>38</v>
      </c>
    </row>
    <row r="1429" spans="1:6" x14ac:dyDescent="0.25">
      <c r="A1429" t="s">
        <v>8219</v>
      </c>
      <c r="B1429">
        <v>93</v>
      </c>
      <c r="E1429" t="s">
        <v>8221</v>
      </c>
      <c r="F1429">
        <v>4</v>
      </c>
    </row>
    <row r="1430" spans="1:6" x14ac:dyDescent="0.25">
      <c r="A1430" t="s">
        <v>8219</v>
      </c>
      <c r="B1430">
        <v>69</v>
      </c>
      <c r="E1430" t="s">
        <v>8221</v>
      </c>
      <c r="F1430">
        <v>0</v>
      </c>
    </row>
    <row r="1431" spans="1:6" x14ac:dyDescent="0.25">
      <c r="A1431" t="s">
        <v>8219</v>
      </c>
      <c r="B1431">
        <v>21</v>
      </c>
      <c r="E1431" t="s">
        <v>8221</v>
      </c>
      <c r="F1431">
        <v>2</v>
      </c>
    </row>
    <row r="1432" spans="1:6" x14ac:dyDescent="0.25">
      <c r="A1432" t="s">
        <v>8219</v>
      </c>
      <c r="B1432">
        <v>57</v>
      </c>
      <c r="E1432" t="s">
        <v>8221</v>
      </c>
      <c r="F1432">
        <v>0</v>
      </c>
    </row>
    <row r="1433" spans="1:6" x14ac:dyDescent="0.25">
      <c r="A1433" t="s">
        <v>8219</v>
      </c>
      <c r="B1433">
        <v>108</v>
      </c>
      <c r="E1433" t="s">
        <v>8221</v>
      </c>
      <c r="F1433">
        <v>1</v>
      </c>
    </row>
    <row r="1434" spans="1:6" x14ac:dyDescent="0.25">
      <c r="A1434" t="s">
        <v>8219</v>
      </c>
      <c r="B1434">
        <v>83</v>
      </c>
      <c r="E1434" t="s">
        <v>8221</v>
      </c>
      <c r="F1434">
        <v>7</v>
      </c>
    </row>
    <row r="1435" spans="1:6" x14ac:dyDescent="0.25">
      <c r="A1435" t="s">
        <v>8219</v>
      </c>
      <c r="B1435">
        <v>96</v>
      </c>
      <c r="E1435" t="s">
        <v>8221</v>
      </c>
      <c r="F1435">
        <v>2</v>
      </c>
    </row>
    <row r="1436" spans="1:6" x14ac:dyDescent="0.25">
      <c r="A1436" t="s">
        <v>8219</v>
      </c>
      <c r="B1436">
        <v>64</v>
      </c>
      <c r="E1436" t="s">
        <v>8221</v>
      </c>
      <c r="F1436">
        <v>4</v>
      </c>
    </row>
    <row r="1437" spans="1:6" x14ac:dyDescent="0.25">
      <c r="A1437" t="s">
        <v>8219</v>
      </c>
      <c r="B1437">
        <v>14</v>
      </c>
      <c r="E1437" t="s">
        <v>8221</v>
      </c>
      <c r="F1437">
        <v>4</v>
      </c>
    </row>
    <row r="1438" spans="1:6" x14ac:dyDescent="0.25">
      <c r="A1438" t="s">
        <v>8219</v>
      </c>
      <c r="B1438">
        <v>169</v>
      </c>
      <c r="E1438" t="s">
        <v>8221</v>
      </c>
      <c r="F1438">
        <v>3</v>
      </c>
    </row>
    <row r="1439" spans="1:6" x14ac:dyDescent="0.25">
      <c r="A1439" t="s">
        <v>8219</v>
      </c>
      <c r="B1439">
        <v>33</v>
      </c>
      <c r="E1439" t="s">
        <v>8221</v>
      </c>
      <c r="F1439">
        <v>2</v>
      </c>
    </row>
    <row r="1440" spans="1:6" x14ac:dyDescent="0.25">
      <c r="A1440" t="s">
        <v>8219</v>
      </c>
      <c r="B1440">
        <v>102</v>
      </c>
      <c r="E1440" t="s">
        <v>8221</v>
      </c>
      <c r="F1440">
        <v>197</v>
      </c>
    </row>
    <row r="1441" spans="1:6" x14ac:dyDescent="0.25">
      <c r="A1441" t="s">
        <v>8219</v>
      </c>
      <c r="B1441">
        <v>104</v>
      </c>
      <c r="E1441" t="s">
        <v>8221</v>
      </c>
      <c r="F1441">
        <v>0</v>
      </c>
    </row>
    <row r="1442" spans="1:6" x14ac:dyDescent="0.25">
      <c r="A1442" t="s">
        <v>8219</v>
      </c>
      <c r="B1442">
        <v>20</v>
      </c>
      <c r="E1442" t="s">
        <v>8221</v>
      </c>
      <c r="F1442">
        <v>1</v>
      </c>
    </row>
    <row r="1443" spans="1:6" x14ac:dyDescent="0.25">
      <c r="A1443" t="s">
        <v>8219</v>
      </c>
      <c r="B1443">
        <v>35</v>
      </c>
      <c r="E1443" t="s">
        <v>8221</v>
      </c>
      <c r="F1443">
        <v>4</v>
      </c>
    </row>
    <row r="1444" spans="1:6" x14ac:dyDescent="0.25">
      <c r="A1444" t="s">
        <v>8219</v>
      </c>
      <c r="B1444">
        <v>94</v>
      </c>
      <c r="E1444" t="s">
        <v>8221</v>
      </c>
      <c r="F1444">
        <v>0</v>
      </c>
    </row>
    <row r="1445" spans="1:6" x14ac:dyDescent="0.25">
      <c r="A1445" t="s">
        <v>8219</v>
      </c>
      <c r="B1445">
        <v>14</v>
      </c>
      <c r="E1445" t="s">
        <v>8221</v>
      </c>
      <c r="F1445">
        <v>7</v>
      </c>
    </row>
    <row r="1446" spans="1:6" x14ac:dyDescent="0.25">
      <c r="A1446" t="s">
        <v>8219</v>
      </c>
      <c r="B1446">
        <v>15</v>
      </c>
      <c r="E1446" t="s">
        <v>8221</v>
      </c>
      <c r="F1446">
        <v>11</v>
      </c>
    </row>
    <row r="1447" spans="1:6" x14ac:dyDescent="0.25">
      <c r="A1447" t="s">
        <v>8219</v>
      </c>
      <c r="B1447">
        <v>51</v>
      </c>
      <c r="E1447" t="s">
        <v>8221</v>
      </c>
      <c r="F1447">
        <v>0</v>
      </c>
    </row>
    <row r="1448" spans="1:6" x14ac:dyDescent="0.25">
      <c r="A1448" t="s">
        <v>8219</v>
      </c>
      <c r="B1448">
        <v>19</v>
      </c>
      <c r="E1448" t="s">
        <v>8221</v>
      </c>
      <c r="F1448">
        <v>6</v>
      </c>
    </row>
    <row r="1449" spans="1:6" x14ac:dyDescent="0.25">
      <c r="A1449" t="s">
        <v>8219</v>
      </c>
      <c r="B1449">
        <v>23</v>
      </c>
      <c r="E1449" t="s">
        <v>8221</v>
      </c>
      <c r="F1449">
        <v>0</v>
      </c>
    </row>
    <row r="1450" spans="1:6" x14ac:dyDescent="0.25">
      <c r="A1450" t="s">
        <v>8219</v>
      </c>
      <c r="B1450">
        <v>97</v>
      </c>
      <c r="E1450" t="s">
        <v>8221</v>
      </c>
      <c r="F1450">
        <v>7</v>
      </c>
    </row>
    <row r="1451" spans="1:6" x14ac:dyDescent="0.25">
      <c r="A1451" t="s">
        <v>8219</v>
      </c>
      <c r="B1451">
        <v>76</v>
      </c>
      <c r="E1451" t="s">
        <v>8221</v>
      </c>
      <c r="F1451">
        <v>94</v>
      </c>
    </row>
    <row r="1452" spans="1:6" x14ac:dyDescent="0.25">
      <c r="A1452" t="s">
        <v>8219</v>
      </c>
      <c r="B1452">
        <v>11</v>
      </c>
      <c r="E1452" t="s">
        <v>8221</v>
      </c>
      <c r="F1452">
        <v>2</v>
      </c>
    </row>
    <row r="1453" spans="1:6" x14ac:dyDescent="0.25">
      <c r="A1453" t="s">
        <v>8219</v>
      </c>
      <c r="B1453">
        <v>52</v>
      </c>
      <c r="E1453" t="s">
        <v>8221</v>
      </c>
      <c r="F1453">
        <v>25</v>
      </c>
    </row>
    <row r="1454" spans="1:6" x14ac:dyDescent="0.25">
      <c r="A1454" t="s">
        <v>8219</v>
      </c>
      <c r="B1454">
        <v>95</v>
      </c>
      <c r="E1454" t="s">
        <v>8221</v>
      </c>
      <c r="F1454">
        <v>17</v>
      </c>
    </row>
    <row r="1455" spans="1:6" x14ac:dyDescent="0.25">
      <c r="A1455" t="s">
        <v>8219</v>
      </c>
      <c r="B1455">
        <v>35</v>
      </c>
      <c r="E1455" t="s">
        <v>8221</v>
      </c>
      <c r="F1455">
        <v>2</v>
      </c>
    </row>
    <row r="1456" spans="1:6" x14ac:dyDescent="0.25">
      <c r="A1456" t="s">
        <v>8219</v>
      </c>
      <c r="B1456">
        <v>21</v>
      </c>
      <c r="E1456" t="s">
        <v>8221</v>
      </c>
      <c r="F1456">
        <v>4</v>
      </c>
    </row>
    <row r="1457" spans="1:6" x14ac:dyDescent="0.25">
      <c r="A1457" t="s">
        <v>8219</v>
      </c>
      <c r="B1457">
        <v>93</v>
      </c>
      <c r="E1457" t="s">
        <v>8221</v>
      </c>
      <c r="F1457">
        <v>5</v>
      </c>
    </row>
    <row r="1458" spans="1:6" x14ac:dyDescent="0.25">
      <c r="A1458" t="s">
        <v>8219</v>
      </c>
      <c r="B1458">
        <v>11</v>
      </c>
      <c r="E1458" t="s">
        <v>8221</v>
      </c>
      <c r="F1458">
        <v>2</v>
      </c>
    </row>
    <row r="1459" spans="1:6" x14ac:dyDescent="0.25">
      <c r="A1459" t="s">
        <v>8219</v>
      </c>
      <c r="B1459">
        <v>21</v>
      </c>
      <c r="E1459" t="s">
        <v>8221</v>
      </c>
      <c r="F1459">
        <v>2</v>
      </c>
    </row>
    <row r="1460" spans="1:6" x14ac:dyDescent="0.25">
      <c r="A1460" t="s">
        <v>8219</v>
      </c>
      <c r="B1460">
        <v>54</v>
      </c>
      <c r="E1460" t="s">
        <v>8221</v>
      </c>
      <c r="F1460">
        <v>3</v>
      </c>
    </row>
    <row r="1461" spans="1:6" x14ac:dyDescent="0.25">
      <c r="A1461" t="s">
        <v>8219</v>
      </c>
      <c r="B1461">
        <v>31</v>
      </c>
      <c r="E1461" t="s">
        <v>8221</v>
      </c>
      <c r="F1461">
        <v>0</v>
      </c>
    </row>
    <row r="1462" spans="1:6" x14ac:dyDescent="0.25">
      <c r="A1462" t="s">
        <v>8219</v>
      </c>
      <c r="B1462">
        <v>132</v>
      </c>
      <c r="E1462" t="s">
        <v>8221</v>
      </c>
      <c r="F1462">
        <v>4</v>
      </c>
    </row>
    <row r="1463" spans="1:6" x14ac:dyDescent="0.25">
      <c r="A1463" t="s">
        <v>8219</v>
      </c>
      <c r="B1463">
        <v>3</v>
      </c>
      <c r="E1463" t="s">
        <v>8221</v>
      </c>
      <c r="F1463">
        <v>1</v>
      </c>
    </row>
    <row r="1464" spans="1:6" x14ac:dyDescent="0.25">
      <c r="A1464" t="s">
        <v>8219</v>
      </c>
      <c r="B1464">
        <v>6</v>
      </c>
      <c r="E1464" t="s">
        <v>8221</v>
      </c>
      <c r="F1464">
        <v>12</v>
      </c>
    </row>
    <row r="1465" spans="1:6" x14ac:dyDescent="0.25">
      <c r="A1465" t="s">
        <v>8219</v>
      </c>
      <c r="B1465">
        <v>10</v>
      </c>
      <c r="E1465" t="s">
        <v>8221</v>
      </c>
      <c r="F1465">
        <v>4</v>
      </c>
    </row>
    <row r="1466" spans="1:6" x14ac:dyDescent="0.25">
      <c r="A1466" t="s">
        <v>8219</v>
      </c>
      <c r="B1466">
        <v>147</v>
      </c>
      <c r="E1466" t="s">
        <v>8221</v>
      </c>
      <c r="F1466">
        <v>91</v>
      </c>
    </row>
    <row r="1467" spans="1:6" x14ac:dyDescent="0.25">
      <c r="A1467" t="s">
        <v>8219</v>
      </c>
      <c r="B1467">
        <v>199</v>
      </c>
      <c r="E1467" t="s">
        <v>8221</v>
      </c>
      <c r="F1467">
        <v>1</v>
      </c>
    </row>
    <row r="1468" spans="1:6" x14ac:dyDescent="0.25">
      <c r="A1468" t="s">
        <v>8219</v>
      </c>
      <c r="B1468">
        <v>50</v>
      </c>
      <c r="E1468" t="s">
        <v>8221</v>
      </c>
      <c r="F1468">
        <v>1</v>
      </c>
    </row>
    <row r="1469" spans="1:6" x14ac:dyDescent="0.25">
      <c r="A1469" t="s">
        <v>8219</v>
      </c>
      <c r="B1469">
        <v>21</v>
      </c>
      <c r="E1469" t="s">
        <v>8221</v>
      </c>
      <c r="F1469">
        <v>0</v>
      </c>
    </row>
    <row r="1470" spans="1:6" x14ac:dyDescent="0.25">
      <c r="A1470" t="s">
        <v>8219</v>
      </c>
      <c r="B1470">
        <v>24</v>
      </c>
      <c r="E1470" t="s">
        <v>8221</v>
      </c>
      <c r="F1470">
        <v>13</v>
      </c>
    </row>
    <row r="1471" spans="1:6" x14ac:dyDescent="0.25">
      <c r="A1471" t="s">
        <v>8219</v>
      </c>
      <c r="B1471">
        <v>32</v>
      </c>
      <c r="E1471" t="s">
        <v>8221</v>
      </c>
      <c r="F1471">
        <v>2</v>
      </c>
    </row>
    <row r="1472" spans="1:6" x14ac:dyDescent="0.25">
      <c r="A1472" t="s">
        <v>8219</v>
      </c>
      <c r="B1472">
        <v>62</v>
      </c>
      <c r="E1472" t="s">
        <v>8221</v>
      </c>
      <c r="F1472">
        <v>0</v>
      </c>
    </row>
    <row r="1473" spans="1:6" x14ac:dyDescent="0.25">
      <c r="A1473" t="s">
        <v>8219</v>
      </c>
      <c r="B1473">
        <v>9</v>
      </c>
      <c r="E1473" t="s">
        <v>8221</v>
      </c>
      <c r="F1473">
        <v>21</v>
      </c>
    </row>
    <row r="1474" spans="1:6" x14ac:dyDescent="0.25">
      <c r="A1474" t="s">
        <v>8219</v>
      </c>
      <c r="B1474">
        <v>38</v>
      </c>
      <c r="E1474" t="s">
        <v>8221</v>
      </c>
      <c r="F1474">
        <v>9</v>
      </c>
    </row>
    <row r="1475" spans="1:6" x14ac:dyDescent="0.25">
      <c r="A1475" t="s">
        <v>8219</v>
      </c>
      <c r="B1475">
        <v>54</v>
      </c>
      <c r="E1475" t="s">
        <v>8221</v>
      </c>
      <c r="F1475">
        <v>6</v>
      </c>
    </row>
    <row r="1476" spans="1:6" x14ac:dyDescent="0.25">
      <c r="A1476" t="s">
        <v>8219</v>
      </c>
      <c r="B1476">
        <v>37</v>
      </c>
      <c r="E1476" t="s">
        <v>8221</v>
      </c>
      <c r="F1476">
        <v>4</v>
      </c>
    </row>
    <row r="1477" spans="1:6" x14ac:dyDescent="0.25">
      <c r="A1477" t="s">
        <v>8219</v>
      </c>
      <c r="B1477">
        <v>39</v>
      </c>
      <c r="E1477" t="s">
        <v>8221</v>
      </c>
      <c r="F1477">
        <v>7</v>
      </c>
    </row>
    <row r="1478" spans="1:6" x14ac:dyDescent="0.25">
      <c r="A1478" t="s">
        <v>8219</v>
      </c>
      <c r="B1478">
        <v>34</v>
      </c>
      <c r="E1478" t="s">
        <v>8221</v>
      </c>
      <c r="F1478">
        <v>5</v>
      </c>
    </row>
    <row r="1479" spans="1:6" x14ac:dyDescent="0.25">
      <c r="A1479" t="s">
        <v>8219</v>
      </c>
      <c r="B1479">
        <v>55</v>
      </c>
      <c r="E1479" t="s">
        <v>8221</v>
      </c>
      <c r="F1479">
        <v>0</v>
      </c>
    </row>
    <row r="1480" spans="1:6" x14ac:dyDescent="0.25">
      <c r="A1480" t="s">
        <v>8219</v>
      </c>
      <c r="B1480">
        <v>32</v>
      </c>
      <c r="E1480" t="s">
        <v>8221</v>
      </c>
      <c r="F1480">
        <v>3</v>
      </c>
    </row>
    <row r="1481" spans="1:6" x14ac:dyDescent="0.25">
      <c r="A1481" t="s">
        <v>8219</v>
      </c>
      <c r="B1481">
        <v>25</v>
      </c>
      <c r="E1481" t="s">
        <v>8221</v>
      </c>
      <c r="F1481">
        <v>9</v>
      </c>
    </row>
    <row r="1482" spans="1:6" x14ac:dyDescent="0.25">
      <c r="A1482" t="s">
        <v>8219</v>
      </c>
      <c r="B1482">
        <v>33</v>
      </c>
      <c r="E1482" t="s">
        <v>8221</v>
      </c>
      <c r="F1482">
        <v>6</v>
      </c>
    </row>
    <row r="1483" spans="1:6" x14ac:dyDescent="0.25">
      <c r="A1483" t="s">
        <v>8219</v>
      </c>
      <c r="B1483">
        <v>108</v>
      </c>
      <c r="E1483" t="s">
        <v>8221</v>
      </c>
      <c r="F1483">
        <v>4</v>
      </c>
    </row>
    <row r="1484" spans="1:6" x14ac:dyDescent="0.25">
      <c r="A1484" t="s">
        <v>8219</v>
      </c>
      <c r="B1484">
        <v>20</v>
      </c>
      <c r="E1484" t="s">
        <v>8221</v>
      </c>
      <c r="F1484">
        <v>1</v>
      </c>
    </row>
    <row r="1485" spans="1:6" x14ac:dyDescent="0.25">
      <c r="A1485" t="s">
        <v>8219</v>
      </c>
      <c r="B1485">
        <v>98</v>
      </c>
      <c r="E1485" t="s">
        <v>8221</v>
      </c>
      <c r="F1485">
        <v>17</v>
      </c>
    </row>
    <row r="1486" spans="1:6" x14ac:dyDescent="0.25">
      <c r="A1486" t="s">
        <v>8219</v>
      </c>
      <c r="B1486">
        <v>196</v>
      </c>
      <c r="E1486" t="s">
        <v>8221</v>
      </c>
      <c r="F1486">
        <v>1</v>
      </c>
    </row>
    <row r="1487" spans="1:6" x14ac:dyDescent="0.25">
      <c r="A1487" t="s">
        <v>8219</v>
      </c>
      <c r="B1487">
        <v>39</v>
      </c>
      <c r="E1487" t="s">
        <v>8221</v>
      </c>
      <c r="F1487">
        <v>13</v>
      </c>
    </row>
    <row r="1488" spans="1:6" x14ac:dyDescent="0.25">
      <c r="A1488" t="s">
        <v>8219</v>
      </c>
      <c r="B1488">
        <v>128</v>
      </c>
      <c r="E1488" t="s">
        <v>8221</v>
      </c>
      <c r="F1488">
        <v>6</v>
      </c>
    </row>
    <row r="1489" spans="1:6" x14ac:dyDescent="0.25">
      <c r="A1489" t="s">
        <v>8219</v>
      </c>
      <c r="B1489">
        <v>71</v>
      </c>
      <c r="E1489" t="s">
        <v>8221</v>
      </c>
      <c r="F1489">
        <v>0</v>
      </c>
    </row>
    <row r="1490" spans="1:6" x14ac:dyDescent="0.25">
      <c r="A1490" t="s">
        <v>8219</v>
      </c>
      <c r="B1490">
        <v>47</v>
      </c>
      <c r="E1490" t="s">
        <v>8221</v>
      </c>
      <c r="F1490">
        <v>2</v>
      </c>
    </row>
    <row r="1491" spans="1:6" x14ac:dyDescent="0.25">
      <c r="A1491" t="s">
        <v>8219</v>
      </c>
      <c r="B1491">
        <v>17</v>
      </c>
      <c r="E1491" t="s">
        <v>8221</v>
      </c>
      <c r="F1491">
        <v>2</v>
      </c>
    </row>
    <row r="1492" spans="1:6" x14ac:dyDescent="0.25">
      <c r="A1492" t="s">
        <v>8219</v>
      </c>
      <c r="B1492">
        <v>91</v>
      </c>
      <c r="E1492" t="s">
        <v>8221</v>
      </c>
      <c r="F1492">
        <v>21</v>
      </c>
    </row>
    <row r="1493" spans="1:6" x14ac:dyDescent="0.25">
      <c r="A1493" t="s">
        <v>8219</v>
      </c>
      <c r="B1493">
        <v>43</v>
      </c>
      <c r="E1493" t="s">
        <v>8221</v>
      </c>
      <c r="F1493">
        <v>13</v>
      </c>
    </row>
    <row r="1494" spans="1:6" x14ac:dyDescent="0.25">
      <c r="A1494" t="s">
        <v>8219</v>
      </c>
      <c r="B1494">
        <v>17</v>
      </c>
      <c r="E1494" t="s">
        <v>8221</v>
      </c>
      <c r="F1494">
        <v>0</v>
      </c>
    </row>
    <row r="1495" spans="1:6" x14ac:dyDescent="0.25">
      <c r="A1495" t="s">
        <v>8219</v>
      </c>
      <c r="B1495">
        <v>33</v>
      </c>
      <c r="E1495" t="s">
        <v>8221</v>
      </c>
      <c r="F1495">
        <v>6</v>
      </c>
    </row>
    <row r="1496" spans="1:6" x14ac:dyDescent="0.25">
      <c r="A1496" t="s">
        <v>8219</v>
      </c>
      <c r="B1496">
        <v>87</v>
      </c>
      <c r="E1496" t="s">
        <v>8221</v>
      </c>
      <c r="F1496">
        <v>0</v>
      </c>
    </row>
    <row r="1497" spans="1:6" x14ac:dyDescent="0.25">
      <c r="A1497" t="s">
        <v>8219</v>
      </c>
      <c r="B1497">
        <v>113</v>
      </c>
      <c r="E1497" t="s">
        <v>8221</v>
      </c>
      <c r="F1497">
        <v>1</v>
      </c>
    </row>
    <row r="1498" spans="1:6" x14ac:dyDescent="0.25">
      <c r="A1498" t="s">
        <v>8219</v>
      </c>
      <c r="B1498">
        <v>14</v>
      </c>
      <c r="E1498" t="s">
        <v>8221</v>
      </c>
      <c r="F1498">
        <v>0</v>
      </c>
    </row>
    <row r="1499" spans="1:6" x14ac:dyDescent="0.25">
      <c r="A1499" t="s">
        <v>8219</v>
      </c>
      <c r="B1499">
        <v>30</v>
      </c>
      <c r="E1499" t="s">
        <v>8221</v>
      </c>
      <c r="F1499">
        <v>12</v>
      </c>
    </row>
    <row r="1500" spans="1:6" x14ac:dyDescent="0.25">
      <c r="A1500" t="s">
        <v>8219</v>
      </c>
      <c r="B1500">
        <v>16</v>
      </c>
      <c r="E1500" t="s">
        <v>8221</v>
      </c>
      <c r="F1500">
        <v>2</v>
      </c>
    </row>
    <row r="1501" spans="1:6" x14ac:dyDescent="0.25">
      <c r="A1501" t="s">
        <v>8219</v>
      </c>
      <c r="B1501">
        <v>46</v>
      </c>
      <c r="E1501" t="s">
        <v>8221</v>
      </c>
      <c r="F1501">
        <v>6</v>
      </c>
    </row>
    <row r="1502" spans="1:6" x14ac:dyDescent="0.25">
      <c r="A1502" t="s">
        <v>8219</v>
      </c>
      <c r="B1502">
        <v>24</v>
      </c>
      <c r="E1502" t="s">
        <v>8221</v>
      </c>
      <c r="F1502">
        <v>1</v>
      </c>
    </row>
    <row r="1503" spans="1:6" x14ac:dyDescent="0.25">
      <c r="A1503" t="s">
        <v>8219</v>
      </c>
      <c r="B1503">
        <v>97</v>
      </c>
      <c r="E1503" t="s">
        <v>8221</v>
      </c>
      <c r="F1503">
        <v>1</v>
      </c>
    </row>
    <row r="1504" spans="1:6" x14ac:dyDescent="0.25">
      <c r="A1504" t="s">
        <v>8219</v>
      </c>
      <c r="B1504">
        <v>59</v>
      </c>
      <c r="E1504" t="s">
        <v>8221</v>
      </c>
      <c r="F1504">
        <v>5</v>
      </c>
    </row>
    <row r="1505" spans="1:6" x14ac:dyDescent="0.25">
      <c r="A1505" t="s">
        <v>8219</v>
      </c>
      <c r="B1505">
        <v>1095</v>
      </c>
      <c r="E1505" t="s">
        <v>8221</v>
      </c>
      <c r="F1505">
        <v>0</v>
      </c>
    </row>
    <row r="1506" spans="1:6" x14ac:dyDescent="0.25">
      <c r="A1506" t="s">
        <v>8219</v>
      </c>
      <c r="B1506">
        <v>218</v>
      </c>
      <c r="E1506" t="s">
        <v>8221</v>
      </c>
      <c r="F1506">
        <v>3</v>
      </c>
    </row>
    <row r="1507" spans="1:6" x14ac:dyDescent="0.25">
      <c r="A1507" t="s">
        <v>8219</v>
      </c>
      <c r="B1507">
        <v>111</v>
      </c>
      <c r="E1507" t="s">
        <v>8221</v>
      </c>
      <c r="F1507">
        <v>8</v>
      </c>
    </row>
    <row r="1508" spans="1:6" x14ac:dyDescent="0.25">
      <c r="A1508" t="s">
        <v>8219</v>
      </c>
      <c r="B1508">
        <v>56</v>
      </c>
      <c r="E1508" t="s">
        <v>8221</v>
      </c>
      <c r="F1508">
        <v>3</v>
      </c>
    </row>
    <row r="1509" spans="1:6" x14ac:dyDescent="0.25">
      <c r="A1509" t="s">
        <v>8219</v>
      </c>
      <c r="B1509">
        <v>265</v>
      </c>
      <c r="E1509" t="s">
        <v>8221</v>
      </c>
      <c r="F1509">
        <v>8</v>
      </c>
    </row>
    <row r="1510" spans="1:6" x14ac:dyDescent="0.25">
      <c r="A1510" t="s">
        <v>8219</v>
      </c>
      <c r="B1510">
        <v>28</v>
      </c>
      <c r="E1510" t="s">
        <v>8221</v>
      </c>
      <c r="F1510">
        <v>1</v>
      </c>
    </row>
    <row r="1511" spans="1:6" x14ac:dyDescent="0.25">
      <c r="A1511" t="s">
        <v>8219</v>
      </c>
      <c r="B1511">
        <v>364</v>
      </c>
      <c r="E1511" t="s">
        <v>8221</v>
      </c>
      <c r="F1511">
        <v>4</v>
      </c>
    </row>
    <row r="1512" spans="1:6" x14ac:dyDescent="0.25">
      <c r="A1512" t="s">
        <v>8219</v>
      </c>
      <c r="B1512">
        <v>27</v>
      </c>
      <c r="E1512" t="s">
        <v>8221</v>
      </c>
      <c r="F1512">
        <v>8</v>
      </c>
    </row>
    <row r="1513" spans="1:6" x14ac:dyDescent="0.25">
      <c r="A1513" t="s">
        <v>8219</v>
      </c>
      <c r="B1513">
        <v>93</v>
      </c>
      <c r="E1513" t="s">
        <v>8221</v>
      </c>
      <c r="F1513">
        <v>1</v>
      </c>
    </row>
    <row r="1514" spans="1:6" x14ac:dyDescent="0.25">
      <c r="A1514" t="s">
        <v>8219</v>
      </c>
      <c r="B1514">
        <v>64</v>
      </c>
      <c r="E1514" t="s">
        <v>8221</v>
      </c>
      <c r="F1514">
        <v>5</v>
      </c>
    </row>
    <row r="1515" spans="1:6" x14ac:dyDescent="0.25">
      <c r="A1515" t="s">
        <v>8219</v>
      </c>
      <c r="B1515">
        <v>22</v>
      </c>
      <c r="E1515" t="s">
        <v>8221</v>
      </c>
      <c r="F1515">
        <v>0</v>
      </c>
    </row>
    <row r="1516" spans="1:6" x14ac:dyDescent="0.25">
      <c r="A1516" t="s">
        <v>8219</v>
      </c>
      <c r="B1516">
        <v>59</v>
      </c>
      <c r="E1516" t="s">
        <v>8221</v>
      </c>
      <c r="F1516">
        <v>0</v>
      </c>
    </row>
    <row r="1517" spans="1:6" x14ac:dyDescent="0.25">
      <c r="A1517" t="s">
        <v>8219</v>
      </c>
      <c r="B1517">
        <v>249</v>
      </c>
      <c r="E1517" t="s">
        <v>8221</v>
      </c>
      <c r="F1517">
        <v>1</v>
      </c>
    </row>
    <row r="1518" spans="1:6" x14ac:dyDescent="0.25">
      <c r="A1518" t="s">
        <v>8219</v>
      </c>
      <c r="B1518">
        <v>392</v>
      </c>
      <c r="E1518" t="s">
        <v>8221</v>
      </c>
      <c r="F1518">
        <v>0</v>
      </c>
    </row>
    <row r="1519" spans="1:6" x14ac:dyDescent="0.25">
      <c r="A1519" t="s">
        <v>8219</v>
      </c>
      <c r="B1519">
        <v>115</v>
      </c>
      <c r="E1519" t="s">
        <v>8221</v>
      </c>
      <c r="F1519">
        <v>0</v>
      </c>
    </row>
    <row r="1520" spans="1:6" x14ac:dyDescent="0.25">
      <c r="A1520" t="s">
        <v>8219</v>
      </c>
      <c r="B1520">
        <v>433</v>
      </c>
      <c r="E1520" t="s">
        <v>8221</v>
      </c>
      <c r="F1520">
        <v>6</v>
      </c>
    </row>
    <row r="1521" spans="1:6" x14ac:dyDescent="0.25">
      <c r="A1521" t="s">
        <v>8219</v>
      </c>
      <c r="B1521">
        <v>20</v>
      </c>
      <c r="E1521" t="s">
        <v>8221</v>
      </c>
      <c r="F1521">
        <v>6</v>
      </c>
    </row>
    <row r="1522" spans="1:6" x14ac:dyDescent="0.25">
      <c r="A1522" t="s">
        <v>8219</v>
      </c>
      <c r="B1522">
        <v>8</v>
      </c>
      <c r="E1522" t="s">
        <v>8221</v>
      </c>
      <c r="F1522">
        <v>14</v>
      </c>
    </row>
    <row r="1523" spans="1:6" x14ac:dyDescent="0.25">
      <c r="A1523" t="s">
        <v>8219</v>
      </c>
      <c r="B1523">
        <v>175</v>
      </c>
      <c r="E1523" t="s">
        <v>8221</v>
      </c>
      <c r="F1523">
        <v>6</v>
      </c>
    </row>
    <row r="1524" spans="1:6" x14ac:dyDescent="0.25">
      <c r="A1524" t="s">
        <v>8219</v>
      </c>
      <c r="B1524">
        <v>104</v>
      </c>
      <c r="E1524" t="s">
        <v>8221</v>
      </c>
      <c r="F1524">
        <v>33</v>
      </c>
    </row>
    <row r="1525" spans="1:6" x14ac:dyDescent="0.25">
      <c r="A1525" t="s">
        <v>8219</v>
      </c>
      <c r="B1525">
        <v>17</v>
      </c>
      <c r="E1525" t="s">
        <v>8221</v>
      </c>
      <c r="F1525">
        <v>4</v>
      </c>
    </row>
    <row r="1526" spans="1:6" x14ac:dyDescent="0.25">
      <c r="A1526" t="s">
        <v>8219</v>
      </c>
      <c r="B1526">
        <v>277</v>
      </c>
      <c r="E1526" t="s">
        <v>8221</v>
      </c>
      <c r="F1526">
        <v>1</v>
      </c>
    </row>
    <row r="1527" spans="1:6" x14ac:dyDescent="0.25">
      <c r="A1527" t="s">
        <v>8219</v>
      </c>
      <c r="B1527">
        <v>118</v>
      </c>
      <c r="E1527" t="s">
        <v>8221</v>
      </c>
      <c r="F1527">
        <v>0</v>
      </c>
    </row>
    <row r="1528" spans="1:6" x14ac:dyDescent="0.25">
      <c r="A1528" t="s">
        <v>8219</v>
      </c>
      <c r="B1528">
        <v>97</v>
      </c>
      <c r="E1528" t="s">
        <v>8221</v>
      </c>
      <c r="F1528">
        <v>6</v>
      </c>
    </row>
    <row r="1529" spans="1:6" x14ac:dyDescent="0.25">
      <c r="A1529" t="s">
        <v>8219</v>
      </c>
      <c r="B1529">
        <v>20</v>
      </c>
      <c r="E1529" t="s">
        <v>8221</v>
      </c>
      <c r="F1529">
        <v>6</v>
      </c>
    </row>
    <row r="1530" spans="1:6" x14ac:dyDescent="0.25">
      <c r="A1530" t="s">
        <v>8219</v>
      </c>
      <c r="B1530">
        <v>26</v>
      </c>
      <c r="E1530" t="s">
        <v>8221</v>
      </c>
      <c r="F1530">
        <v>1</v>
      </c>
    </row>
    <row r="1531" spans="1:6" x14ac:dyDescent="0.25">
      <c r="A1531" t="s">
        <v>8219</v>
      </c>
      <c r="B1531">
        <v>128</v>
      </c>
      <c r="E1531" t="s">
        <v>8221</v>
      </c>
      <c r="F1531">
        <v>3</v>
      </c>
    </row>
    <row r="1532" spans="1:6" x14ac:dyDescent="0.25">
      <c r="A1532" t="s">
        <v>8219</v>
      </c>
      <c r="B1532">
        <v>15</v>
      </c>
    </row>
    <row r="1533" spans="1:6" x14ac:dyDescent="0.25">
      <c r="A1533" t="s">
        <v>8219</v>
      </c>
      <c r="B1533">
        <v>25</v>
      </c>
    </row>
    <row r="1534" spans="1:6" x14ac:dyDescent="0.25">
      <c r="A1534" t="s">
        <v>8219</v>
      </c>
      <c r="B1534">
        <v>55</v>
      </c>
    </row>
    <row r="1535" spans="1:6" x14ac:dyDescent="0.25">
      <c r="A1535" t="s">
        <v>8219</v>
      </c>
      <c r="B1535">
        <v>107</v>
      </c>
    </row>
    <row r="1536" spans="1:6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Sheet1</vt:lpstr>
      <vt:lpstr>Pivot Chart_Category</vt:lpstr>
      <vt:lpstr>Pivot Chart _SubCategory</vt:lpstr>
      <vt:lpstr>Pivot Chart_Over 12 Months</vt:lpstr>
      <vt:lpstr>Outcomes Based on Goals</vt:lpstr>
      <vt:lpstr>Sheet4</vt:lpstr>
      <vt:lpstr>Backers</vt:lpstr>
      <vt:lpstr>Goal</vt:lpstr>
      <vt:lpstr>Percent</vt:lpstr>
      <vt:lpstr>Raw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RebekahDSK</cp:lastModifiedBy>
  <dcterms:created xsi:type="dcterms:W3CDTF">2017-04-20T15:17:24Z</dcterms:created>
  <dcterms:modified xsi:type="dcterms:W3CDTF">2020-10-03T19:02:35Z</dcterms:modified>
</cp:coreProperties>
</file>