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<sst xmlns="http://schemas.openxmlformats.org/spreadsheetml/2006/main" count="30" uniqueCount="29">
  <si>
    <t>Year of Project</t>
  </si>
  <si>
    <t>Year 0</t>
  </si>
  <si>
    <t>Year 1</t>
  </si>
  <si>
    <t>Year 2</t>
  </si>
  <si>
    <t>Year 3</t>
  </si>
  <si>
    <t>Year 4</t>
  </si>
  <si>
    <t>Year 5</t>
  </si>
  <si>
    <t>TOTALS</t>
  </si>
  <si>
    <t>benefit</t>
  </si>
  <si>
    <t>Net Economic Benefit</t>
  </si>
  <si>
    <t>one time cost</t>
  </si>
  <si>
    <t>Discount Rate (12%)</t>
  </si>
  <si>
    <t>recuring cost</t>
  </si>
  <si>
    <t>PV of Benefits</t>
  </si>
  <si>
    <t xml:space="preserve">discount rate </t>
  </si>
  <si>
    <t xml:space="preserve">time </t>
  </si>
  <si>
    <t>NPV of all BEBEFITS</t>
  </si>
  <si>
    <t>One-time COSTS</t>
  </si>
  <si>
    <t>Recurring Costs</t>
  </si>
  <si>
    <t>PV of Recurring Costs</t>
  </si>
  <si>
    <t>NPV of All COSTS</t>
  </si>
  <si>
    <t>Overall NPV</t>
  </si>
  <si>
    <t>Overall ROI = (Overall NPV / NPV of All COSTS)</t>
  </si>
  <si>
    <t>Break-Even Analysis</t>
  </si>
  <si>
    <t>Yearly NPV Cash Flow</t>
  </si>
  <si>
    <t>Overall NPV Cash Flow</t>
  </si>
  <si>
    <t>Project break-even occurs between years 2 and 3</t>
  </si>
  <si>
    <t>Use first year of positive cash flow to calculate break-even fraction = ((Yearly NPV Cash Flow - Overall NVP Cash Flow)/Yearly NPV Cash Flow) = ((21353.41-7054.938)/21353.41)=0.66</t>
  </si>
  <si>
    <t>Actual break-even occured at 2.66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</si>
</sst>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Border="1" applyFont="1"/>
    <xf borderId="0" fillId="0" fontId="2" numFmtId="0" xfId="0" applyFont="1"/>
    <xf borderId="2" fillId="0" fontId="1" numFmtId="0" xfId="0" applyBorder="1" applyFont="1"/>
    <xf borderId="0" fillId="0" fontId="3" numFmtId="0" xfId="0" applyFont="1"/>
    <xf borderId="3" fillId="0" fontId="3" numFmtId="0" xfId="0" applyBorder="1" applyFont="1"/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year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Sheet1!$B$2:$G$2</c:f>
            </c:strRef>
          </c:cat>
          <c:val>
            <c:numRef>
              <c:f>Sheet1!$B$2:$G$2</c:f>
              <c:numCache/>
            </c:numRef>
          </c:val>
          <c:smooth val="0"/>
        </c:ser>
        <c:axId val="1023562170"/>
        <c:axId val="2062287010"/>
      </c:lineChart>
      <c:catAx>
        <c:axId val="1023562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287010"/>
      </c:catAx>
      <c:valAx>
        <c:axId val="2062287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562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7</xdr:row>
      <xdr:rowOff>28575</xdr:rowOff>
    </xdr:from>
    <xdr:ext cx="44577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7.63"/>
    <col customWidth="1" min="3" max="3" width="11.5"/>
    <col customWidth="1" min="4" max="4" width="13.0"/>
    <col customWidth="1" min="5" max="5" width="13.63"/>
    <col customWidth="1" min="6" max="6" width="14.75"/>
    <col customWidth="1" min="7" max="7" width="16.63"/>
    <col customWidth="1" min="8" max="8" width="11.63"/>
    <col customWidth="1" min="9" max="9" width="7.63"/>
    <col customWidth="1" min="10" max="10" width="11.63"/>
    <col customWidth="1" min="11" max="13" width="7.63"/>
    <col customWidth="1" min="14" max="14" width="13.25"/>
    <col customWidth="1" min="15" max="15" width="13.38"/>
    <col customWidth="1" min="16" max="26" width="7.63"/>
  </cols>
  <sheetData>
    <row r="1">
      <c r="B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>
        <v>75000.0</v>
      </c>
    </row>
    <row r="3">
      <c r="A3" s="3" t="s">
        <v>9</v>
      </c>
      <c r="B3" s="3">
        <v>0.0</v>
      </c>
      <c r="C3" s="3">
        <v>75000.0</v>
      </c>
      <c r="D3" s="3">
        <v>75000.0</v>
      </c>
      <c r="E3" s="3">
        <v>75000.0</v>
      </c>
      <c r="F3" s="3">
        <v>75000.0</v>
      </c>
      <c r="G3" s="3">
        <v>75000.0</v>
      </c>
      <c r="J3" s="3" t="s">
        <v>10</v>
      </c>
      <c r="K3" s="3">
        <v>65000.0</v>
      </c>
    </row>
    <row r="4">
      <c r="A4" s="3" t="s">
        <v>11</v>
      </c>
      <c r="B4" s="3">
        <f>1/POWER(1+0.21,0)</f>
        <v>1</v>
      </c>
      <c r="C4" s="3">
        <f>1/POWER(1+0.12,1)</f>
        <v>0.8928571429</v>
      </c>
      <c r="D4" s="3">
        <f>1/POWER(1+0.12,2)</f>
        <v>0.7971938776</v>
      </c>
      <c r="E4" s="3">
        <f>1/POWER(1+0.12,3)</f>
        <v>0.7117802478</v>
      </c>
      <c r="F4" s="3">
        <f>1/POWER(1+0.12,4)</f>
        <v>0.6355180784</v>
      </c>
      <c r="G4" s="3">
        <f>1/POWER(1+0.12,5)</f>
        <v>0.5674268557</v>
      </c>
      <c r="J4" s="3" t="s">
        <v>12</v>
      </c>
      <c r="K4" s="3">
        <v>45000.0</v>
      </c>
    </row>
    <row r="5">
      <c r="A5" s="3" t="s">
        <v>13</v>
      </c>
      <c r="B5" s="4">
        <f t="shared" ref="B5:G5" si="1">B3*B4</f>
        <v>0</v>
      </c>
      <c r="C5" s="4">
        <f t="shared" si="1"/>
        <v>66964.28571</v>
      </c>
      <c r="D5" s="4">
        <f t="shared" si="1"/>
        <v>59789.54082</v>
      </c>
      <c r="E5" s="4">
        <f t="shared" si="1"/>
        <v>53383.51859</v>
      </c>
      <c r="F5" s="4">
        <f t="shared" si="1"/>
        <v>47663.85588</v>
      </c>
      <c r="G5" s="4">
        <f t="shared" si="1"/>
        <v>42557.01418</v>
      </c>
      <c r="J5" s="3" t="s">
        <v>14</v>
      </c>
      <c r="K5" s="3">
        <v>12.0</v>
      </c>
    </row>
    <row r="6">
      <c r="J6" s="3" t="s">
        <v>15</v>
      </c>
      <c r="K6" s="3">
        <v>5.0</v>
      </c>
    </row>
    <row r="7">
      <c r="A7" s="3" t="s">
        <v>16</v>
      </c>
      <c r="B7" s="3">
        <f>B5</f>
        <v>0</v>
      </c>
      <c r="C7" s="3">
        <f t="shared" ref="C7:G7" si="2">B7+C5</f>
        <v>66964.28571</v>
      </c>
      <c r="D7" s="3">
        <f t="shared" si="2"/>
        <v>126753.8265</v>
      </c>
      <c r="E7" s="3">
        <f t="shared" si="2"/>
        <v>180137.3451</v>
      </c>
      <c r="F7" s="3">
        <f t="shared" si="2"/>
        <v>227801.201</v>
      </c>
      <c r="G7" s="3">
        <f t="shared" si="2"/>
        <v>270358.2152</v>
      </c>
      <c r="H7" s="5">
        <f>G7</f>
        <v>270358.2152</v>
      </c>
    </row>
    <row r="9">
      <c r="A9" s="3" t="s">
        <v>17</v>
      </c>
      <c r="B9" s="3">
        <v>-65000.0</v>
      </c>
    </row>
    <row r="11">
      <c r="A11" s="3" t="s">
        <v>18</v>
      </c>
      <c r="B11" s="3">
        <v>0.0</v>
      </c>
      <c r="C11" s="3">
        <v>-45000.0</v>
      </c>
      <c r="D11" s="3">
        <v>-45000.0</v>
      </c>
      <c r="E11" s="3">
        <v>-45000.0</v>
      </c>
      <c r="F11" s="3">
        <v>-45000.0</v>
      </c>
      <c r="G11" s="3">
        <v>-45000.0</v>
      </c>
    </row>
    <row r="12">
      <c r="A12" s="3" t="s">
        <v>11</v>
      </c>
      <c r="B12" s="3">
        <f t="shared" ref="B12:G12" si="3">B4</f>
        <v>1</v>
      </c>
      <c r="C12" s="3">
        <f t="shared" si="3"/>
        <v>0.8928571429</v>
      </c>
      <c r="D12" s="3">
        <f t="shared" si="3"/>
        <v>0.7971938776</v>
      </c>
      <c r="E12" s="3">
        <f t="shared" si="3"/>
        <v>0.7117802478</v>
      </c>
      <c r="F12" s="3">
        <f t="shared" si="3"/>
        <v>0.6355180784</v>
      </c>
      <c r="G12" s="3">
        <f t="shared" si="3"/>
        <v>0.5674268557</v>
      </c>
    </row>
    <row r="13">
      <c r="A13" s="3" t="s">
        <v>19</v>
      </c>
      <c r="B13" s="4">
        <f t="shared" ref="B13:G13" si="4">B11*B12</f>
        <v>0</v>
      </c>
      <c r="C13" s="4">
        <f t="shared" si="4"/>
        <v>-40178.57143</v>
      </c>
      <c r="D13" s="4">
        <f t="shared" si="4"/>
        <v>-35873.72449</v>
      </c>
      <c r="E13" s="4">
        <f t="shared" si="4"/>
        <v>-32030.11115</v>
      </c>
      <c r="F13" s="4">
        <f t="shared" si="4"/>
        <v>-28598.31353</v>
      </c>
      <c r="G13" s="4">
        <f t="shared" si="4"/>
        <v>-25534.20851</v>
      </c>
    </row>
    <row r="15">
      <c r="A15" s="3" t="s">
        <v>20</v>
      </c>
      <c r="B15" s="3">
        <f>B9</f>
        <v>-65000</v>
      </c>
      <c r="C15" s="3">
        <f t="shared" ref="C15:G15" si="5">B15+C13</f>
        <v>-105178.5714</v>
      </c>
      <c r="D15" s="3">
        <f t="shared" si="5"/>
        <v>-141052.2959</v>
      </c>
      <c r="E15" s="3">
        <f t="shared" si="5"/>
        <v>-173082.4071</v>
      </c>
      <c r="F15" s="3">
        <f t="shared" si="5"/>
        <v>-201680.7206</v>
      </c>
      <c r="G15" s="3">
        <f t="shared" si="5"/>
        <v>-227214.9291</v>
      </c>
      <c r="H15" s="5">
        <f>G15</f>
        <v>-227214.9291</v>
      </c>
    </row>
    <row r="17">
      <c r="A17" s="3" t="s">
        <v>21</v>
      </c>
      <c r="H17" s="6">
        <f>H7+H15</f>
        <v>43143.28607</v>
      </c>
    </row>
    <row r="19">
      <c r="A19" s="3" t="s">
        <v>22</v>
      </c>
      <c r="H19" s="6">
        <f>-(H17/H15)</f>
        <v>0.1898787471</v>
      </c>
    </row>
    <row r="21" ht="15.75" customHeight="1">
      <c r="A21" s="7" t="s">
        <v>23</v>
      </c>
    </row>
    <row r="22" ht="15.75" customHeight="1">
      <c r="A22" s="3" t="s">
        <v>24</v>
      </c>
      <c r="B22" s="3">
        <f>B15</f>
        <v>-65000</v>
      </c>
      <c r="C22" s="3">
        <f t="shared" ref="C22:G22" si="6">C5+C13</f>
        <v>26785.71429</v>
      </c>
      <c r="D22" s="3">
        <f t="shared" si="6"/>
        <v>23915.81633</v>
      </c>
      <c r="E22" s="3">
        <f t="shared" si="6"/>
        <v>21353.40743</v>
      </c>
      <c r="F22" s="3">
        <f t="shared" si="6"/>
        <v>19065.54235</v>
      </c>
      <c r="G22" s="3">
        <f t="shared" si="6"/>
        <v>17022.80567</v>
      </c>
    </row>
    <row r="23" ht="15.75" customHeight="1">
      <c r="A23" s="3" t="s">
        <v>25</v>
      </c>
      <c r="B23" s="3">
        <f>B15</f>
        <v>-65000</v>
      </c>
      <c r="C23" s="3">
        <f t="shared" ref="C23:G23" si="7">C7+C15</f>
        <v>-38214.28571</v>
      </c>
      <c r="D23" s="3">
        <f t="shared" si="7"/>
        <v>-14298.46939</v>
      </c>
      <c r="E23" s="3">
        <f t="shared" si="7"/>
        <v>7054.938047</v>
      </c>
      <c r="F23" s="3">
        <f t="shared" si="7"/>
        <v>26120.4804</v>
      </c>
      <c r="G23" s="3">
        <f t="shared" si="7"/>
        <v>43143.28607</v>
      </c>
    </row>
    <row r="24" ht="15.75" customHeight="1"/>
    <row r="25" ht="15.75" customHeight="1">
      <c r="A25" s="3" t="s">
        <v>26</v>
      </c>
    </row>
    <row r="26" ht="15.75" customHeight="1">
      <c r="A26" s="3" t="s">
        <v>27</v>
      </c>
    </row>
    <row r="27" ht="15.75" customHeight="1">
      <c r="A27" s="5" t="s">
        <v>28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