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Chief Resident Files\Prior Chiefs\C Rohlfsen's Files\ChatBot\Transcript Grading Rubrics\"/>
    </mc:Choice>
  </mc:AlternateContent>
  <xr:revisionPtr revIDLastSave="0" documentId="8_{66A21F90-0454-4D90-A76E-64E3D9AA482D}" xr6:coauthVersionLast="47" xr6:coauthVersionMax="47" xr10:uidLastSave="{00000000-0000-0000-0000-000000000000}"/>
  <bookViews>
    <workbookView xWindow="-120" yWindow="-120" windowWidth="29040" windowHeight="15720" activeTab="4" xr2:uid="{8AD82E20-1BA1-4D3B-A6B4-5FF4DDCE4361}"/>
  </bookViews>
  <sheets>
    <sheet name="Cardiac" sheetId="7" r:id="rId1"/>
    <sheet name="GERD" sheetId="8" r:id="rId2"/>
    <sheet name="Esophageal Dysphagia" sheetId="9" r:id="rId3"/>
    <sheet name="RA" sheetId="10" r:id="rId4"/>
    <sheet name="CREST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7" l="1"/>
  <c r="D33" i="7"/>
  <c r="D22" i="11"/>
  <c r="E21" i="11"/>
  <c r="D21" i="11"/>
  <c r="E24" i="11"/>
  <c r="D24" i="11"/>
  <c r="E23" i="11"/>
  <c r="D23" i="11"/>
  <c r="E22" i="11"/>
  <c r="E20" i="10"/>
  <c r="D20" i="10"/>
  <c r="E19" i="10"/>
  <c r="D19" i="10"/>
  <c r="E18" i="10"/>
  <c r="E22" i="10" s="1"/>
  <c r="D18" i="10"/>
  <c r="E17" i="10"/>
  <c r="D17" i="10"/>
  <c r="E20" i="9"/>
  <c r="E25" i="9" s="1"/>
  <c r="E23" i="9"/>
  <c r="D23" i="9"/>
  <c r="E22" i="9"/>
  <c r="D22" i="9"/>
  <c r="E21" i="9"/>
  <c r="D21" i="9"/>
  <c r="D20" i="9"/>
  <c r="E24" i="8"/>
  <c r="E26" i="8" s="1"/>
  <c r="E23" i="8"/>
  <c r="E22" i="8"/>
  <c r="E21" i="8"/>
  <c r="D35" i="7"/>
  <c r="D24" i="8"/>
  <c r="D23" i="8"/>
  <c r="D22" i="8"/>
  <c r="D21" i="8"/>
  <c r="D36" i="7"/>
  <c r="D34" i="7"/>
  <c r="E36" i="7"/>
  <c r="E35" i="7"/>
  <c r="E34" i="7"/>
  <c r="E33" i="7"/>
  <c r="E26" i="11" l="1"/>
</calcChain>
</file>

<file path=xl/sharedStrings.xml><?xml version="1.0" encoding="utf-8"?>
<sst xmlns="http://schemas.openxmlformats.org/spreadsheetml/2006/main" count="344" uniqueCount="84">
  <si>
    <t>Key Features by Dimension</t>
  </si>
  <si>
    <t>Major Feature</t>
  </si>
  <si>
    <t>Unknown LR = Regression to the Mean</t>
  </si>
  <si>
    <t>Minor Feature</t>
  </si>
  <si>
    <t>Cardiac</t>
  </si>
  <si>
    <t>LR</t>
  </si>
  <si>
    <t>GERD</t>
  </si>
  <si>
    <t>RA</t>
  </si>
  <si>
    <t>1+</t>
  </si>
  <si>
    <t>Do antacids help with your chest pain?</t>
  </si>
  <si>
    <t>1-</t>
  </si>
  <si>
    <t>HTN</t>
  </si>
  <si>
    <t>no HLD</t>
  </si>
  <si>
    <t>no DM2</t>
  </si>
  <si>
    <t>no obesity</t>
  </si>
  <si>
    <t>no history of stroke</t>
  </si>
  <si>
    <t>no diaphoresis</t>
  </si>
  <si>
    <t>no PAD</t>
  </si>
  <si>
    <t>"Do you have any PMHx?" (counts as 2 independent minor features)</t>
  </si>
  <si>
    <t>Major or Minor</t>
  </si>
  <si>
    <t>Y/N</t>
  </si>
  <si>
    <t>FHx of heart disease (father)</t>
  </si>
  <si>
    <t>Decreased exercise x 3 months without clarifying post-prandial food fear</t>
  </si>
  <si>
    <t>How would you describe the pain? (tightness)</t>
  </si>
  <si>
    <t>Total # of Major Features (1+)</t>
  </si>
  <si>
    <t>Total # of Major Features (1-)</t>
  </si>
  <si>
    <t>Total # of Minor Features (1+)</t>
  </si>
  <si>
    <t>Total # of Minor Features (1-)</t>
  </si>
  <si>
    <t>Starting Quintile (2-, 1-, 0, 1+, 2+)</t>
  </si>
  <si>
    <t>Ending Quintile (2-, 1-, 0, 1+, 2+)</t>
  </si>
  <si>
    <t>Post-test odds</t>
  </si>
  <si>
    <t>Pre-test odds</t>
  </si>
  <si>
    <t>no associated shortness of breath</t>
  </si>
  <si>
    <t>not positional</t>
  </si>
  <si>
    <t>What were you doing when the chest pain started? (eating)</t>
  </si>
  <si>
    <r>
      <rPr>
        <i/>
        <sz val="11"/>
        <color rgb="FF000000"/>
        <rFont val="Aptos Narrow"/>
        <family val="2"/>
        <scheme val="minor"/>
      </rPr>
      <t>hint:</t>
    </r>
    <r>
      <rPr>
        <sz val="11"/>
        <color rgb="FF000000"/>
        <rFont val="Aptos Narrow"/>
        <family val="2"/>
        <scheme val="minor"/>
      </rPr>
      <t xml:space="preserve"> should correspond to esoph dysphagia post-test odds jumping up 1 quintiles</t>
    </r>
  </si>
  <si>
    <t xml:space="preserve">no radiation to the neck, arm, or jaw? </t>
  </si>
  <si>
    <t>no prior CAD</t>
  </si>
  <si>
    <t>no prior MI</t>
  </si>
  <si>
    <t>no tobacco</t>
  </si>
  <si>
    <t>No hoarse voice</t>
  </si>
  <si>
    <t>No globus</t>
  </si>
  <si>
    <t>Heartburn (Postprandial burning or pain)</t>
  </si>
  <si>
    <t>Reflux / regurgitation</t>
  </si>
  <si>
    <t>No epigastric pain (dyspepsia)</t>
  </si>
  <si>
    <t>Pain location behind sternum</t>
  </si>
  <si>
    <t>Weighted Key Features</t>
  </si>
  <si>
    <t>N</t>
  </si>
  <si>
    <t>Y</t>
  </si>
  <si>
    <t>MAJOR</t>
  </si>
  <si>
    <t>minor</t>
  </si>
  <si>
    <t>Manual</t>
  </si>
  <si>
    <t>Coded</t>
  </si>
  <si>
    <r>
      <t xml:space="preserve">Pain worse with exertion (without clarifying that it only occurs soley </t>
    </r>
    <r>
      <rPr>
        <b/>
        <sz val="11"/>
        <color rgb="FF000000"/>
        <rFont val="Aptos Narrow"/>
        <family val="2"/>
        <scheme val="minor"/>
      </rPr>
      <t>within an hour</t>
    </r>
    <r>
      <rPr>
        <sz val="11"/>
        <color rgb="FF000000"/>
        <rFont val="Aptos Narrow"/>
        <family val="2"/>
        <scheme val="minor"/>
      </rPr>
      <t xml:space="preserve"> of eating)</t>
    </r>
  </si>
  <si>
    <r>
      <t xml:space="preserve">Pain not worse with exertion (requires they clarify exercise </t>
    </r>
    <r>
      <rPr>
        <b/>
        <sz val="11"/>
        <color rgb="FF000000"/>
        <rFont val="Aptos Narrow"/>
        <family val="2"/>
        <scheme val="minor"/>
      </rPr>
      <t>1hr</t>
    </r>
    <r>
      <rPr>
        <sz val="11"/>
        <color rgb="FF000000"/>
        <rFont val="Aptos Narrow"/>
        <family val="2"/>
        <scheme val="minor"/>
      </rPr>
      <t xml:space="preserve"> </t>
    </r>
    <r>
      <rPr>
        <b/>
        <sz val="11"/>
        <color rgb="FF000000"/>
        <rFont val="Aptos Narrow"/>
        <family val="2"/>
        <scheme val="minor"/>
      </rPr>
      <t xml:space="preserve">after </t>
    </r>
    <r>
      <rPr>
        <sz val="11"/>
        <color rgb="FF000000"/>
        <rFont val="Aptos Narrow"/>
        <family val="2"/>
        <scheme val="minor"/>
      </rPr>
      <t>meal)</t>
    </r>
  </si>
  <si>
    <t>Alternative cause becomes obvious: esoph dysphagia (food gets stuck or relieved by regurgitation of food)</t>
  </si>
  <si>
    <t>Positional (worse when laying down)</t>
  </si>
  <si>
    <t>Direction</t>
  </si>
  <si>
    <t>How would you describe the pain? (tightness… not burning)</t>
  </si>
  <si>
    <t>Esophageal Dysphagia</t>
  </si>
  <si>
    <t>Regurgitation provides relief</t>
  </si>
  <si>
    <t>Food gets stuck</t>
  </si>
  <si>
    <t>Weight loss</t>
  </si>
  <si>
    <t>Difficulty swallowing liquids</t>
  </si>
  <si>
    <t>2+</t>
  </si>
  <si>
    <t>No dry cough</t>
  </si>
  <si>
    <t>No FHx of cancer</t>
  </si>
  <si>
    <t>Does not use alcohol</t>
  </si>
  <si>
    <t>Pain location behind the sternum</t>
  </si>
  <si>
    <t>Alternative cause of esoph dysphagia becomes obvious(food gets stuck or relieved by regurgitation of food)</t>
  </si>
  <si>
    <t>FHx of RA</t>
  </si>
  <si>
    <t>No morning stiffness</t>
  </si>
  <si>
    <t>No enlargement of knuckles, finger deformities, or deviation of fingers</t>
  </si>
  <si>
    <t>Multiple symmetric joints hurt</t>
  </si>
  <si>
    <r>
      <t xml:space="preserve">Hand predominance disproportionate to other joint pain (must clarify </t>
    </r>
    <r>
      <rPr>
        <i/>
        <sz val="11"/>
        <color rgb="FF000000"/>
        <rFont val="Aptos Narrow"/>
        <family val="2"/>
        <scheme val="minor"/>
      </rPr>
      <t>relative</t>
    </r>
    <r>
      <rPr>
        <sz val="11"/>
        <color rgb="FF000000"/>
        <rFont val="Aptos Narrow"/>
        <family val="2"/>
        <scheme val="minor"/>
      </rPr>
      <t xml:space="preserve"> to other joints)</t>
    </r>
  </si>
  <si>
    <t>No rheumatoid nodules</t>
  </si>
  <si>
    <t>2-</t>
  </si>
  <si>
    <t>Note: Raynauds phenomenon in a patient with polyarthralgias is just as common in OA as it is in RA (only has discriminatory value for mixed connective tissue diseases and scleroderma) - Carroll et al., Annals of Rheumatic Diseases 1981</t>
  </si>
  <si>
    <t>Raynauds phenomenon</t>
  </si>
  <si>
    <t>Rash (telangiectasias)</t>
  </si>
  <si>
    <t>Hand pain out of proportion to other joints (must be specific)</t>
  </si>
  <si>
    <t>Current heartburn or reflux</t>
  </si>
  <si>
    <t>Long-standing heartburn and reflux (duration of years)</t>
  </si>
  <si>
    <r>
      <rPr>
        <i/>
        <sz val="11"/>
        <color rgb="FF000000"/>
        <rFont val="Aptos Narrow"/>
        <family val="2"/>
        <scheme val="minor"/>
      </rPr>
      <t>hint</t>
    </r>
    <r>
      <rPr>
        <sz val="11"/>
        <color rgb="FF000000"/>
        <rFont val="Aptos Narrow"/>
        <family val="2"/>
        <scheme val="minor"/>
      </rPr>
      <t>: can capture this key feature or A26 feature but *NOT* both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</si>
</sst>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rgb="FFFF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3" fillId="0" borderId="1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/>
    <xf numFmtId="0" fontId="7" fillId="0" borderId="0" xfId="0" applyFont="1" applyAlignment="1">
      <alignment horizontal="center"/>
    </xf>
    <xf numFmtId="0" fontId="3" fillId="0" borderId="1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0" borderId="23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7" fillId="0" borderId="18" xfId="0" applyFont="1" applyBorder="1" applyAlignment="1">
      <alignment horizontal="center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4" borderId="34" xfId="0" applyFont="1" applyFill="1" applyBorder="1" applyAlignment="1">
      <alignment horizontal="center"/>
    </xf>
    <xf numFmtId="0" fontId="3" fillId="6" borderId="2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1" fillId="0" borderId="37" xfId="0" applyFont="1" applyBorder="1" applyAlignment="1">
      <alignment horizontal="right" vertical="center" wrapText="1"/>
    </xf>
    <xf numFmtId="0" fontId="7" fillId="0" borderId="28" xfId="0" applyFont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11" xfId="0" applyFont="1" applyBorder="1"/>
    <xf numFmtId="0" fontId="3" fillId="0" borderId="13" xfId="0" applyFont="1" applyBorder="1" applyAlignment="1">
      <alignment horizontal="left" vertical="center" wrapText="1"/>
    </xf>
    <xf numFmtId="0" fontId="3" fillId="0" borderId="43" xfId="0" applyFont="1" applyBorder="1"/>
    <xf numFmtId="0" fontId="3" fillId="4" borderId="15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0" fillId="8" borderId="0" xfId="0" applyFill="1"/>
    <xf numFmtId="0" fontId="3" fillId="9" borderId="15" xfId="0" applyFont="1" applyFill="1" applyBorder="1" applyAlignment="1">
      <alignment horizontal="center" vertical="center" wrapText="1"/>
    </xf>
    <xf numFmtId="0" fontId="0" fillId="10" borderId="0" xfId="0" applyFill="1"/>
    <xf numFmtId="0" fontId="3" fillId="4" borderId="44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3" fillId="2" borderId="0" xfId="0" applyFont="1" applyFill="1"/>
    <xf numFmtId="0" fontId="3" fillId="6" borderId="0" xfId="0" applyFont="1" applyFill="1"/>
    <xf numFmtId="0" fontId="3" fillId="0" borderId="0" xfId="0" applyFont="1" applyAlignment="1">
      <alignment horizontal="center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8" fillId="0" borderId="0" xfId="0" applyFont="1"/>
    <xf numFmtId="0" fontId="1" fillId="0" borderId="40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6" borderId="45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/>
    </xf>
    <xf numFmtId="0" fontId="1" fillId="0" borderId="38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left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0" borderId="46" xfId="0" applyFont="1" applyBorder="1" applyAlignment="1">
      <alignment horizontal="left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5" borderId="47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14" borderId="49" xfId="0" applyFont="1" applyFill="1" applyBorder="1" applyAlignment="1">
      <alignment horizontal="center" vertical="center" wrapText="1"/>
    </xf>
    <xf numFmtId="0" fontId="0" fillId="13" borderId="48" xfId="0" applyFill="1" applyBorder="1" applyAlignment="1">
      <alignment horizontal="center"/>
    </xf>
    <xf numFmtId="0" fontId="0" fillId="13" borderId="50" xfId="0" applyFill="1" applyBorder="1" applyAlignment="1">
      <alignment horizontal="center"/>
    </xf>
    <xf numFmtId="0" fontId="3" fillId="14" borderId="51" xfId="0" applyFont="1" applyFill="1" applyBorder="1" applyAlignment="1">
      <alignment horizontal="center" vertical="center" wrapText="1"/>
    </xf>
    <xf numFmtId="0" fontId="3" fillId="13" borderId="48" xfId="0" applyFont="1" applyFill="1" applyBorder="1" applyAlignment="1">
      <alignment horizontal="left" vertical="center" wrapText="1"/>
    </xf>
    <xf numFmtId="0" fontId="3" fillId="13" borderId="50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 wrapText="1"/>
    </xf>
    <xf numFmtId="0" fontId="3" fillId="0" borderId="52" xfId="0" applyFont="1" applyBorder="1"/>
    <xf numFmtId="0" fontId="3" fillId="7" borderId="53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left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left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44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4" borderId="55" xfId="0" applyFont="1" applyFill="1" applyBorder="1" applyAlignment="1">
      <alignment horizontal="center" vertical="center" wrapText="1"/>
    </xf>
    <xf numFmtId="0" fontId="3" fillId="4" borderId="5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58" xfId="0" applyFont="1" applyBorder="1" applyAlignment="1">
      <alignment horizontal="left" vertical="center" wrapText="1"/>
    </xf>
    <xf numFmtId="0" fontId="3" fillId="0" borderId="59" xfId="0" applyFont="1" applyBorder="1" applyAlignment="1">
      <alignment horizontal="left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6" borderId="62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63" xfId="0" applyFont="1" applyFill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FFCC"/>
      <color rgb="FFFFFF66"/>
      <color rgb="FFFF3300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23</xdr:row>
      <xdr:rowOff>57150</xdr:rowOff>
    </xdr:from>
    <xdr:to>
      <xdr:col>5</xdr:col>
      <xdr:colOff>1676400</xdr:colOff>
      <xdr:row>31</xdr:row>
      <xdr:rowOff>171450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51E24983-801F-F4AF-A296-F1E99BCDCB3F}"/>
            </a:ext>
          </a:extLst>
        </xdr:cNvPr>
        <xdr:cNvGrpSpPr/>
      </xdr:nvGrpSpPr>
      <xdr:grpSpPr>
        <a:xfrm>
          <a:off x="8934450" y="4857750"/>
          <a:ext cx="1533525" cy="1714500"/>
          <a:chOff x="9067800" y="4857750"/>
          <a:chExt cx="1533525" cy="1714500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FBE99B11-AE93-4106-B9F4-FE416F32341C}"/>
              </a:ext>
            </a:extLst>
          </xdr:cNvPr>
          <xdr:cNvSpPr txBox="1"/>
        </xdr:nvSpPr>
        <xdr:spPr>
          <a:xfrm>
            <a:off x="9067800" y="4857750"/>
            <a:ext cx="1533525" cy="1714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endParaRPr lang="en-US" sz="1050"/>
          </a:p>
          <a:p>
            <a:pPr algn="ctr"/>
            <a:r>
              <a:rPr lang="en-US" sz="1100"/>
              <a:t>Red: &gt; 6</a:t>
            </a:r>
          </a:p>
          <a:p>
            <a:pPr algn="ctr"/>
            <a:r>
              <a:rPr lang="en-US" sz="1050" b="1"/>
              <a:t>(Deficient)</a:t>
            </a:r>
          </a:p>
          <a:p>
            <a:pPr algn="ctr"/>
            <a:r>
              <a:rPr lang="en-US" sz="1050"/>
              <a:t>Weighted Key Features</a:t>
            </a:r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1918232-8DF7-40F8-9CFD-2EC8BFCF34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229725" y="5095672"/>
            <a:ext cx="1238250" cy="78125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1895476</xdr:colOff>
      <xdr:row>23</xdr:row>
      <xdr:rowOff>66674</xdr:rowOff>
    </xdr:from>
    <xdr:to>
      <xdr:col>5</xdr:col>
      <xdr:colOff>3400426</xdr:colOff>
      <xdr:row>31</xdr:row>
      <xdr:rowOff>171450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4E0E4F3-53D9-277D-DBC0-AF48128C533F}"/>
            </a:ext>
          </a:extLst>
        </xdr:cNvPr>
        <xdr:cNvGrpSpPr/>
      </xdr:nvGrpSpPr>
      <xdr:grpSpPr>
        <a:xfrm>
          <a:off x="10687051" y="4867274"/>
          <a:ext cx="1504950" cy="1704976"/>
          <a:chOff x="10820401" y="4867274"/>
          <a:chExt cx="1504950" cy="1704976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EA246A0-E9DE-4E77-A399-7DBF447CFC06}"/>
              </a:ext>
            </a:extLst>
          </xdr:cNvPr>
          <xdr:cNvSpPr txBox="1"/>
        </xdr:nvSpPr>
        <xdr:spPr>
          <a:xfrm>
            <a:off x="10820401" y="4867274"/>
            <a:ext cx="1504950" cy="17049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Orange</a:t>
            </a:r>
            <a:r>
              <a:rPr lang="en-US" sz="1200"/>
              <a:t>:</a:t>
            </a:r>
            <a:r>
              <a:rPr lang="en-US" sz="1100"/>
              <a:t> </a:t>
            </a:r>
            <a:r>
              <a:rPr lang="en-US" sz="1100" baseline="0"/>
              <a:t>0 to </a:t>
            </a:r>
            <a:r>
              <a:rPr lang="en-US" sz="1100"/>
              <a:t>6</a:t>
            </a:r>
          </a:p>
          <a:p>
            <a:pPr algn="ctr"/>
            <a:r>
              <a:rPr lang="en-US" sz="1050"/>
              <a:t>Weighted</a:t>
            </a:r>
            <a:r>
              <a:rPr lang="en-US" sz="1050" baseline="0"/>
              <a:t> Key Features</a:t>
            </a:r>
            <a:r>
              <a:rPr lang="en-US" sz="1100" baseline="0"/>
              <a:t>	</a:t>
            </a:r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8E88F3B-1E32-4612-9766-8ABEFE0D2A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915650" y="5110117"/>
            <a:ext cx="1247775" cy="785858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3648074</xdr:colOff>
      <xdr:row>23</xdr:row>
      <xdr:rowOff>66674</xdr:rowOff>
    </xdr:from>
    <xdr:to>
      <xdr:col>5</xdr:col>
      <xdr:colOff>5238750</xdr:colOff>
      <xdr:row>31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845A2C7-A783-08C2-C754-23FF6424EB9B}"/>
            </a:ext>
          </a:extLst>
        </xdr:cNvPr>
        <xdr:cNvGrpSpPr/>
      </xdr:nvGrpSpPr>
      <xdr:grpSpPr>
        <a:xfrm>
          <a:off x="12439649" y="4867274"/>
          <a:ext cx="1590676" cy="1685926"/>
          <a:chOff x="12572999" y="4867274"/>
          <a:chExt cx="1590676" cy="1685926"/>
        </a:xfrm>
      </xdr:grpSpPr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C250FB5E-C901-41F8-BC34-41E33E26272D}"/>
              </a:ext>
            </a:extLst>
          </xdr:cNvPr>
          <xdr:cNvSpPr txBox="1"/>
        </xdr:nvSpPr>
        <xdr:spPr>
          <a:xfrm>
            <a:off x="12572999" y="4867274"/>
            <a:ext cx="1590676" cy="16859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Yellow: </a:t>
            </a:r>
            <a:r>
              <a:rPr lang="en-US" sz="1100" baseline="0"/>
              <a:t>- </a:t>
            </a:r>
            <a:r>
              <a:rPr lang="en-US" sz="1100"/>
              <a:t>6</a:t>
            </a:r>
            <a:r>
              <a:rPr lang="en-US" sz="1100" baseline="0"/>
              <a:t> to 0</a:t>
            </a:r>
          </a:p>
          <a:p>
            <a:pPr algn="ctr"/>
            <a:r>
              <a:rPr lang="en-US" sz="105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Weighted</a:t>
            </a:r>
            <a:r>
              <a:rPr lang="en-US" sz="105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Key Features</a:t>
            </a:r>
            <a:endParaRPr lang="en-US" sz="1050" baseline="0"/>
          </a:p>
          <a:p>
            <a:endParaRPr lang="en-US" sz="1100"/>
          </a:p>
        </xdr:txBody>
      </xdr:sp>
      <xdr:pic>
        <xdr:nvPicPr>
          <xdr:cNvPr id="7" name="Picture 6" descr="A colorful gauge with a needle&#10;&#10;Description automatically generated">
            <a:extLst>
              <a:ext uri="{FF2B5EF4-FFF2-40B4-BE49-F238E27FC236}">
                <a16:creationId xmlns:a16="http://schemas.microsoft.com/office/drawing/2014/main" id="{76B2318A-925D-4C8A-8C95-7FE87C1ECD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677775" y="5143411"/>
            <a:ext cx="1243026" cy="79066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5419726</xdr:colOff>
      <xdr:row>23</xdr:row>
      <xdr:rowOff>38100</xdr:rowOff>
    </xdr:from>
    <xdr:to>
      <xdr:col>5</xdr:col>
      <xdr:colOff>7000876</xdr:colOff>
      <xdr:row>31</xdr:row>
      <xdr:rowOff>152400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9FD3C8B-C936-7315-EDFF-F8899F894951}"/>
            </a:ext>
          </a:extLst>
        </xdr:cNvPr>
        <xdr:cNvGrpSpPr/>
      </xdr:nvGrpSpPr>
      <xdr:grpSpPr>
        <a:xfrm>
          <a:off x="14211301" y="4838700"/>
          <a:ext cx="1581150" cy="1714500"/>
          <a:chOff x="14344651" y="4838700"/>
          <a:chExt cx="1581150" cy="1714500"/>
        </a:xfrm>
      </xdr:grpSpPr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CE0E738-FED6-4C04-8837-7E770D94D4F0}"/>
              </a:ext>
            </a:extLst>
          </xdr:cNvPr>
          <xdr:cNvSpPr txBox="1"/>
        </xdr:nvSpPr>
        <xdr:spPr>
          <a:xfrm>
            <a:off x="14344651" y="4838700"/>
            <a:ext cx="1581150" cy="1714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Green: -12 to -6</a:t>
            </a:r>
          </a:p>
          <a:p>
            <a:pPr algn="ctr"/>
            <a:r>
              <a:rPr lang="en-US" sz="1050"/>
              <a:t>Weighted Key Features</a:t>
            </a:r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00770338-9A0D-464E-898E-5F5B883619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516100" y="5154295"/>
            <a:ext cx="1183532" cy="74167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209550</xdr:rowOff>
    </xdr:from>
    <xdr:to>
      <xdr:col>6</xdr:col>
      <xdr:colOff>409575</xdr:colOff>
      <xdr:row>20</xdr:row>
      <xdr:rowOff>142875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50A7F17-2731-4365-8ECE-B522E4F7017F}"/>
            </a:ext>
          </a:extLst>
        </xdr:cNvPr>
        <xdr:cNvGrpSpPr/>
      </xdr:nvGrpSpPr>
      <xdr:grpSpPr>
        <a:xfrm>
          <a:off x="7991475" y="2590800"/>
          <a:ext cx="1533525" cy="1714500"/>
          <a:chOff x="8934450" y="4867275"/>
          <a:chExt cx="1533525" cy="1714500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2B7D4A2-75CE-273A-5C78-07A3B15346FE}"/>
              </a:ext>
            </a:extLst>
          </xdr:cNvPr>
          <xdr:cNvSpPr txBox="1"/>
        </xdr:nvSpPr>
        <xdr:spPr>
          <a:xfrm>
            <a:off x="8934450" y="4867275"/>
            <a:ext cx="1533525" cy="1714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endParaRPr lang="en-US" sz="1050"/>
          </a:p>
          <a:p>
            <a:pPr algn="ctr"/>
            <a:r>
              <a:rPr lang="en-US" sz="1100"/>
              <a:t>Red: -9</a:t>
            </a:r>
            <a:r>
              <a:rPr lang="en-US" sz="1100" baseline="0"/>
              <a:t> to -7 or +7 to +9</a:t>
            </a:r>
            <a:endParaRPr lang="en-US" sz="1100"/>
          </a:p>
          <a:p>
            <a:pPr algn="ctr"/>
            <a:r>
              <a:rPr lang="en-US" sz="1050" b="1"/>
              <a:t>(Deficient)</a:t>
            </a:r>
          </a:p>
          <a:p>
            <a:pPr algn="ctr"/>
            <a:r>
              <a:rPr lang="en-US" sz="1050"/>
              <a:t>Weighted Key Features</a:t>
            </a: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0C104D68-A2FB-0AA9-C712-4704CFC6D0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067800" y="5181397"/>
            <a:ext cx="1238250" cy="781253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514350</xdr:colOff>
      <xdr:row>12</xdr:row>
      <xdr:rowOff>228600</xdr:rowOff>
    </xdr:from>
    <xdr:to>
      <xdr:col>9</xdr:col>
      <xdr:colOff>352425</xdr:colOff>
      <xdr:row>20</xdr:row>
      <xdr:rowOff>152401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C5F906A-7A9D-4D55-AA39-E7B8B1DDCBF7}"/>
            </a:ext>
          </a:extLst>
        </xdr:cNvPr>
        <xdr:cNvGrpSpPr/>
      </xdr:nvGrpSpPr>
      <xdr:grpSpPr>
        <a:xfrm>
          <a:off x="9629775" y="2609850"/>
          <a:ext cx="1666875" cy="1704976"/>
          <a:chOff x="10629901" y="4867274"/>
          <a:chExt cx="1666875" cy="1704976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8541DBC-2364-6D6D-43C0-E0CE152ED96A}"/>
              </a:ext>
            </a:extLst>
          </xdr:cNvPr>
          <xdr:cNvSpPr txBox="1"/>
        </xdr:nvSpPr>
        <xdr:spPr>
          <a:xfrm>
            <a:off x="10629901" y="4867274"/>
            <a:ext cx="1666875" cy="170497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Orange</a:t>
            </a:r>
            <a:r>
              <a:rPr lang="en-US" sz="1200"/>
              <a:t>:</a:t>
            </a:r>
            <a:r>
              <a:rPr lang="en-US" sz="1100"/>
              <a:t> -5 to -6 or +5 to +6</a:t>
            </a:r>
          </a:p>
          <a:p>
            <a:pPr algn="ctr"/>
            <a:r>
              <a:rPr lang="en-US" sz="1050"/>
              <a:t>Weighted</a:t>
            </a:r>
            <a:r>
              <a:rPr lang="en-US" sz="1050" baseline="0"/>
              <a:t> Key Features</a:t>
            </a:r>
            <a:r>
              <a:rPr lang="en-US" sz="1100" baseline="0"/>
              <a:t>	</a:t>
            </a:r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A11F1E92-08AF-CA2A-06F4-F7771D21D2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810875" y="5167267"/>
            <a:ext cx="1247775" cy="785858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542925</xdr:colOff>
      <xdr:row>12</xdr:row>
      <xdr:rowOff>266700</xdr:rowOff>
    </xdr:from>
    <xdr:to>
      <xdr:col>12</xdr:col>
      <xdr:colOff>304801</xdr:colOff>
      <xdr:row>20</xdr:row>
      <xdr:rowOff>171451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66778040-060D-45D2-8A68-4E30CCEC7EA4}"/>
            </a:ext>
          </a:extLst>
        </xdr:cNvPr>
        <xdr:cNvGrpSpPr/>
      </xdr:nvGrpSpPr>
      <xdr:grpSpPr>
        <a:xfrm>
          <a:off x="11487150" y="2647950"/>
          <a:ext cx="1590676" cy="1685926"/>
          <a:chOff x="14239874" y="4876799"/>
          <a:chExt cx="1590676" cy="1685926"/>
        </a:xfrm>
      </xdr:grpSpPr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C904F7D9-5DEB-6206-FAA1-9148559858C0}"/>
              </a:ext>
            </a:extLst>
          </xdr:cNvPr>
          <xdr:cNvSpPr txBox="1"/>
        </xdr:nvSpPr>
        <xdr:spPr>
          <a:xfrm>
            <a:off x="14239874" y="4876799"/>
            <a:ext cx="1590676" cy="168592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endParaRPr lang="en-US" sz="1100"/>
          </a:p>
          <a:p>
            <a:pPr algn="ctr"/>
            <a:r>
              <a:rPr lang="en-US" sz="1100"/>
              <a:t>Yellow: </a:t>
            </a:r>
            <a:r>
              <a:rPr lang="en-US" sz="1100" baseline="0"/>
              <a:t>- 3 to -4 or +3 to 4</a:t>
            </a:r>
          </a:p>
          <a:p>
            <a:pPr algn="ctr"/>
            <a:r>
              <a:rPr lang="en-US" sz="105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Weighted</a:t>
            </a:r>
            <a:r>
              <a:rPr lang="en-US" sz="105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Key Features</a:t>
            </a:r>
            <a:endParaRPr lang="en-US" sz="1050" baseline="0"/>
          </a:p>
          <a:p>
            <a:endParaRPr lang="en-US" sz="1100"/>
          </a:p>
        </xdr:txBody>
      </xdr:sp>
      <xdr:pic>
        <xdr:nvPicPr>
          <xdr:cNvPr id="14" name="Picture 13" descr="A colorful gauge with a needle&#10;&#10;Description automatically generated">
            <a:extLst>
              <a:ext uri="{FF2B5EF4-FFF2-40B4-BE49-F238E27FC236}">
                <a16:creationId xmlns:a16="http://schemas.microsoft.com/office/drawing/2014/main" id="{3168A824-E9BE-CD7F-CD44-32E7C22BE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4354174" y="5133488"/>
            <a:ext cx="1333499" cy="848212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438150</xdr:colOff>
      <xdr:row>12</xdr:row>
      <xdr:rowOff>247650</xdr:rowOff>
    </xdr:from>
    <xdr:to>
      <xdr:col>15</xdr:col>
      <xdr:colOff>190500</xdr:colOff>
      <xdr:row>20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0C53188-0363-46B1-80A8-C10DC2A0A419}"/>
            </a:ext>
          </a:extLst>
        </xdr:cNvPr>
        <xdr:cNvSpPr txBox="1"/>
      </xdr:nvSpPr>
      <xdr:spPr>
        <a:xfrm>
          <a:off x="13344525" y="2628900"/>
          <a:ext cx="158115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Green: -2</a:t>
          </a:r>
          <a:r>
            <a:rPr lang="en-US" sz="1100" baseline="0"/>
            <a:t> to +2</a:t>
          </a:r>
          <a:endParaRPr lang="en-US" sz="1100"/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12</xdr:col>
      <xdr:colOff>493474</xdr:colOff>
      <xdr:row>13</xdr:row>
      <xdr:rowOff>142875</xdr:rowOff>
    </xdr:from>
    <xdr:to>
      <xdr:col>14</xdr:col>
      <xdr:colOff>535832</xdr:colOff>
      <xdr:row>17</xdr:row>
      <xdr:rowOff>133350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75E171C-9C7D-4818-88B7-85CC22267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99849" y="2914650"/>
          <a:ext cx="1261558" cy="790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190500</xdr:rowOff>
    </xdr:from>
    <xdr:to>
      <xdr:col>8</xdr:col>
      <xdr:colOff>190501</xdr:colOff>
      <xdr:row>14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7E65CCA-7AE8-4CD9-9F9D-CB9B36546B24}"/>
            </a:ext>
          </a:extLst>
        </xdr:cNvPr>
        <xdr:cNvSpPr txBox="1"/>
      </xdr:nvSpPr>
      <xdr:spPr>
        <a:xfrm>
          <a:off x="8162925" y="1362075"/>
          <a:ext cx="1628776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endParaRPr lang="en-US" sz="1050"/>
        </a:p>
        <a:p>
          <a:pPr algn="ctr"/>
          <a:r>
            <a:rPr lang="en-US" sz="1100"/>
            <a:t>Red: less</a:t>
          </a:r>
          <a:r>
            <a:rPr lang="en-US" sz="1100" baseline="0"/>
            <a:t> than +6</a:t>
          </a:r>
          <a:endParaRPr lang="en-US" sz="1100"/>
        </a:p>
        <a:p>
          <a:pPr algn="ctr"/>
          <a:r>
            <a:rPr lang="en-US" sz="1050" b="1"/>
            <a:t>(Deficient)</a:t>
          </a:r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5</xdr:col>
      <xdr:colOff>447148</xdr:colOff>
      <xdr:row>7</xdr:row>
      <xdr:rowOff>104776</xdr:rowOff>
    </xdr:from>
    <xdr:to>
      <xdr:col>8</xdr:col>
      <xdr:colOff>180975</xdr:colOff>
      <xdr:row>11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BACE96-AA0B-4B93-A2F6-143C092CF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9548" y="1485901"/>
          <a:ext cx="1562627" cy="914399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6</xdr:row>
      <xdr:rowOff>200025</xdr:rowOff>
    </xdr:from>
    <xdr:to>
      <xdr:col>11</xdr:col>
      <xdr:colOff>95250</xdr:colOff>
      <xdr:row>14</xdr:row>
      <xdr:rowOff>171450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470B0E-88F8-40D1-8F27-1BD73C79E0B4}"/>
            </a:ext>
          </a:extLst>
        </xdr:cNvPr>
        <xdr:cNvSpPr txBox="1"/>
      </xdr:nvSpPr>
      <xdr:spPr>
        <a:xfrm>
          <a:off x="9972675" y="1371600"/>
          <a:ext cx="1552575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Orange</a:t>
          </a:r>
          <a:r>
            <a:rPr lang="en-US" sz="1200"/>
            <a:t>:</a:t>
          </a:r>
          <a:r>
            <a:rPr lang="en-US" sz="1100"/>
            <a:t> +7 to +11</a:t>
          </a:r>
        </a:p>
        <a:p>
          <a:pPr algn="ctr"/>
          <a:r>
            <a:rPr lang="en-US" sz="1050"/>
            <a:t>Weighted</a:t>
          </a:r>
          <a:r>
            <a:rPr lang="en-US" sz="1050" baseline="0"/>
            <a:t> Key Features</a:t>
          </a:r>
          <a:r>
            <a:rPr lang="en-US" sz="1100" baseline="0"/>
            <a:t>	</a:t>
          </a:r>
          <a:endParaRPr lang="en-US" sz="1100"/>
        </a:p>
      </xdr:txBody>
    </xdr:sp>
    <xdr:clientData/>
  </xdr:twoCellAnchor>
  <xdr:twoCellAnchor>
    <xdr:from>
      <xdr:col>8</xdr:col>
      <xdr:colOff>447674</xdr:colOff>
      <xdr:row>7</xdr:row>
      <xdr:rowOff>142875</xdr:rowOff>
    </xdr:from>
    <xdr:to>
      <xdr:col>11</xdr:col>
      <xdr:colOff>57150</xdr:colOff>
      <xdr:row>11</xdr:row>
      <xdr:rowOff>57152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7DEAFA-95DC-46F8-BD9D-879741C8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4" y="1524000"/>
          <a:ext cx="1438276" cy="876302"/>
        </a:xfrm>
        <a:prstGeom prst="rect">
          <a:avLst/>
        </a:prstGeom>
      </xdr:spPr>
    </xdr:pic>
    <xdr:clientData/>
  </xdr:twoCellAnchor>
  <xdr:twoCellAnchor>
    <xdr:from>
      <xdr:col>11</xdr:col>
      <xdr:colOff>266701</xdr:colOff>
      <xdr:row>7</xdr:row>
      <xdr:rowOff>1</xdr:rowOff>
    </xdr:from>
    <xdr:to>
      <xdr:col>13</xdr:col>
      <xdr:colOff>590551</xdr:colOff>
      <xdr:row>14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D2BF289-391A-4C7C-80C0-8F0A1C805B08}"/>
            </a:ext>
          </a:extLst>
        </xdr:cNvPr>
        <xdr:cNvSpPr txBox="1"/>
      </xdr:nvSpPr>
      <xdr:spPr>
        <a:xfrm>
          <a:off x="11696701" y="1381126"/>
          <a:ext cx="1543050" cy="17906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Yellow: +12 to +16</a:t>
          </a:r>
          <a:endParaRPr lang="en-US" sz="1100" baseline="0"/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Key Features</a:t>
          </a:r>
          <a:endParaRPr lang="en-US" sz="1050" baseline="0"/>
        </a:p>
        <a:p>
          <a:endParaRPr lang="en-US" sz="1100"/>
        </a:p>
      </xdr:txBody>
    </xdr:sp>
    <xdr:clientData/>
  </xdr:twoCellAnchor>
  <xdr:twoCellAnchor>
    <xdr:from>
      <xdr:col>11</xdr:col>
      <xdr:colOff>285750</xdr:colOff>
      <xdr:row>7</xdr:row>
      <xdr:rowOff>152400</xdr:rowOff>
    </xdr:from>
    <xdr:to>
      <xdr:col>13</xdr:col>
      <xdr:colOff>530647</xdr:colOff>
      <xdr:row>11</xdr:row>
      <xdr:rowOff>66675</xdr:rowOff>
    </xdr:to>
    <xdr:pic>
      <xdr:nvPicPr>
        <xdr:cNvPr id="9" name="Picture 8" descr="A colorful gauge with a needle&#10;&#10;Description automatically generated">
          <a:extLst>
            <a:ext uri="{FF2B5EF4-FFF2-40B4-BE49-F238E27FC236}">
              <a16:creationId xmlns:a16="http://schemas.microsoft.com/office/drawing/2014/main" id="{75C85FC6-8A96-489E-B5B5-6EFC2A68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0" y="1533525"/>
          <a:ext cx="1464097" cy="876300"/>
        </a:xfrm>
        <a:prstGeom prst="rect">
          <a:avLst/>
        </a:prstGeom>
      </xdr:spPr>
    </xdr:pic>
    <xdr:clientData/>
  </xdr:twoCellAnchor>
  <xdr:twoCellAnchor>
    <xdr:from>
      <xdr:col>14</xdr:col>
      <xdr:colOff>123825</xdr:colOff>
      <xdr:row>6</xdr:row>
      <xdr:rowOff>200025</xdr:rowOff>
    </xdr:from>
    <xdr:to>
      <xdr:col>16</xdr:col>
      <xdr:colOff>447675</xdr:colOff>
      <xdr:row>14</xdr:row>
      <xdr:rowOff>161925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0F8BC0A-1BEF-4F9D-81E2-5DCC5CCC98D9}"/>
            </a:ext>
          </a:extLst>
        </xdr:cNvPr>
        <xdr:cNvSpPr txBox="1"/>
      </xdr:nvSpPr>
      <xdr:spPr>
        <a:xfrm>
          <a:off x="13382625" y="1371600"/>
          <a:ext cx="15430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Green: +17</a:t>
          </a:r>
          <a:r>
            <a:rPr lang="en-US" sz="1100" baseline="0"/>
            <a:t> to + 22</a:t>
          </a:r>
          <a:endParaRPr lang="en-US" sz="1100"/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14</xdr:col>
      <xdr:colOff>161925</xdr:colOff>
      <xdr:row>7</xdr:row>
      <xdr:rowOff>200027</xdr:rowOff>
    </xdr:from>
    <xdr:to>
      <xdr:col>16</xdr:col>
      <xdr:colOff>365348</xdr:colOff>
      <xdr:row>11</xdr:row>
      <xdr:rowOff>28576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9743B23-8BC1-4B8C-B7D3-088DDD6B1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20725" y="1581152"/>
          <a:ext cx="1422623" cy="790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190499</xdr:rowOff>
    </xdr:from>
    <xdr:to>
      <xdr:col>7</xdr:col>
      <xdr:colOff>581025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045123-598F-4BC1-BB0F-B54382180F40}"/>
            </a:ext>
          </a:extLst>
        </xdr:cNvPr>
        <xdr:cNvSpPr txBox="1"/>
      </xdr:nvSpPr>
      <xdr:spPr>
        <a:xfrm>
          <a:off x="7896225" y="1362074"/>
          <a:ext cx="1524000" cy="178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endParaRPr lang="en-US" sz="1050"/>
        </a:p>
        <a:p>
          <a:pPr algn="ctr"/>
          <a:r>
            <a:rPr lang="en-US" sz="1100"/>
            <a:t>Red: less</a:t>
          </a:r>
          <a:r>
            <a:rPr lang="en-US" sz="1100" baseline="0"/>
            <a:t> than 1</a:t>
          </a:r>
          <a:endParaRPr lang="en-US" sz="1100"/>
        </a:p>
        <a:p>
          <a:pPr algn="ctr"/>
          <a:r>
            <a:rPr lang="en-US" sz="1050" b="1"/>
            <a:t>(Deficient)</a:t>
          </a:r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8</xdr:col>
      <xdr:colOff>104776</xdr:colOff>
      <xdr:row>6</xdr:row>
      <xdr:rowOff>200026</xdr:rowOff>
    </xdr:from>
    <xdr:to>
      <xdr:col>10</xdr:col>
      <xdr:colOff>333376</xdr:colOff>
      <xdr:row>14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AC9FEFA-A4BD-484D-8617-73B7EF5B1A52}"/>
            </a:ext>
          </a:extLst>
        </xdr:cNvPr>
        <xdr:cNvSpPr txBox="1"/>
      </xdr:nvSpPr>
      <xdr:spPr>
        <a:xfrm>
          <a:off x="11458576" y="1371601"/>
          <a:ext cx="1447800" cy="1752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Orange</a:t>
          </a:r>
          <a:r>
            <a:rPr lang="en-US" sz="1200"/>
            <a:t>:</a:t>
          </a:r>
          <a:r>
            <a:rPr lang="en-US" sz="1100"/>
            <a:t> +2-3</a:t>
          </a:r>
        </a:p>
        <a:p>
          <a:pPr algn="ctr"/>
          <a:r>
            <a:rPr lang="en-US" sz="1050"/>
            <a:t>Weighted</a:t>
          </a:r>
          <a:r>
            <a:rPr lang="en-US" sz="1050" baseline="0"/>
            <a:t> Key Features</a:t>
          </a:r>
          <a:r>
            <a:rPr lang="en-US" sz="1100" baseline="0"/>
            <a:t>	</a:t>
          </a:r>
          <a:endParaRPr lang="en-US" sz="1100"/>
        </a:p>
      </xdr:txBody>
    </xdr:sp>
    <xdr:clientData/>
  </xdr:twoCellAnchor>
  <xdr:twoCellAnchor>
    <xdr:from>
      <xdr:col>10</xdr:col>
      <xdr:colOff>476250</xdr:colOff>
      <xdr:row>7</xdr:row>
      <xdr:rowOff>9526</xdr:rowOff>
    </xdr:from>
    <xdr:to>
      <xdr:col>13</xdr:col>
      <xdr:colOff>47625</xdr:colOff>
      <xdr:row>14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4A2E9F0-2410-4260-A2F0-56126361CD22}"/>
            </a:ext>
          </a:extLst>
        </xdr:cNvPr>
        <xdr:cNvSpPr txBox="1"/>
      </xdr:nvSpPr>
      <xdr:spPr>
        <a:xfrm>
          <a:off x="13049250" y="1390651"/>
          <a:ext cx="1400175" cy="1743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Yellow: +4 or +7-10</a:t>
          </a:r>
          <a:endParaRPr lang="en-US" sz="1100" baseline="0"/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Key Features</a:t>
          </a:r>
          <a:endParaRPr lang="en-US" sz="1050" baseline="0"/>
        </a:p>
        <a:p>
          <a:endParaRPr lang="en-US" sz="1100"/>
        </a:p>
      </xdr:txBody>
    </xdr:sp>
    <xdr:clientData/>
  </xdr:twoCellAnchor>
  <xdr:twoCellAnchor>
    <xdr:from>
      <xdr:col>13</xdr:col>
      <xdr:colOff>180975</xdr:colOff>
      <xdr:row>7</xdr:row>
      <xdr:rowOff>9524</xdr:rowOff>
    </xdr:from>
    <xdr:to>
      <xdr:col>15</xdr:col>
      <xdr:colOff>361950</xdr:colOff>
      <xdr:row>14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7E4219-DBCF-4A0E-B588-03E0F97A9EE9}"/>
            </a:ext>
          </a:extLst>
        </xdr:cNvPr>
        <xdr:cNvSpPr txBox="1"/>
      </xdr:nvSpPr>
      <xdr:spPr>
        <a:xfrm>
          <a:off x="14582775" y="1390649"/>
          <a:ext cx="1400175" cy="1752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Green: +5-6</a:t>
          </a:r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5</xdr:col>
      <xdr:colOff>342901</xdr:colOff>
      <xdr:row>7</xdr:row>
      <xdr:rowOff>180975</xdr:rowOff>
    </xdr:from>
    <xdr:to>
      <xdr:col>7</xdr:col>
      <xdr:colOff>485775</xdr:colOff>
      <xdr:row>10</xdr:row>
      <xdr:rowOff>171449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127B19-3DD7-4F14-A3E7-E139F853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1" y="1562100"/>
          <a:ext cx="1362074" cy="800099"/>
        </a:xfrm>
        <a:prstGeom prst="rect">
          <a:avLst/>
        </a:prstGeom>
      </xdr:spPr>
    </xdr:pic>
    <xdr:clientData/>
  </xdr:twoCellAnchor>
  <xdr:twoCellAnchor>
    <xdr:from>
      <xdr:col>8</xdr:col>
      <xdr:colOff>187082</xdr:colOff>
      <xdr:row>7</xdr:row>
      <xdr:rowOff>161925</xdr:rowOff>
    </xdr:from>
    <xdr:to>
      <xdr:col>10</xdr:col>
      <xdr:colOff>276225</xdr:colOff>
      <xdr:row>10</xdr:row>
      <xdr:rowOff>190061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465ECC-B656-4368-B702-F567322E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0882" y="1543050"/>
          <a:ext cx="1308343" cy="837761"/>
        </a:xfrm>
        <a:prstGeom prst="rect">
          <a:avLst/>
        </a:prstGeom>
      </xdr:spPr>
    </xdr:pic>
    <xdr:clientData/>
  </xdr:twoCellAnchor>
  <xdr:twoCellAnchor>
    <xdr:from>
      <xdr:col>10</xdr:col>
      <xdr:colOff>485776</xdr:colOff>
      <xdr:row>7</xdr:row>
      <xdr:rowOff>200024</xdr:rowOff>
    </xdr:from>
    <xdr:to>
      <xdr:col>13</xdr:col>
      <xdr:colOff>9526</xdr:colOff>
      <xdr:row>11</xdr:row>
      <xdr:rowOff>38099</xdr:rowOff>
    </xdr:to>
    <xdr:pic>
      <xdr:nvPicPr>
        <xdr:cNvPr id="12" name="Picture 11" descr="A colorful gauge with a needle&#10;&#10;Description automatically generated">
          <a:extLst>
            <a:ext uri="{FF2B5EF4-FFF2-40B4-BE49-F238E27FC236}">
              <a16:creationId xmlns:a16="http://schemas.microsoft.com/office/drawing/2014/main" id="{6971CBC4-36CF-481E-8E66-5A170AD82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58776" y="1581149"/>
          <a:ext cx="1352550" cy="847725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8</xdr:row>
      <xdr:rowOff>9524</xdr:rowOff>
    </xdr:from>
    <xdr:to>
      <xdr:col>15</xdr:col>
      <xdr:colOff>304800</xdr:colOff>
      <xdr:row>11</xdr:row>
      <xdr:rowOff>1863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33B1ED-B7D9-41F9-A97E-A47E58972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58975" y="1657349"/>
          <a:ext cx="1266825" cy="73528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6</xdr:row>
      <xdr:rowOff>190500</xdr:rowOff>
    </xdr:from>
    <xdr:to>
      <xdr:col>8</xdr:col>
      <xdr:colOff>133351</xdr:colOff>
      <xdr:row>12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88826-9EF4-49AE-B944-AB7F122018B3}"/>
            </a:ext>
          </a:extLst>
        </xdr:cNvPr>
        <xdr:cNvSpPr txBox="1"/>
      </xdr:nvSpPr>
      <xdr:spPr>
        <a:xfrm>
          <a:off x="7277100" y="1362075"/>
          <a:ext cx="1571626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endParaRPr lang="en-US" sz="1050"/>
        </a:p>
        <a:p>
          <a:pPr algn="ctr"/>
          <a:r>
            <a:rPr lang="en-US" sz="1100"/>
            <a:t>Red: less</a:t>
          </a:r>
          <a:r>
            <a:rPr lang="en-US" sz="1100" baseline="0"/>
            <a:t> than 11</a:t>
          </a:r>
          <a:endParaRPr lang="en-US" sz="1100"/>
        </a:p>
        <a:p>
          <a:pPr algn="ctr"/>
          <a:r>
            <a:rPr lang="en-US" sz="1050" b="1"/>
            <a:t>(Deficient)</a:t>
          </a:r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5</xdr:col>
      <xdr:colOff>437623</xdr:colOff>
      <xdr:row>7</xdr:row>
      <xdr:rowOff>104776</xdr:rowOff>
    </xdr:from>
    <xdr:to>
      <xdr:col>8</xdr:col>
      <xdr:colOff>47625</xdr:colOff>
      <xdr:row>10</xdr:row>
      <xdr:rowOff>106304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C09875-AE2F-4A80-8219-7724B7DEE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198" y="1485901"/>
          <a:ext cx="1438802" cy="963553"/>
        </a:xfrm>
        <a:prstGeom prst="rect">
          <a:avLst/>
        </a:prstGeom>
      </xdr:spPr>
    </xdr:pic>
    <xdr:clientData/>
  </xdr:twoCellAnchor>
  <xdr:twoCellAnchor>
    <xdr:from>
      <xdr:col>8</xdr:col>
      <xdr:colOff>371475</xdr:colOff>
      <xdr:row>6</xdr:row>
      <xdr:rowOff>200025</xdr:rowOff>
    </xdr:from>
    <xdr:to>
      <xdr:col>11</xdr:col>
      <xdr:colOff>95250</xdr:colOff>
      <xdr:row>12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34D8C7-AE71-4913-98B0-DEDC7546C066}"/>
            </a:ext>
          </a:extLst>
        </xdr:cNvPr>
        <xdr:cNvSpPr txBox="1"/>
      </xdr:nvSpPr>
      <xdr:spPr>
        <a:xfrm>
          <a:off x="9086850" y="1371600"/>
          <a:ext cx="1552575" cy="172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Orange</a:t>
          </a:r>
          <a:r>
            <a:rPr lang="en-US" sz="1200"/>
            <a:t>:</a:t>
          </a:r>
          <a:r>
            <a:rPr lang="en-US" sz="1100"/>
            <a:t> +12 to +17</a:t>
          </a:r>
        </a:p>
        <a:p>
          <a:pPr algn="ctr"/>
          <a:r>
            <a:rPr lang="en-US" sz="1050"/>
            <a:t>Weighted</a:t>
          </a:r>
          <a:r>
            <a:rPr lang="en-US" sz="1050" baseline="0"/>
            <a:t> Key Features</a:t>
          </a:r>
          <a:r>
            <a:rPr lang="en-US" sz="1100" baseline="0"/>
            <a:t>	</a:t>
          </a:r>
          <a:endParaRPr lang="en-US" sz="1100"/>
        </a:p>
      </xdr:txBody>
    </xdr:sp>
    <xdr:clientData/>
  </xdr:twoCellAnchor>
  <xdr:twoCellAnchor>
    <xdr:from>
      <xdr:col>8</xdr:col>
      <xdr:colOff>419100</xdr:colOff>
      <xdr:row>7</xdr:row>
      <xdr:rowOff>121510</xdr:rowOff>
    </xdr:from>
    <xdr:to>
      <xdr:col>10</xdr:col>
      <xdr:colOff>542925</xdr:colOff>
      <xdr:row>10</xdr:row>
      <xdr:rowOff>85081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848400-EF97-41C6-A0A9-E484F6616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4475" y="1502635"/>
          <a:ext cx="1343025" cy="925596"/>
        </a:xfrm>
        <a:prstGeom prst="rect">
          <a:avLst/>
        </a:prstGeom>
      </xdr:spPr>
    </xdr:pic>
    <xdr:clientData/>
  </xdr:twoCellAnchor>
  <xdr:twoCellAnchor>
    <xdr:from>
      <xdr:col>11</xdr:col>
      <xdr:colOff>266701</xdr:colOff>
      <xdr:row>7</xdr:row>
      <xdr:rowOff>1</xdr:rowOff>
    </xdr:from>
    <xdr:to>
      <xdr:col>13</xdr:col>
      <xdr:colOff>590551</xdr:colOff>
      <xdr:row>12</xdr:row>
      <xdr:rowOff>47626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90995C-7526-401D-9CE3-47C6EFFB582D}"/>
            </a:ext>
          </a:extLst>
        </xdr:cNvPr>
        <xdr:cNvSpPr txBox="1"/>
      </xdr:nvSpPr>
      <xdr:spPr>
        <a:xfrm>
          <a:off x="10810876" y="1381126"/>
          <a:ext cx="154305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Yellow: +18 to +25</a:t>
          </a:r>
          <a:endParaRPr lang="en-US" sz="1100" baseline="0"/>
        </a:p>
        <a:p>
          <a:pPr algn="ctr"/>
          <a:r>
            <a:rPr lang="en-US" sz="105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Weighted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Key Features</a:t>
          </a:r>
          <a:endParaRPr lang="en-US" sz="1050" baseline="0"/>
        </a:p>
        <a:p>
          <a:endParaRPr lang="en-US" sz="1100"/>
        </a:p>
      </xdr:txBody>
    </xdr:sp>
    <xdr:clientData/>
  </xdr:twoCellAnchor>
  <xdr:twoCellAnchor>
    <xdr:from>
      <xdr:col>11</xdr:col>
      <xdr:colOff>304802</xdr:colOff>
      <xdr:row>7</xdr:row>
      <xdr:rowOff>104775</xdr:rowOff>
    </xdr:from>
    <xdr:to>
      <xdr:col>13</xdr:col>
      <xdr:colOff>476250</xdr:colOff>
      <xdr:row>10</xdr:row>
      <xdr:rowOff>109661</xdr:rowOff>
    </xdr:to>
    <xdr:pic>
      <xdr:nvPicPr>
        <xdr:cNvPr id="7" name="Picture 6" descr="A colorful gauge with a needle&#10;&#10;Description automatically generated">
          <a:extLst>
            <a:ext uri="{FF2B5EF4-FFF2-40B4-BE49-F238E27FC236}">
              <a16:creationId xmlns:a16="http://schemas.microsoft.com/office/drawing/2014/main" id="{AEB5FF68-834F-462B-A560-833909CF6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48977" y="1485900"/>
          <a:ext cx="1390648" cy="966911"/>
        </a:xfrm>
        <a:prstGeom prst="rect">
          <a:avLst/>
        </a:prstGeom>
      </xdr:spPr>
    </xdr:pic>
    <xdr:clientData/>
  </xdr:twoCellAnchor>
  <xdr:twoCellAnchor>
    <xdr:from>
      <xdr:col>14</xdr:col>
      <xdr:colOff>161925</xdr:colOff>
      <xdr:row>7</xdr:row>
      <xdr:rowOff>0</xdr:rowOff>
    </xdr:from>
    <xdr:to>
      <xdr:col>16</xdr:col>
      <xdr:colOff>485775</xdr:colOff>
      <xdr:row>12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DCCCECA-866A-4600-9867-C4540862C39C}"/>
            </a:ext>
          </a:extLst>
        </xdr:cNvPr>
        <xdr:cNvSpPr txBox="1"/>
      </xdr:nvSpPr>
      <xdr:spPr>
        <a:xfrm>
          <a:off x="12439650" y="1381125"/>
          <a:ext cx="15430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100"/>
            <a:t>Green: +26</a:t>
          </a:r>
          <a:r>
            <a:rPr lang="en-US" sz="1100" baseline="0"/>
            <a:t> to + 30</a:t>
          </a:r>
          <a:endParaRPr lang="en-US" sz="1100"/>
        </a:p>
        <a:p>
          <a:pPr algn="ctr"/>
          <a:r>
            <a:rPr lang="en-US" sz="1050"/>
            <a:t>Weighted Key Features</a:t>
          </a:r>
        </a:p>
      </xdr:txBody>
    </xdr:sp>
    <xdr:clientData/>
  </xdr:twoCellAnchor>
  <xdr:twoCellAnchor>
    <xdr:from>
      <xdr:col>14</xdr:col>
      <xdr:colOff>228601</xdr:colOff>
      <xdr:row>7</xdr:row>
      <xdr:rowOff>142875</xdr:rowOff>
    </xdr:from>
    <xdr:to>
      <xdr:col>16</xdr:col>
      <xdr:colOff>352425</xdr:colOff>
      <xdr:row>10</xdr:row>
      <xdr:rowOff>94580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006983-32AD-4B09-A464-73CEBC307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06326" y="1524000"/>
          <a:ext cx="1343024" cy="913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3DEB-A0B8-4806-A800-35F11660B559}">
  <dimension ref="A1:V44"/>
  <sheetViews>
    <sheetView zoomScaleNormal="100" workbookViewId="0">
      <pane xSplit="5" ySplit="2" topLeftCell="F14" activePane="bottomRight" state="frozen"/>
      <selection pane="topRight" activeCell="E1" sqref="E1"/>
      <selection pane="bottomLeft" activeCell="A3" sqref="A3"/>
      <selection pane="bottomRight" activeCell="E39" sqref="E39"/>
    </sheetView>
  </sheetViews>
  <sheetFormatPr defaultRowHeight="15" x14ac:dyDescent="0.25"/>
  <cols>
    <col min="1" max="1" width="9.140625" style="98"/>
    <col min="2" max="2" width="82.140625" customWidth="1"/>
    <col min="3" max="4" width="16.5703125" customWidth="1"/>
    <col min="5" max="5" width="7.42578125" customWidth="1"/>
    <col min="6" max="6" width="107.5703125" customWidth="1"/>
    <col min="7" max="7" width="7" customWidth="1"/>
    <col min="8" max="8" width="5.5703125" customWidth="1"/>
    <col min="9" max="9" width="30" customWidth="1"/>
    <col min="10" max="10" width="5.42578125" customWidth="1"/>
    <col min="11" max="11" width="5.140625" customWidth="1"/>
    <col min="12" max="12" width="28.85546875" customWidth="1"/>
    <col min="13" max="13" width="4.85546875" customWidth="1"/>
    <col min="15" max="15" width="28.7109375" customWidth="1"/>
    <col min="16" max="16" width="5.140625" customWidth="1"/>
    <col min="18" max="18" width="29.5703125" customWidth="1"/>
    <col min="19" max="19" width="4.7109375" customWidth="1"/>
    <col min="22" max="22" width="28.85546875" customWidth="1"/>
  </cols>
  <sheetData>
    <row r="1" spans="1:22" ht="15.75" x14ac:dyDescent="0.25">
      <c r="B1" s="1" t="s">
        <v>0</v>
      </c>
      <c r="C1" s="3"/>
      <c r="D1" s="3"/>
      <c r="E1" s="76"/>
      <c r="F1" s="76"/>
      <c r="G1" s="3"/>
      <c r="H1" s="76"/>
      <c r="I1" s="76"/>
      <c r="J1" s="3"/>
      <c r="K1" s="76"/>
      <c r="L1" s="76"/>
      <c r="M1" s="3"/>
      <c r="N1" s="76"/>
      <c r="O1" s="76"/>
      <c r="P1" s="3"/>
      <c r="Q1" s="3"/>
      <c r="R1" s="3"/>
      <c r="S1" s="3"/>
      <c r="T1" s="3"/>
      <c r="U1" s="3"/>
      <c r="V1" s="3"/>
    </row>
    <row r="2" spans="1:22" ht="15.75" x14ac:dyDescent="0.25">
      <c r="B2" s="4"/>
      <c r="C2" s="3"/>
      <c r="D2" s="3"/>
      <c r="E2" s="76"/>
      <c r="F2" s="76"/>
      <c r="G2" s="3"/>
      <c r="H2" s="76"/>
      <c r="I2" s="76"/>
      <c r="J2" s="3"/>
      <c r="K2" s="76"/>
      <c r="L2" s="76"/>
      <c r="M2" s="3"/>
      <c r="N2" s="76"/>
      <c r="O2" s="76"/>
      <c r="P2" s="3"/>
      <c r="Q2" s="3"/>
      <c r="R2" s="3"/>
      <c r="S2" s="3"/>
      <c r="T2" s="3"/>
      <c r="U2" s="3"/>
      <c r="V2" s="3"/>
    </row>
    <row r="3" spans="1:22" x14ac:dyDescent="0.25">
      <c r="B3" s="5" t="s">
        <v>1</v>
      </c>
      <c r="C3" s="42"/>
      <c r="D3" s="42"/>
      <c r="E3" s="43" t="s">
        <v>2</v>
      </c>
      <c r="F3" s="43"/>
      <c r="G3" s="3"/>
      <c r="H3" s="76"/>
      <c r="I3" s="76"/>
      <c r="J3" s="3"/>
      <c r="K3" s="76"/>
      <c r="L3" s="76"/>
      <c r="M3" s="3"/>
      <c r="N3" s="76"/>
      <c r="O3" s="76"/>
      <c r="P3" s="3"/>
      <c r="Q3" s="3"/>
      <c r="R3" s="3"/>
      <c r="S3" s="3"/>
      <c r="T3" s="3"/>
      <c r="U3" s="3"/>
      <c r="V3" s="3"/>
    </row>
    <row r="4" spans="1:22" x14ac:dyDescent="0.25">
      <c r="B4" s="6" t="s">
        <v>3</v>
      </c>
      <c r="C4" s="42"/>
      <c r="D4" s="42"/>
      <c r="E4" s="77"/>
      <c r="F4" s="77"/>
      <c r="G4" s="3"/>
      <c r="H4" s="76"/>
      <c r="I4" s="76"/>
      <c r="J4" s="3"/>
      <c r="K4" s="76"/>
      <c r="L4" s="76"/>
      <c r="M4" s="3"/>
      <c r="N4" s="76"/>
      <c r="O4" s="76"/>
      <c r="P4" s="3"/>
      <c r="Q4" s="3"/>
      <c r="R4" s="3"/>
      <c r="S4" s="3"/>
      <c r="T4" s="3"/>
      <c r="U4" s="3"/>
      <c r="V4" s="3"/>
    </row>
    <row r="5" spans="1:22" ht="15.75" x14ac:dyDescent="0.25">
      <c r="B5" s="4"/>
      <c r="C5" s="3"/>
      <c r="D5" s="3"/>
      <c r="E5" s="76"/>
      <c r="F5" s="76"/>
      <c r="G5" s="3"/>
      <c r="H5" s="76"/>
      <c r="I5" s="76"/>
      <c r="J5" s="3"/>
      <c r="K5" s="76"/>
      <c r="L5" s="76"/>
      <c r="M5" s="3"/>
      <c r="N5" s="76"/>
      <c r="O5" s="76"/>
      <c r="P5" s="3"/>
      <c r="Q5" s="3"/>
      <c r="R5" s="3"/>
      <c r="S5" s="3"/>
      <c r="T5" s="3"/>
      <c r="U5" s="3"/>
      <c r="V5" s="3"/>
    </row>
    <row r="6" spans="1:22" ht="16.5" thickBot="1" x14ac:dyDescent="0.3">
      <c r="A6" s="26"/>
      <c r="B6" s="4"/>
      <c r="C6" s="3"/>
      <c r="D6" s="3"/>
      <c r="E6" s="76"/>
      <c r="F6" s="76"/>
      <c r="G6" s="3"/>
      <c r="H6" s="76"/>
      <c r="I6" s="76"/>
      <c r="J6" s="3"/>
      <c r="K6" s="76"/>
      <c r="L6" s="76"/>
      <c r="M6" s="3"/>
      <c r="N6" s="76"/>
      <c r="O6" s="76"/>
      <c r="P6" s="3"/>
      <c r="Q6" s="3"/>
      <c r="R6" s="3"/>
      <c r="S6" s="3"/>
      <c r="T6" s="3"/>
      <c r="U6" s="3"/>
      <c r="V6" s="3"/>
    </row>
    <row r="7" spans="1:22" ht="16.5" thickBot="1" x14ac:dyDescent="0.3">
      <c r="A7" s="41" t="s">
        <v>20</v>
      </c>
      <c r="B7" s="21" t="s">
        <v>4</v>
      </c>
      <c r="C7" s="20" t="s">
        <v>57</v>
      </c>
      <c r="D7" s="20" t="s">
        <v>19</v>
      </c>
      <c r="E7" s="20" t="s">
        <v>5</v>
      </c>
      <c r="F7" s="13"/>
      <c r="G7" s="14"/>
      <c r="H7" s="14"/>
      <c r="I7" s="62"/>
      <c r="J7" s="14"/>
      <c r="K7" s="14"/>
      <c r="L7" s="13"/>
      <c r="M7" s="14"/>
      <c r="N7" s="14"/>
      <c r="O7" s="13"/>
      <c r="P7" s="14"/>
      <c r="Q7" s="14"/>
      <c r="R7" s="13"/>
      <c r="S7" s="14"/>
      <c r="T7" s="14"/>
      <c r="U7" s="14"/>
      <c r="V7" s="14"/>
    </row>
    <row r="8" spans="1:22" ht="15.75" thickBot="1" x14ac:dyDescent="0.3">
      <c r="A8" s="99" t="s">
        <v>47</v>
      </c>
      <c r="B8" s="22" t="s">
        <v>54</v>
      </c>
      <c r="C8" s="53" t="s">
        <v>10</v>
      </c>
      <c r="D8" s="53" t="s">
        <v>49</v>
      </c>
      <c r="E8" s="19">
        <v>0.8</v>
      </c>
      <c r="F8" s="15" t="s">
        <v>83</v>
      </c>
      <c r="G8" s="15"/>
      <c r="H8" s="15"/>
      <c r="I8" s="63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2"/>
      <c r="V8" s="16"/>
    </row>
    <row r="9" spans="1:22" ht="16.5" customHeight="1" thickBot="1" x14ac:dyDescent="0.3">
      <c r="A9" s="100" t="s">
        <v>48</v>
      </c>
      <c r="B9" s="79" t="s">
        <v>18</v>
      </c>
      <c r="C9" s="17" t="s">
        <v>10</v>
      </c>
      <c r="D9" s="10" t="s">
        <v>50</v>
      </c>
      <c r="E9" s="52">
        <v>0.97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81"/>
      <c r="V9" s="82"/>
    </row>
    <row r="10" spans="1:22" ht="15.75" thickBot="1" x14ac:dyDescent="0.3">
      <c r="A10" s="102" t="s">
        <v>48</v>
      </c>
      <c r="B10" s="80"/>
      <c r="C10" s="54" t="s">
        <v>10</v>
      </c>
      <c r="D10" s="68" t="s">
        <v>50</v>
      </c>
      <c r="E10" s="51">
        <v>0.97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81"/>
      <c r="V10" s="82"/>
    </row>
    <row r="11" spans="1:22" ht="15.75" thickBot="1" x14ac:dyDescent="0.3">
      <c r="A11" s="100" t="s">
        <v>48</v>
      </c>
      <c r="B11" s="23" t="s">
        <v>39</v>
      </c>
      <c r="C11" s="11" t="s">
        <v>10</v>
      </c>
      <c r="D11" s="17" t="s">
        <v>50</v>
      </c>
      <c r="E11" s="17">
        <v>0.96</v>
      </c>
      <c r="F11" s="15"/>
      <c r="G11" s="15"/>
      <c r="H11" s="15"/>
      <c r="I11" s="78"/>
      <c r="J11" s="78"/>
      <c r="K11" s="15"/>
      <c r="L11" s="78"/>
      <c r="M11" s="15"/>
      <c r="N11" s="15"/>
      <c r="O11" s="15"/>
      <c r="P11" s="15"/>
      <c r="Q11" s="15"/>
      <c r="R11" s="15"/>
      <c r="S11" s="15"/>
      <c r="T11" s="15"/>
      <c r="U11" s="2"/>
      <c r="V11" s="2"/>
    </row>
    <row r="12" spans="1:22" ht="15.75" thickBot="1" x14ac:dyDescent="0.3">
      <c r="A12" s="100" t="s">
        <v>47</v>
      </c>
      <c r="B12" s="24" t="s">
        <v>32</v>
      </c>
      <c r="C12" s="17" t="s">
        <v>10</v>
      </c>
      <c r="D12" s="17" t="s">
        <v>50</v>
      </c>
      <c r="E12" s="17">
        <v>0.89</v>
      </c>
      <c r="F12" s="2"/>
      <c r="G12" s="16"/>
      <c r="H12" s="16"/>
      <c r="I12" s="78"/>
      <c r="J12" s="78"/>
      <c r="K12" s="15"/>
      <c r="L12" s="78"/>
      <c r="M12" s="2"/>
      <c r="N12" s="2"/>
      <c r="O12" s="15"/>
      <c r="P12" s="15"/>
      <c r="Q12" s="15"/>
      <c r="R12" s="15"/>
      <c r="S12" s="15"/>
      <c r="T12" s="15"/>
      <c r="U12" s="2"/>
      <c r="V12" s="2"/>
    </row>
    <row r="13" spans="1:22" ht="15.75" thickBot="1" x14ac:dyDescent="0.3">
      <c r="A13" s="100" t="s">
        <v>48</v>
      </c>
      <c r="B13" s="25" t="s">
        <v>36</v>
      </c>
      <c r="C13" s="17" t="s">
        <v>10</v>
      </c>
      <c r="D13" s="17" t="s">
        <v>50</v>
      </c>
      <c r="E13" s="30">
        <v>0.9</v>
      </c>
      <c r="F13" s="2"/>
      <c r="G13" s="2"/>
      <c r="H13" s="2"/>
      <c r="I13" s="15"/>
      <c r="J13" s="15"/>
      <c r="K13" s="15"/>
      <c r="L13" s="15"/>
      <c r="M13" s="15"/>
      <c r="N13" s="15"/>
      <c r="O13" s="2"/>
      <c r="P13" s="2"/>
      <c r="Q13" s="2"/>
      <c r="R13" s="15"/>
      <c r="S13" s="15"/>
      <c r="T13" s="15"/>
      <c r="U13" s="2"/>
      <c r="V13" s="2"/>
    </row>
    <row r="14" spans="1:22" ht="15.75" thickBot="1" x14ac:dyDescent="0.3">
      <c r="A14" s="100" t="s">
        <v>47</v>
      </c>
      <c r="B14" s="24" t="s">
        <v>33</v>
      </c>
      <c r="C14" s="19" t="s">
        <v>10</v>
      </c>
      <c r="D14" s="19" t="s">
        <v>49</v>
      </c>
      <c r="E14" s="18">
        <v>0.3</v>
      </c>
      <c r="F14" s="2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2"/>
      <c r="S14" s="15"/>
      <c r="T14" s="15"/>
      <c r="U14" s="2"/>
      <c r="V14" s="2"/>
    </row>
    <row r="15" spans="1:22" ht="15.75" thickBot="1" x14ac:dyDescent="0.3">
      <c r="A15" s="100" t="s">
        <v>47</v>
      </c>
      <c r="B15" s="23" t="s">
        <v>34</v>
      </c>
      <c r="C15" s="19" t="s">
        <v>10</v>
      </c>
      <c r="D15" s="19" t="s">
        <v>49</v>
      </c>
      <c r="E15" s="29">
        <v>0.8</v>
      </c>
      <c r="F15" s="16" t="s">
        <v>35</v>
      </c>
      <c r="G15" s="2"/>
      <c r="H15" s="81"/>
      <c r="I15" s="81"/>
      <c r="J15" s="2"/>
      <c r="K15" s="81"/>
      <c r="L15" s="81"/>
      <c r="M15" s="2"/>
      <c r="N15" s="81"/>
      <c r="O15" s="81"/>
      <c r="P15" s="2"/>
      <c r="Q15" s="2"/>
      <c r="R15" s="15"/>
      <c r="S15" s="15"/>
      <c r="T15" s="15"/>
      <c r="U15" s="2"/>
      <c r="V15" s="2"/>
    </row>
    <row r="16" spans="1:22" ht="30.75" thickBot="1" x14ac:dyDescent="0.3">
      <c r="A16" s="100" t="s">
        <v>48</v>
      </c>
      <c r="B16" s="23" t="s">
        <v>69</v>
      </c>
      <c r="C16" s="19" t="s">
        <v>10</v>
      </c>
      <c r="D16" s="19" t="s">
        <v>49</v>
      </c>
      <c r="E16" s="29">
        <v>0.8</v>
      </c>
      <c r="F16" s="2"/>
      <c r="G16" s="2"/>
      <c r="H16" s="83"/>
      <c r="I16" s="83"/>
      <c r="J16" s="2"/>
      <c r="K16" s="81"/>
      <c r="L16" s="81"/>
      <c r="M16" s="2"/>
      <c r="N16" s="81"/>
      <c r="O16" s="81"/>
      <c r="P16" s="2"/>
      <c r="Q16" s="2"/>
      <c r="R16" s="15"/>
      <c r="S16" s="15"/>
      <c r="T16" s="15"/>
      <c r="U16" s="2"/>
      <c r="V16" s="2"/>
    </row>
    <row r="17" spans="1:22" ht="15.75" thickBot="1" x14ac:dyDescent="0.3">
      <c r="A17" s="100" t="s">
        <v>47</v>
      </c>
      <c r="B17" s="25" t="s">
        <v>37</v>
      </c>
      <c r="C17" s="18" t="s">
        <v>10</v>
      </c>
      <c r="D17" s="18" t="s">
        <v>49</v>
      </c>
      <c r="E17" s="31">
        <v>0.75</v>
      </c>
      <c r="F17" s="2"/>
      <c r="G17" s="2"/>
      <c r="H17" s="81"/>
      <c r="I17" s="81"/>
      <c r="J17" s="2"/>
      <c r="K17" s="81"/>
      <c r="L17" s="81"/>
      <c r="M17" s="2"/>
      <c r="N17" s="81"/>
      <c r="O17" s="81"/>
      <c r="P17" s="2"/>
      <c r="Q17" s="2"/>
      <c r="R17" s="15"/>
      <c r="S17" s="15"/>
      <c r="T17" s="15"/>
      <c r="U17" s="2"/>
      <c r="V17" s="2"/>
    </row>
    <row r="18" spans="1:22" ht="15.75" thickBot="1" x14ac:dyDescent="0.3">
      <c r="A18" s="100" t="s">
        <v>47</v>
      </c>
      <c r="B18" s="25" t="s">
        <v>17</v>
      </c>
      <c r="C18" s="17" t="s">
        <v>10</v>
      </c>
      <c r="D18" s="17" t="s">
        <v>50</v>
      </c>
      <c r="E18" s="30">
        <v>0.96</v>
      </c>
      <c r="F18" s="2"/>
      <c r="G18" s="2"/>
      <c r="H18" s="81"/>
      <c r="I18" s="81"/>
      <c r="J18" s="2"/>
      <c r="K18" s="81"/>
      <c r="L18" s="81"/>
      <c r="M18" s="2"/>
      <c r="N18" s="81"/>
      <c r="O18" s="81"/>
      <c r="P18" s="2"/>
      <c r="Q18" s="2"/>
      <c r="R18" s="15"/>
      <c r="S18" s="15"/>
      <c r="T18" s="15"/>
      <c r="U18" s="2"/>
      <c r="V18" s="2"/>
    </row>
    <row r="19" spans="1:22" ht="15.75" thickBot="1" x14ac:dyDescent="0.3">
      <c r="A19" s="100" t="s">
        <v>47</v>
      </c>
      <c r="B19" s="25" t="s">
        <v>12</v>
      </c>
      <c r="C19" s="17" t="s">
        <v>10</v>
      </c>
      <c r="D19" s="17" t="s">
        <v>50</v>
      </c>
      <c r="E19" s="30">
        <v>0.85</v>
      </c>
      <c r="F19" s="2"/>
      <c r="G19" s="2"/>
      <c r="H19" s="81"/>
      <c r="I19" s="81"/>
      <c r="J19" s="2"/>
      <c r="K19" s="81"/>
      <c r="L19" s="81"/>
      <c r="M19" s="2"/>
      <c r="N19" s="81"/>
      <c r="O19" s="81"/>
      <c r="P19" s="2"/>
      <c r="Q19" s="2"/>
      <c r="R19" s="2"/>
      <c r="S19" s="2"/>
      <c r="T19" s="2"/>
      <c r="U19" s="2"/>
      <c r="V19" s="2"/>
    </row>
    <row r="20" spans="1:22" ht="15.75" thickBot="1" x14ac:dyDescent="0.3">
      <c r="A20" s="100" t="s">
        <v>47</v>
      </c>
      <c r="B20" s="25" t="s">
        <v>38</v>
      </c>
      <c r="C20" s="17" t="s">
        <v>10</v>
      </c>
      <c r="D20" s="17" t="s">
        <v>50</v>
      </c>
      <c r="E20" s="30">
        <v>0.88</v>
      </c>
      <c r="F20" s="2"/>
      <c r="G20" s="2"/>
      <c r="H20" s="81"/>
      <c r="I20" s="81"/>
      <c r="J20" s="2"/>
      <c r="K20" s="81"/>
      <c r="L20" s="81"/>
      <c r="M20" s="2"/>
      <c r="N20" s="81"/>
      <c r="O20" s="81"/>
      <c r="P20" s="2"/>
      <c r="Q20" s="2"/>
      <c r="R20" s="2"/>
      <c r="S20" s="2"/>
      <c r="T20" s="2"/>
      <c r="U20" s="2"/>
      <c r="V20" s="2"/>
    </row>
    <row r="21" spans="1:22" ht="15.75" thickBot="1" x14ac:dyDescent="0.3">
      <c r="A21" s="100" t="s">
        <v>47</v>
      </c>
      <c r="B21" s="25" t="s">
        <v>13</v>
      </c>
      <c r="C21" s="17" t="s">
        <v>10</v>
      </c>
      <c r="D21" s="17" t="s">
        <v>50</v>
      </c>
      <c r="E21" s="30">
        <v>0.9</v>
      </c>
      <c r="F21" s="2"/>
      <c r="G21" s="2"/>
      <c r="H21" s="81"/>
      <c r="I21" s="81"/>
      <c r="J21" s="2"/>
      <c r="K21" s="81"/>
      <c r="L21" s="81"/>
      <c r="M21" s="2"/>
      <c r="N21" s="81"/>
      <c r="O21" s="81"/>
      <c r="P21" s="2"/>
      <c r="Q21" s="2"/>
      <c r="R21" s="2"/>
      <c r="S21" s="2"/>
      <c r="T21" s="2"/>
      <c r="U21" s="2"/>
      <c r="V21" s="2"/>
    </row>
    <row r="22" spans="1:22" ht="15.75" thickBot="1" x14ac:dyDescent="0.3">
      <c r="A22" s="100" t="s">
        <v>47</v>
      </c>
      <c r="B22" s="25" t="s">
        <v>14</v>
      </c>
      <c r="C22" s="17" t="s">
        <v>10</v>
      </c>
      <c r="D22" s="17" t="s">
        <v>50</v>
      </c>
      <c r="E22" s="30">
        <v>0.99</v>
      </c>
      <c r="F22" s="2"/>
      <c r="G22" s="2"/>
      <c r="H22" s="81"/>
      <c r="I22" s="81"/>
      <c r="J22" s="2"/>
      <c r="K22" s="81"/>
      <c r="L22" s="81"/>
      <c r="M22" s="2"/>
      <c r="N22" s="81"/>
      <c r="O22" s="81"/>
      <c r="P22" s="2"/>
      <c r="Q22" s="2"/>
      <c r="R22" s="2"/>
      <c r="S22" s="2"/>
      <c r="T22" s="2"/>
      <c r="U22" s="2"/>
      <c r="V22" s="2"/>
    </row>
    <row r="23" spans="1:22" ht="15.75" thickBot="1" x14ac:dyDescent="0.3">
      <c r="A23" s="100" t="s">
        <v>47</v>
      </c>
      <c r="B23" s="65" t="s">
        <v>15</v>
      </c>
      <c r="C23" s="17" t="s">
        <v>10</v>
      </c>
      <c r="D23" s="17" t="s">
        <v>50</v>
      </c>
      <c r="E23" s="30">
        <v>0.97</v>
      </c>
      <c r="F23" s="2"/>
      <c r="G23" s="2"/>
      <c r="H23" s="81"/>
      <c r="I23" s="81"/>
      <c r="J23" s="2"/>
      <c r="K23" s="81"/>
      <c r="L23" s="81"/>
      <c r="M23" s="2"/>
      <c r="N23" s="81"/>
      <c r="O23" s="81"/>
      <c r="P23" s="2"/>
      <c r="Q23" s="2"/>
      <c r="R23" s="2"/>
      <c r="S23" s="2"/>
      <c r="T23" s="2"/>
      <c r="U23" s="2"/>
      <c r="V23" s="2"/>
    </row>
    <row r="24" spans="1:22" ht="15.75" thickBot="1" x14ac:dyDescent="0.3">
      <c r="A24" s="100" t="s">
        <v>47</v>
      </c>
      <c r="B24" s="25" t="s">
        <v>16</v>
      </c>
      <c r="C24" s="17" t="s">
        <v>10</v>
      </c>
      <c r="D24" s="17" t="s">
        <v>50</v>
      </c>
      <c r="E24" s="30">
        <v>0.91</v>
      </c>
      <c r="F24" s="2"/>
      <c r="G24" s="2"/>
      <c r="H24" s="81"/>
      <c r="I24" s="81"/>
      <c r="J24" s="2"/>
      <c r="K24" s="81"/>
      <c r="L24" s="81"/>
      <c r="M24" s="2"/>
      <c r="N24" s="81"/>
      <c r="O24" s="81"/>
      <c r="P24" s="2"/>
      <c r="Q24" s="2"/>
      <c r="R24" s="2"/>
      <c r="S24" s="2"/>
      <c r="T24" s="2"/>
      <c r="U24" s="2"/>
      <c r="V24" s="2"/>
    </row>
    <row r="25" spans="1:22" ht="15.75" thickBot="1" x14ac:dyDescent="0.3">
      <c r="A25" s="102"/>
      <c r="B25" s="27"/>
      <c r="C25" s="32"/>
      <c r="D25" s="32"/>
      <c r="E25" s="3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thickBot="1" x14ac:dyDescent="0.3">
      <c r="A26" s="103" t="s">
        <v>48</v>
      </c>
      <c r="B26" s="33" t="s">
        <v>53</v>
      </c>
      <c r="C26" s="34" t="s">
        <v>8</v>
      </c>
      <c r="D26" s="64" t="s">
        <v>49</v>
      </c>
      <c r="E26" s="35">
        <v>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thickBot="1" x14ac:dyDescent="0.3">
      <c r="A27" s="103" t="s">
        <v>47</v>
      </c>
      <c r="B27" s="24" t="s">
        <v>22</v>
      </c>
      <c r="C27" s="17" t="s">
        <v>8</v>
      </c>
      <c r="D27" s="17" t="s">
        <v>50</v>
      </c>
      <c r="E27" s="36">
        <v>1.25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thickBot="1" x14ac:dyDescent="0.3">
      <c r="A28" s="103" t="s">
        <v>48</v>
      </c>
      <c r="B28" s="27" t="s">
        <v>23</v>
      </c>
      <c r="C28" s="17" t="s">
        <v>8</v>
      </c>
      <c r="D28" s="17" t="s">
        <v>50</v>
      </c>
      <c r="E28" s="37">
        <v>1.9</v>
      </c>
    </row>
    <row r="29" spans="1:22" ht="15.75" thickBot="1" x14ac:dyDescent="0.3">
      <c r="A29" s="103" t="s">
        <v>48</v>
      </c>
      <c r="B29" s="66" t="s">
        <v>68</v>
      </c>
      <c r="C29" s="17" t="s">
        <v>8</v>
      </c>
      <c r="D29" s="17" t="s">
        <v>50</v>
      </c>
      <c r="E29" s="36">
        <v>1.25</v>
      </c>
    </row>
    <row r="30" spans="1:22" ht="15.75" thickBot="1" x14ac:dyDescent="0.3">
      <c r="A30" s="103" t="s">
        <v>47</v>
      </c>
      <c r="B30" s="24" t="s">
        <v>21</v>
      </c>
      <c r="C30" s="17" t="s">
        <v>8</v>
      </c>
      <c r="D30" s="17" t="s">
        <v>50</v>
      </c>
      <c r="E30" s="36">
        <v>1.25</v>
      </c>
    </row>
    <row r="31" spans="1:22" ht="15.75" thickBot="1" x14ac:dyDescent="0.3">
      <c r="A31" s="103" t="s">
        <v>48</v>
      </c>
      <c r="B31" s="67" t="s">
        <v>11</v>
      </c>
      <c r="C31" s="17" t="s">
        <v>8</v>
      </c>
      <c r="D31" s="17" t="s">
        <v>50</v>
      </c>
      <c r="E31" s="38">
        <v>1.2</v>
      </c>
    </row>
    <row r="32" spans="1:22" x14ac:dyDescent="0.25">
      <c r="C32" s="69" t="s">
        <v>51</v>
      </c>
      <c r="D32" s="71" t="s">
        <v>52</v>
      </c>
    </row>
    <row r="33" spans="2:5" x14ac:dyDescent="0.25">
      <c r="B33" s="39" t="s">
        <v>24</v>
      </c>
      <c r="C33" s="70">
        <v>1</v>
      </c>
      <c r="D33" s="72">
        <f>COUNTIFS($A$8:$A$31,"Y",$C$8:$C$31,"1+",$D$8:$D$31,"MAJOR")</f>
        <v>1</v>
      </c>
      <c r="E33">
        <f>C33*6</f>
        <v>6</v>
      </c>
    </row>
    <row r="34" spans="2:5" x14ac:dyDescent="0.25">
      <c r="B34" s="39" t="s">
        <v>25</v>
      </c>
      <c r="C34" s="70">
        <v>1</v>
      </c>
      <c r="D34" s="72">
        <f>COUNTIFS($A$8:$A$31,"Y",$C$8:$C$31,"1-",$D$8:$D$31,"MAJOR")</f>
        <v>1</v>
      </c>
      <c r="E34">
        <f>C34*3</f>
        <v>3</v>
      </c>
    </row>
    <row r="35" spans="2:5" x14ac:dyDescent="0.25">
      <c r="B35" s="39" t="s">
        <v>26</v>
      </c>
      <c r="C35" s="70">
        <v>3</v>
      </c>
      <c r="D35" s="72">
        <f>COUNTIFS($A$8:$A$31,"Y",$C$8:$C$31,"1+",$D$8:$D$31,"minor")</f>
        <v>3</v>
      </c>
      <c r="E35">
        <f>C35*2</f>
        <v>6</v>
      </c>
    </row>
    <row r="36" spans="2:5" x14ac:dyDescent="0.25">
      <c r="B36" s="39" t="s">
        <v>27</v>
      </c>
      <c r="C36" s="70">
        <v>4</v>
      </c>
      <c r="D36" s="72">
        <f>COUNTIFS($A$8:$A$31,"Y",$C$8:$C$31,"1-",$D$8:$D$31,"minor")</f>
        <v>4</v>
      </c>
      <c r="E36">
        <f>C36*1</f>
        <v>4</v>
      </c>
    </row>
    <row r="37" spans="2:5" ht="15.75" thickBot="1" x14ac:dyDescent="0.3">
      <c r="B37" s="39"/>
    </row>
    <row r="38" spans="2:5" ht="15.75" thickBot="1" x14ac:dyDescent="0.3">
      <c r="B38" s="57" t="s">
        <v>46</v>
      </c>
      <c r="C38" s="55"/>
      <c r="D38" s="55"/>
      <c r="E38" s="56">
        <f>(E33+E35)-(E34+E36)</f>
        <v>5</v>
      </c>
    </row>
    <row r="39" spans="2:5" x14ac:dyDescent="0.25">
      <c r="B39" s="40"/>
    </row>
    <row r="40" spans="2:5" x14ac:dyDescent="0.25">
      <c r="B40" s="39" t="s">
        <v>28</v>
      </c>
      <c r="C40">
        <v>0</v>
      </c>
    </row>
    <row r="41" spans="2:5" x14ac:dyDescent="0.25">
      <c r="B41" s="39" t="s">
        <v>29</v>
      </c>
      <c r="C41" s="97" t="s">
        <v>76</v>
      </c>
    </row>
    <row r="43" spans="2:5" x14ac:dyDescent="0.25">
      <c r="B43" s="39" t="s">
        <v>31</v>
      </c>
      <c r="C43">
        <v>0.5</v>
      </c>
    </row>
    <row r="44" spans="2:5" x14ac:dyDescent="0.25">
      <c r="B44" s="39" t="s">
        <v>30</v>
      </c>
      <c r="C44">
        <v>0.1</v>
      </c>
    </row>
  </sheetData>
  <mergeCells count="74">
    <mergeCell ref="H24:I24"/>
    <mergeCell ref="K24:L24"/>
    <mergeCell ref="N24:O24"/>
    <mergeCell ref="H22:I22"/>
    <mergeCell ref="K22:L22"/>
    <mergeCell ref="N22:O22"/>
    <mergeCell ref="H23:I23"/>
    <mergeCell ref="K23:L23"/>
    <mergeCell ref="N23:O23"/>
    <mergeCell ref="H20:I20"/>
    <mergeCell ref="K20:L20"/>
    <mergeCell ref="N20:O20"/>
    <mergeCell ref="H21:I21"/>
    <mergeCell ref="K21:L21"/>
    <mergeCell ref="N21:O21"/>
    <mergeCell ref="H18:I18"/>
    <mergeCell ref="K18:L18"/>
    <mergeCell ref="N18:O18"/>
    <mergeCell ref="H19:I19"/>
    <mergeCell ref="K19:L19"/>
    <mergeCell ref="N19:O19"/>
    <mergeCell ref="H16:I16"/>
    <mergeCell ref="K16:L16"/>
    <mergeCell ref="N16:O16"/>
    <mergeCell ref="H17:I17"/>
    <mergeCell ref="K17:L17"/>
    <mergeCell ref="N17:O17"/>
    <mergeCell ref="I11:I12"/>
    <mergeCell ref="J11:J12"/>
    <mergeCell ref="L11:L12"/>
    <mergeCell ref="H15:I15"/>
    <mergeCell ref="K15:L15"/>
    <mergeCell ref="N15:O15"/>
    <mergeCell ref="Q9:Q10"/>
    <mergeCell ref="R9:R10"/>
    <mergeCell ref="S9:S10"/>
    <mergeCell ref="T9:T10"/>
    <mergeCell ref="U9:U10"/>
    <mergeCell ref="V9:V10"/>
    <mergeCell ref="K9:K10"/>
    <mergeCell ref="L9:L10"/>
    <mergeCell ref="M9:M10"/>
    <mergeCell ref="N9:N10"/>
    <mergeCell ref="O9:O10"/>
    <mergeCell ref="P9:P10"/>
    <mergeCell ref="B9:B10"/>
    <mergeCell ref="F9:F10"/>
    <mergeCell ref="G9:G10"/>
    <mergeCell ref="H9:H10"/>
    <mergeCell ref="I9:I10"/>
    <mergeCell ref="J9:J10"/>
    <mergeCell ref="E5:F5"/>
    <mergeCell ref="H5:I5"/>
    <mergeCell ref="K5:L5"/>
    <mergeCell ref="N5:O5"/>
    <mergeCell ref="E6:F6"/>
    <mergeCell ref="H6:I6"/>
    <mergeCell ref="K6:L6"/>
    <mergeCell ref="N6:O6"/>
    <mergeCell ref="H3:I3"/>
    <mergeCell ref="K3:L3"/>
    <mergeCell ref="N3:O3"/>
    <mergeCell ref="E4:F4"/>
    <mergeCell ref="H4:I4"/>
    <mergeCell ref="K4:L4"/>
    <mergeCell ref="N4:O4"/>
    <mergeCell ref="E1:F1"/>
    <mergeCell ref="H1:I1"/>
    <mergeCell ref="K1:L1"/>
    <mergeCell ref="N1:O1"/>
    <mergeCell ref="E2:F2"/>
    <mergeCell ref="H2:I2"/>
    <mergeCell ref="K2:L2"/>
    <mergeCell ref="N2:O2"/>
  </mergeCells>
  <conditionalFormatting sqref="E38">
    <cfRule type="cellIs" dxfId="27" priority="1" operator="between">
      <formula>-6</formula>
      <formula>-20</formula>
    </cfRule>
    <cfRule type="cellIs" dxfId="26" priority="2" operator="between">
      <formula>-6</formula>
      <formula>0</formula>
    </cfRule>
    <cfRule type="cellIs" dxfId="25" priority="3" operator="between">
      <formula>0</formula>
      <formula>6</formula>
    </cfRule>
    <cfRule type="cellIs" dxfId="24" priority="4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2DED-0F98-4BCB-A09C-6C1F4CD32EBC}">
  <dimension ref="A1:S34"/>
  <sheetViews>
    <sheetView workbookViewId="0">
      <selection activeCell="K29" sqref="K29:L29"/>
    </sheetView>
  </sheetViews>
  <sheetFormatPr defaultRowHeight="15" x14ac:dyDescent="0.25"/>
  <cols>
    <col min="1" max="1" width="11.28515625" style="98" customWidth="1"/>
    <col min="2" max="2" width="54.5703125" customWidth="1"/>
    <col min="3" max="4" width="21.28515625" customWidth="1"/>
    <col min="5" max="5" width="8.5703125" customWidth="1"/>
    <col min="6" max="6" width="19.7109375" customWidth="1"/>
  </cols>
  <sheetData>
    <row r="1" spans="1:19" ht="15.75" x14ac:dyDescent="0.25">
      <c r="B1" s="1" t="s">
        <v>0</v>
      </c>
      <c r="C1" s="3"/>
      <c r="D1" s="3"/>
      <c r="E1" s="76"/>
      <c r="F1" s="76"/>
      <c r="G1" s="2"/>
      <c r="H1" s="81"/>
      <c r="I1" s="81"/>
      <c r="J1" s="2"/>
      <c r="K1" s="81"/>
      <c r="L1" s="81"/>
      <c r="M1" s="2"/>
      <c r="N1" s="2"/>
      <c r="O1" s="2"/>
      <c r="P1" s="2"/>
      <c r="Q1" s="2"/>
      <c r="R1" s="2"/>
      <c r="S1" s="2"/>
    </row>
    <row r="2" spans="1:19" ht="15.75" x14ac:dyDescent="0.25">
      <c r="B2" s="4"/>
      <c r="C2" s="3"/>
      <c r="D2" s="3"/>
      <c r="E2" s="76"/>
      <c r="F2" s="76"/>
      <c r="G2" s="2"/>
      <c r="H2" s="81"/>
      <c r="I2" s="81"/>
      <c r="J2" s="2"/>
      <c r="K2" s="81"/>
      <c r="L2" s="81"/>
      <c r="M2" s="2"/>
      <c r="N2" s="2"/>
      <c r="O2" s="2"/>
      <c r="P2" s="2"/>
      <c r="Q2" s="2"/>
      <c r="R2" s="2"/>
      <c r="S2" s="2"/>
    </row>
    <row r="3" spans="1:19" x14ac:dyDescent="0.25">
      <c r="B3" s="5" t="s">
        <v>1</v>
      </c>
      <c r="C3" s="104" t="s">
        <v>2</v>
      </c>
      <c r="D3" s="105"/>
      <c r="E3" s="105"/>
      <c r="F3" s="105"/>
      <c r="G3" s="2"/>
      <c r="H3" s="81"/>
      <c r="I3" s="81"/>
      <c r="J3" s="2"/>
      <c r="K3" s="81"/>
      <c r="L3" s="81"/>
      <c r="M3" s="2"/>
      <c r="N3" s="2"/>
      <c r="O3" s="2"/>
      <c r="P3" s="2"/>
      <c r="Q3" s="2"/>
      <c r="R3" s="2"/>
      <c r="S3" s="2"/>
    </row>
    <row r="4" spans="1:19" x14ac:dyDescent="0.25">
      <c r="B4" s="6" t="s">
        <v>3</v>
      </c>
      <c r="C4" s="42"/>
      <c r="D4" s="42"/>
      <c r="E4" s="77"/>
      <c r="F4" s="77"/>
      <c r="G4" s="2"/>
      <c r="H4" s="81"/>
      <c r="I4" s="81"/>
      <c r="J4" s="2"/>
      <c r="K4" s="81"/>
      <c r="L4" s="81"/>
      <c r="M4" s="2"/>
      <c r="N4" s="2"/>
      <c r="O4" s="2"/>
      <c r="P4" s="2"/>
      <c r="Q4" s="2"/>
      <c r="R4" s="2"/>
      <c r="S4" s="2"/>
    </row>
    <row r="5" spans="1:19" x14ac:dyDescent="0.25">
      <c r="B5" s="2"/>
      <c r="C5" s="2"/>
      <c r="D5" s="2"/>
      <c r="E5" s="81"/>
      <c r="F5" s="81"/>
      <c r="G5" s="2"/>
      <c r="H5" s="81"/>
      <c r="I5" s="81"/>
      <c r="J5" s="2"/>
      <c r="K5" s="81"/>
      <c r="L5" s="81"/>
      <c r="M5" s="2"/>
      <c r="N5" s="2"/>
      <c r="O5" s="2"/>
      <c r="P5" s="2"/>
      <c r="Q5" s="2"/>
      <c r="R5" s="2"/>
      <c r="S5" s="2"/>
    </row>
    <row r="6" spans="1:19" ht="15.75" thickBot="1" x14ac:dyDescent="0.3">
      <c r="B6" s="2"/>
      <c r="C6" s="2"/>
      <c r="D6" s="2"/>
      <c r="E6" s="81"/>
      <c r="F6" s="81"/>
      <c r="G6" s="2"/>
      <c r="H6" s="81"/>
      <c r="I6" s="81"/>
      <c r="J6" s="2"/>
      <c r="K6" s="81"/>
      <c r="L6" s="81"/>
      <c r="M6" s="2"/>
      <c r="N6" s="2"/>
      <c r="O6" s="2"/>
      <c r="P6" s="2"/>
      <c r="Q6" s="2"/>
      <c r="R6" s="2"/>
      <c r="S6" s="2"/>
    </row>
    <row r="7" spans="1:19" ht="16.5" thickBot="1" x14ac:dyDescent="0.3">
      <c r="A7" s="58" t="s">
        <v>20</v>
      </c>
      <c r="B7" s="59" t="s">
        <v>6</v>
      </c>
      <c r="C7" s="60" t="s">
        <v>57</v>
      </c>
      <c r="D7" s="60" t="s">
        <v>19</v>
      </c>
      <c r="E7" s="61" t="s">
        <v>5</v>
      </c>
      <c r="F7" s="13"/>
      <c r="G7" s="14"/>
      <c r="H7" s="14"/>
      <c r="I7" s="13"/>
      <c r="J7" s="14"/>
      <c r="K7" s="14"/>
      <c r="L7" s="13"/>
      <c r="M7" s="14"/>
      <c r="N7" s="14"/>
      <c r="O7" s="13"/>
      <c r="P7" s="14"/>
      <c r="Q7" s="14"/>
      <c r="R7" s="14"/>
      <c r="S7" s="14"/>
    </row>
    <row r="8" spans="1:19" ht="15.75" thickBot="1" x14ac:dyDescent="0.3">
      <c r="A8" s="99" t="s">
        <v>48</v>
      </c>
      <c r="B8" s="44" t="s">
        <v>42</v>
      </c>
      <c r="C8" s="45" t="s">
        <v>8</v>
      </c>
      <c r="D8" s="45" t="s">
        <v>49</v>
      </c>
      <c r="E8" s="137">
        <v>2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2"/>
      <c r="S8" s="16"/>
    </row>
    <row r="9" spans="1:19" ht="15.75" thickBot="1" x14ac:dyDescent="0.3">
      <c r="A9" s="99" t="s">
        <v>48</v>
      </c>
      <c r="B9" s="44" t="s">
        <v>43</v>
      </c>
      <c r="C9" s="8" t="s">
        <v>8</v>
      </c>
      <c r="D9" s="8" t="s">
        <v>50</v>
      </c>
      <c r="E9" s="29">
        <v>1.25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2"/>
      <c r="S9" s="16"/>
    </row>
    <row r="10" spans="1:19" ht="15.75" thickBot="1" x14ac:dyDescent="0.3">
      <c r="A10" s="100" t="s">
        <v>48</v>
      </c>
      <c r="B10" s="46" t="s">
        <v>45</v>
      </c>
      <c r="C10" s="9" t="s">
        <v>8</v>
      </c>
      <c r="D10" s="9" t="s">
        <v>50</v>
      </c>
      <c r="E10" s="126">
        <v>1.25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2"/>
      <c r="S10" s="16"/>
    </row>
    <row r="11" spans="1:19" ht="15.75" thickBot="1" x14ac:dyDescent="0.3">
      <c r="A11" s="100" t="s">
        <v>47</v>
      </c>
      <c r="B11" s="28" t="s">
        <v>56</v>
      </c>
      <c r="C11" s="17" t="s">
        <v>8</v>
      </c>
      <c r="D11" s="17" t="s">
        <v>50</v>
      </c>
      <c r="E11" s="29">
        <v>1.25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2"/>
      <c r="S11" s="16"/>
    </row>
    <row r="12" spans="1:19" ht="15.75" thickBot="1" x14ac:dyDescent="0.3">
      <c r="A12" s="101"/>
      <c r="B12" s="90"/>
      <c r="C12" s="91"/>
      <c r="D12" s="91"/>
      <c r="E12" s="91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2"/>
      <c r="S12" s="16"/>
    </row>
    <row r="13" spans="1:19" ht="30.75" thickBot="1" x14ac:dyDescent="0.3">
      <c r="A13" s="121" t="s">
        <v>48</v>
      </c>
      <c r="B13" s="93" t="s">
        <v>55</v>
      </c>
      <c r="C13" s="94" t="s">
        <v>10</v>
      </c>
      <c r="D13" s="94" t="s">
        <v>49</v>
      </c>
      <c r="E13" s="47">
        <v>0.8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2"/>
      <c r="S13" s="16"/>
    </row>
    <row r="14" spans="1:19" ht="15.75" thickBot="1" x14ac:dyDescent="0.3">
      <c r="A14" s="139" t="s">
        <v>48</v>
      </c>
      <c r="B14" s="28" t="s">
        <v>58</v>
      </c>
      <c r="C14" s="17" t="s">
        <v>10</v>
      </c>
      <c r="D14" s="17" t="s">
        <v>50</v>
      </c>
      <c r="E14" s="36">
        <v>0.97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2"/>
      <c r="S14" s="16"/>
    </row>
    <row r="15" spans="1:19" ht="15.75" thickBot="1" x14ac:dyDescent="0.3">
      <c r="A15" s="103" t="s">
        <v>47</v>
      </c>
      <c r="B15" s="85" t="s">
        <v>9</v>
      </c>
      <c r="C15" s="9" t="s">
        <v>10</v>
      </c>
      <c r="D15" s="9" t="s">
        <v>50</v>
      </c>
      <c r="E15" s="86">
        <v>0.97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2"/>
    </row>
    <row r="16" spans="1:19" ht="15.75" thickBot="1" x14ac:dyDescent="0.3">
      <c r="A16" s="103" t="s">
        <v>47</v>
      </c>
      <c r="B16" s="28" t="s">
        <v>40</v>
      </c>
      <c r="C16" s="17" t="s">
        <v>10</v>
      </c>
      <c r="D16" s="7" t="s">
        <v>50</v>
      </c>
      <c r="E16" s="36">
        <v>0.97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81"/>
      <c r="S16" s="82"/>
    </row>
    <row r="17" spans="1:19" ht="15.75" thickBot="1" x14ac:dyDescent="0.3">
      <c r="A17" s="103" t="s">
        <v>48</v>
      </c>
      <c r="B17" s="28" t="s">
        <v>65</v>
      </c>
      <c r="C17" s="17" t="s">
        <v>10</v>
      </c>
      <c r="D17" s="7" t="s">
        <v>50</v>
      </c>
      <c r="E17" s="86">
        <v>0.97</v>
      </c>
      <c r="F17" s="15"/>
      <c r="G17" s="15"/>
      <c r="H17" s="15"/>
      <c r="I17" s="15"/>
      <c r="J17" s="15"/>
      <c r="K17" s="15"/>
      <c r="L17" s="15"/>
      <c r="M17" s="15"/>
      <c r="N17" s="15"/>
      <c r="O17" s="12"/>
      <c r="P17" s="15"/>
      <c r="Q17" s="15"/>
      <c r="R17" s="2"/>
      <c r="S17" s="2"/>
    </row>
    <row r="18" spans="1:19" ht="15.75" thickBot="1" x14ac:dyDescent="0.3">
      <c r="A18" s="103" t="s">
        <v>47</v>
      </c>
      <c r="B18" s="87" t="s">
        <v>41</v>
      </c>
      <c r="C18" s="30" t="s">
        <v>10</v>
      </c>
      <c r="D18" s="92" t="s">
        <v>50</v>
      </c>
      <c r="E18" s="36">
        <v>0.97</v>
      </c>
      <c r="F18" s="15"/>
      <c r="G18" s="15"/>
      <c r="H18" s="15"/>
      <c r="I18" s="15"/>
      <c r="J18" s="15"/>
      <c r="K18" s="15"/>
      <c r="L18" s="2"/>
      <c r="M18" s="2"/>
      <c r="N18" s="2"/>
      <c r="O18" s="15"/>
      <c r="P18" s="15"/>
      <c r="Q18" s="15"/>
      <c r="R18" s="2"/>
      <c r="S18" s="2"/>
    </row>
    <row r="19" spans="1:19" ht="15.75" thickBot="1" x14ac:dyDescent="0.3">
      <c r="A19" s="103" t="s">
        <v>47</v>
      </c>
      <c r="B19" s="48" t="s">
        <v>44</v>
      </c>
      <c r="C19" s="49" t="s">
        <v>10</v>
      </c>
      <c r="D19" s="73" t="s">
        <v>50</v>
      </c>
      <c r="E19" s="138">
        <v>0.97</v>
      </c>
      <c r="F19" s="2"/>
      <c r="G19" s="2"/>
      <c r="H19" s="81"/>
      <c r="I19" s="81"/>
      <c r="J19" s="2"/>
      <c r="K19" s="81"/>
      <c r="L19" s="81"/>
      <c r="M19" s="2"/>
      <c r="N19" s="2"/>
      <c r="O19" s="15"/>
      <c r="P19" s="15"/>
      <c r="Q19" s="15"/>
      <c r="R19" s="2"/>
      <c r="S19" s="2"/>
    </row>
    <row r="20" spans="1:19" x14ac:dyDescent="0.25">
      <c r="B20" s="2"/>
      <c r="C20" s="69" t="s">
        <v>51</v>
      </c>
      <c r="D20" s="71" t="s">
        <v>52</v>
      </c>
      <c r="E20" s="2"/>
      <c r="F20" s="2"/>
      <c r="G20" s="2"/>
      <c r="H20" s="81"/>
      <c r="I20" s="81"/>
      <c r="J20" s="2"/>
      <c r="K20" s="81"/>
      <c r="L20" s="81"/>
      <c r="M20" s="2"/>
      <c r="N20" s="2"/>
      <c r="O20" s="15"/>
      <c r="P20" s="78"/>
      <c r="Q20" s="15"/>
      <c r="R20" s="2"/>
      <c r="S20" s="2"/>
    </row>
    <row r="21" spans="1:19" x14ac:dyDescent="0.25">
      <c r="B21" s="39" t="s">
        <v>24</v>
      </c>
      <c r="C21" s="74">
        <v>1</v>
      </c>
      <c r="D21" s="75">
        <f>COUNTIFS($A$8:$A$19,"Y",$C$8:$C$19,"1+",$D$8:$D$19,"MAJOR")</f>
        <v>1</v>
      </c>
      <c r="E21">
        <f>C21*6</f>
        <v>6</v>
      </c>
      <c r="F21" s="2"/>
      <c r="G21" s="2"/>
      <c r="H21" s="81"/>
      <c r="I21" s="81"/>
      <c r="J21" s="2"/>
      <c r="K21" s="81"/>
      <c r="L21" s="81"/>
      <c r="M21" s="2"/>
      <c r="N21" s="2"/>
      <c r="O21" s="15"/>
      <c r="P21" s="78"/>
      <c r="Q21" s="15"/>
      <c r="R21" s="2"/>
      <c r="S21" s="2"/>
    </row>
    <row r="22" spans="1:19" x14ac:dyDescent="0.25">
      <c r="B22" s="39" t="s">
        <v>25</v>
      </c>
      <c r="C22" s="74">
        <v>1</v>
      </c>
      <c r="D22" s="75">
        <f>COUNTIFS($A$8:$A$19,"Y",$C$8:$C$19,"1-",$D$8:$D$19,"MAJOR")</f>
        <v>1</v>
      </c>
      <c r="E22">
        <f>C22*3</f>
        <v>3</v>
      </c>
      <c r="F22" s="2"/>
      <c r="G22" s="2"/>
      <c r="H22" s="81"/>
      <c r="I22" s="81"/>
      <c r="J22" s="2"/>
      <c r="K22" s="81"/>
      <c r="L22" s="81"/>
      <c r="M22" s="2"/>
      <c r="N22" s="2"/>
      <c r="O22" s="15"/>
      <c r="P22" s="15"/>
      <c r="Q22" s="15"/>
      <c r="R22" s="2"/>
      <c r="S22" s="2"/>
    </row>
    <row r="23" spans="1:19" x14ac:dyDescent="0.25">
      <c r="B23" s="39" t="s">
        <v>26</v>
      </c>
      <c r="C23" s="74">
        <v>2</v>
      </c>
      <c r="D23" s="75">
        <f>COUNTIFS($A$8:$A$19,"Y",$C$8:$C$19,"1+",$D$8:$D$19,"minor")</f>
        <v>2</v>
      </c>
      <c r="E23">
        <f>C23*2</f>
        <v>4</v>
      </c>
      <c r="F23" s="2"/>
      <c r="G23" s="2"/>
      <c r="H23" s="81"/>
      <c r="I23" s="81"/>
      <c r="J23" s="2"/>
      <c r="K23" s="81"/>
      <c r="L23" s="81"/>
      <c r="M23" s="2"/>
      <c r="N23" s="2"/>
      <c r="O23" s="15"/>
      <c r="P23" s="15"/>
      <c r="Q23" s="15"/>
      <c r="R23" s="2"/>
      <c r="S23" s="2"/>
    </row>
    <row r="24" spans="1:19" x14ac:dyDescent="0.25">
      <c r="B24" s="39" t="s">
        <v>27</v>
      </c>
      <c r="C24" s="74">
        <v>2</v>
      </c>
      <c r="D24" s="75">
        <f>COUNTIFS($A$8:$A$19,"Y",$C$8:$C$19,"1-",$D$8:$D$19,"minor")</f>
        <v>2</v>
      </c>
      <c r="E24">
        <f>C24*1</f>
        <v>2</v>
      </c>
      <c r="F24" s="2"/>
      <c r="G24" s="2"/>
      <c r="H24" s="2"/>
      <c r="I24" s="2"/>
      <c r="J24" s="2"/>
      <c r="K24" s="2"/>
      <c r="L24" s="2"/>
      <c r="M24" s="2"/>
      <c r="N24" s="2"/>
      <c r="O24" s="15"/>
      <c r="P24" s="15"/>
      <c r="Q24" s="15"/>
      <c r="R24" s="2"/>
      <c r="S24" s="2"/>
    </row>
    <row r="25" spans="1:19" ht="15.75" customHeight="1" thickBot="1" x14ac:dyDescent="0.3">
      <c r="B25" s="39"/>
      <c r="E25" s="2"/>
      <c r="F25" s="2"/>
      <c r="G25" s="2"/>
      <c r="H25" s="2"/>
      <c r="I25" s="2"/>
      <c r="J25" s="2"/>
      <c r="K25" s="2"/>
      <c r="L25" s="2"/>
      <c r="M25" s="2"/>
      <c r="N25" s="2"/>
      <c r="O25" s="15"/>
      <c r="P25" s="15"/>
      <c r="Q25" s="15"/>
      <c r="R25" s="2"/>
      <c r="S25" s="2"/>
    </row>
    <row r="26" spans="1:19" ht="15.75" thickBot="1" x14ac:dyDescent="0.3">
      <c r="A26" s="84" t="s">
        <v>46</v>
      </c>
      <c r="B26" s="88"/>
      <c r="C26" s="56"/>
      <c r="D26" s="56"/>
      <c r="E26" s="56">
        <f>(E21+E23)-(E22+E24)</f>
        <v>5</v>
      </c>
      <c r="F26" s="2"/>
      <c r="G26" s="2"/>
      <c r="H26" s="81"/>
      <c r="I26" s="81"/>
      <c r="J26" s="2"/>
      <c r="K26" s="81"/>
      <c r="L26" s="81"/>
      <c r="M26" s="2"/>
      <c r="N26" s="2"/>
      <c r="O26" s="15"/>
      <c r="P26" s="15"/>
      <c r="Q26" s="15"/>
      <c r="R26" s="2"/>
      <c r="S26" s="2"/>
    </row>
    <row r="27" spans="1:19" x14ac:dyDescent="0.25">
      <c r="B27" s="40"/>
      <c r="E27" s="2"/>
      <c r="F27" s="2"/>
      <c r="G27" s="2"/>
      <c r="H27" s="81"/>
      <c r="I27" s="81"/>
      <c r="J27" s="2"/>
      <c r="K27" s="81"/>
      <c r="L27" s="81"/>
      <c r="M27" s="2"/>
      <c r="N27" s="2"/>
      <c r="O27" s="2"/>
      <c r="P27" s="2"/>
      <c r="Q27" s="2"/>
      <c r="R27" s="2"/>
      <c r="S27" s="2"/>
    </row>
    <row r="28" spans="1:19" x14ac:dyDescent="0.25">
      <c r="B28" s="39" t="s">
        <v>28</v>
      </c>
      <c r="C28">
        <v>0</v>
      </c>
      <c r="E28" s="2"/>
      <c r="F28" s="2"/>
      <c r="G28" s="2"/>
      <c r="H28" s="81"/>
      <c r="I28" s="81"/>
      <c r="J28" s="2"/>
      <c r="K28" s="81"/>
      <c r="L28" s="81"/>
      <c r="M28" s="2"/>
      <c r="N28" s="2"/>
      <c r="O28" s="2"/>
      <c r="P28" s="2"/>
      <c r="Q28" s="2"/>
      <c r="R28" s="2"/>
      <c r="S28" s="2"/>
    </row>
    <row r="29" spans="1:19" x14ac:dyDescent="0.25">
      <c r="B29" s="39" t="s">
        <v>29</v>
      </c>
      <c r="C29">
        <v>0</v>
      </c>
      <c r="E29" s="2"/>
      <c r="F29" s="2"/>
      <c r="G29" s="2"/>
      <c r="H29" s="81"/>
      <c r="I29" s="81"/>
      <c r="J29" s="2"/>
      <c r="K29" s="81"/>
      <c r="L29" s="81"/>
      <c r="M29" s="2"/>
      <c r="N29" s="2"/>
      <c r="O29" s="2"/>
      <c r="P29" s="2"/>
      <c r="Q29" s="2"/>
      <c r="R29" s="2"/>
      <c r="S29" s="2"/>
    </row>
    <row r="30" spans="1:19" x14ac:dyDescent="0.25">
      <c r="E30" s="2"/>
      <c r="F30" s="2"/>
      <c r="G30" s="2"/>
      <c r="H30" s="81"/>
      <c r="I30" s="81"/>
      <c r="J30" s="2"/>
      <c r="K30" s="81"/>
      <c r="L30" s="81"/>
      <c r="M30" s="2"/>
      <c r="N30" s="2"/>
      <c r="O30" s="2"/>
      <c r="P30" s="2"/>
      <c r="Q30" s="2"/>
      <c r="R30" s="2"/>
      <c r="S30" s="2"/>
    </row>
    <row r="31" spans="1:19" x14ac:dyDescent="0.25">
      <c r="B31" s="39" t="s">
        <v>31</v>
      </c>
      <c r="C31">
        <v>0.5</v>
      </c>
      <c r="E31" s="2"/>
      <c r="F31" s="2"/>
      <c r="G31" s="2"/>
      <c r="H31" s="81"/>
      <c r="I31" s="81"/>
      <c r="J31" s="2"/>
      <c r="K31" s="81"/>
      <c r="L31" s="81"/>
      <c r="M31" s="2"/>
      <c r="N31" s="2"/>
      <c r="O31" s="2"/>
      <c r="P31" s="2"/>
      <c r="Q31" s="2"/>
      <c r="R31" s="2"/>
      <c r="S31" s="2"/>
    </row>
    <row r="32" spans="1:19" x14ac:dyDescent="0.25">
      <c r="B32" s="39" t="s">
        <v>30</v>
      </c>
      <c r="C32">
        <v>0.5</v>
      </c>
      <c r="E32" s="2"/>
      <c r="F32" s="2"/>
      <c r="G32" s="2"/>
      <c r="H32" s="81"/>
      <c r="I32" s="81"/>
      <c r="J32" s="2"/>
      <c r="K32" s="81"/>
      <c r="L32" s="81"/>
      <c r="M32" s="2"/>
      <c r="N32" s="2"/>
      <c r="O32" s="2"/>
      <c r="P32" s="2"/>
      <c r="Q32" s="2"/>
      <c r="R32" s="2"/>
      <c r="S32" s="2"/>
    </row>
    <row r="33" spans="2:19" x14ac:dyDescent="0.25">
      <c r="B33" s="2"/>
      <c r="C33" s="2"/>
      <c r="D33" s="2"/>
      <c r="E33" s="2"/>
      <c r="F33" s="2"/>
      <c r="G33" s="2"/>
      <c r="H33" s="81"/>
      <c r="I33" s="81"/>
      <c r="J33" s="2"/>
      <c r="K33" s="81"/>
      <c r="L33" s="81"/>
      <c r="M33" s="2"/>
      <c r="N33" s="2"/>
      <c r="O33" s="2"/>
      <c r="P33" s="2"/>
      <c r="Q33" s="2"/>
      <c r="R33" s="2"/>
      <c r="S33" s="2"/>
    </row>
    <row r="34" spans="2:19" x14ac:dyDescent="0.25">
      <c r="B34" s="2"/>
      <c r="C34" s="2"/>
      <c r="D34" s="2"/>
      <c r="E34" s="2"/>
    </row>
  </sheetData>
  <mergeCells count="60">
    <mergeCell ref="A26:B26"/>
    <mergeCell ref="C3:F3"/>
    <mergeCell ref="H33:I33"/>
    <mergeCell ref="K33:L33"/>
    <mergeCell ref="H31:I31"/>
    <mergeCell ref="K31:L31"/>
    <mergeCell ref="H32:I32"/>
    <mergeCell ref="K32:L32"/>
    <mergeCell ref="H29:I29"/>
    <mergeCell ref="K29:L29"/>
    <mergeCell ref="H30:I30"/>
    <mergeCell ref="K30:L30"/>
    <mergeCell ref="H27:I27"/>
    <mergeCell ref="K27:L27"/>
    <mergeCell ref="H28:I28"/>
    <mergeCell ref="K28:L28"/>
    <mergeCell ref="H22:I22"/>
    <mergeCell ref="K22:L22"/>
    <mergeCell ref="H23:I23"/>
    <mergeCell ref="K23:L23"/>
    <mergeCell ref="H26:I26"/>
    <mergeCell ref="K26:L26"/>
    <mergeCell ref="S15:S16"/>
    <mergeCell ref="H19:I19"/>
    <mergeCell ref="K19:L19"/>
    <mergeCell ref="H20:I20"/>
    <mergeCell ref="K20:L20"/>
    <mergeCell ref="P20:P21"/>
    <mergeCell ref="H21:I21"/>
    <mergeCell ref="K21:L21"/>
    <mergeCell ref="M15:M16"/>
    <mergeCell ref="N15:N16"/>
    <mergeCell ref="O15:O16"/>
    <mergeCell ref="P15:P16"/>
    <mergeCell ref="Q15:Q16"/>
    <mergeCell ref="R15:R16"/>
    <mergeCell ref="E6:F6"/>
    <mergeCell ref="H6:I6"/>
    <mergeCell ref="K6:L6"/>
    <mergeCell ref="F15:F16"/>
    <mergeCell ref="G15:G16"/>
    <mergeCell ref="H15:H16"/>
    <mergeCell ref="I15:I16"/>
    <mergeCell ref="J15:J16"/>
    <mergeCell ref="K15:K16"/>
    <mergeCell ref="L15:L16"/>
    <mergeCell ref="E5:F5"/>
    <mergeCell ref="H5:I5"/>
    <mergeCell ref="K5:L5"/>
    <mergeCell ref="E1:F1"/>
    <mergeCell ref="H1:I1"/>
    <mergeCell ref="K1:L1"/>
    <mergeCell ref="E2:F2"/>
    <mergeCell ref="H2:I2"/>
    <mergeCell ref="K2:L2"/>
    <mergeCell ref="H3:I3"/>
    <mergeCell ref="K3:L3"/>
    <mergeCell ref="E4:F4"/>
    <mergeCell ref="H4:I4"/>
    <mergeCell ref="K4:L4"/>
  </mergeCells>
  <conditionalFormatting sqref="E26">
    <cfRule type="cellIs" dxfId="23" priority="1" operator="between">
      <formula>-7</formula>
      <formula>-9</formula>
    </cfRule>
    <cfRule type="cellIs" dxfId="22" priority="2" operator="between">
      <formula>5</formula>
      <formula>6</formula>
    </cfRule>
    <cfRule type="cellIs" dxfId="21" priority="3" operator="between">
      <formula>3</formula>
      <formula>4</formula>
    </cfRule>
    <cfRule type="cellIs" dxfId="20" priority="4" operator="between">
      <formula>-2</formula>
      <formula>2</formula>
    </cfRule>
    <cfRule type="cellIs" dxfId="19" priority="5" operator="between">
      <formula>-3</formula>
      <formula>-4</formula>
    </cfRule>
    <cfRule type="cellIs" dxfId="18" priority="6" operator="between">
      <formula>-5</formula>
      <formula>-6</formula>
    </cfRule>
    <cfRule type="cellIs" dxfId="17" priority="7" operator="between">
      <formula>7</formula>
      <formula>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2752-E905-4E4D-B6FB-3DE6625CED57}">
  <dimension ref="A1:F31"/>
  <sheetViews>
    <sheetView workbookViewId="0">
      <selection activeCell="G19" sqref="G19"/>
    </sheetView>
  </sheetViews>
  <sheetFormatPr defaultRowHeight="15" x14ac:dyDescent="0.25"/>
  <cols>
    <col min="1" max="1" width="10.28515625" style="98" customWidth="1"/>
    <col min="2" max="2" width="54.7109375" customWidth="1"/>
    <col min="3" max="3" width="19" customWidth="1"/>
    <col min="4" max="4" width="20.85546875" customWidth="1"/>
  </cols>
  <sheetData>
    <row r="1" spans="1:6" ht="15.75" x14ac:dyDescent="0.25">
      <c r="B1" s="1" t="s">
        <v>0</v>
      </c>
      <c r="C1" s="3"/>
      <c r="D1" s="3"/>
      <c r="E1" s="76"/>
      <c r="F1" s="76"/>
    </row>
    <row r="2" spans="1:6" ht="15.75" x14ac:dyDescent="0.25">
      <c r="B2" s="4"/>
      <c r="C2" s="3"/>
      <c r="D2" s="3"/>
      <c r="E2" s="76"/>
      <c r="F2" s="76"/>
    </row>
    <row r="3" spans="1:6" x14ac:dyDescent="0.25">
      <c r="B3" s="5" t="s">
        <v>1</v>
      </c>
      <c r="C3" s="104" t="s">
        <v>2</v>
      </c>
      <c r="D3" s="105"/>
      <c r="E3" s="105"/>
      <c r="F3" s="105"/>
    </row>
    <row r="4" spans="1:6" x14ac:dyDescent="0.25">
      <c r="B4" s="6" t="s">
        <v>3</v>
      </c>
      <c r="C4" s="42"/>
      <c r="D4" s="42"/>
      <c r="E4" s="77"/>
      <c r="F4" s="77"/>
    </row>
    <row r="5" spans="1:6" x14ac:dyDescent="0.25">
      <c r="B5" s="2"/>
      <c r="C5" s="2"/>
      <c r="D5" s="2"/>
      <c r="E5" s="81"/>
      <c r="F5" s="81"/>
    </row>
    <row r="6" spans="1:6" ht="15.75" thickBot="1" x14ac:dyDescent="0.3">
      <c r="B6" s="2"/>
      <c r="C6" s="2"/>
      <c r="D6" s="2"/>
      <c r="E6" s="81"/>
      <c r="F6" s="81"/>
    </row>
    <row r="7" spans="1:6" ht="16.5" thickBot="1" x14ac:dyDescent="0.3">
      <c r="A7" s="41" t="s">
        <v>20</v>
      </c>
      <c r="B7" s="96" t="s">
        <v>59</v>
      </c>
      <c r="C7" s="60" t="s">
        <v>57</v>
      </c>
      <c r="D7" s="60" t="s">
        <v>19</v>
      </c>
      <c r="E7" s="61" t="s">
        <v>5</v>
      </c>
      <c r="F7" s="13"/>
    </row>
    <row r="8" spans="1:6" ht="21" customHeight="1" thickBot="1" x14ac:dyDescent="0.3">
      <c r="A8" s="99" t="s">
        <v>48</v>
      </c>
      <c r="B8" s="44" t="s">
        <v>61</v>
      </c>
      <c r="C8" s="45" t="s">
        <v>8</v>
      </c>
      <c r="D8" s="45" t="s">
        <v>49</v>
      </c>
      <c r="E8" s="137">
        <v>2</v>
      </c>
      <c r="F8" s="15"/>
    </row>
    <row r="9" spans="1:6" ht="19.5" customHeight="1" thickBot="1" x14ac:dyDescent="0.3">
      <c r="A9" s="99" t="s">
        <v>48</v>
      </c>
      <c r="B9" s="44" t="s">
        <v>60</v>
      </c>
      <c r="C9" s="45" t="s">
        <v>8</v>
      </c>
      <c r="D9" s="45" t="s">
        <v>49</v>
      </c>
      <c r="E9" s="29">
        <v>2</v>
      </c>
      <c r="F9" s="15"/>
    </row>
    <row r="10" spans="1:6" ht="18" customHeight="1" thickBot="1" x14ac:dyDescent="0.3">
      <c r="A10" s="100" t="s">
        <v>48</v>
      </c>
      <c r="B10" s="95" t="s">
        <v>45</v>
      </c>
      <c r="C10" s="9" t="s">
        <v>8</v>
      </c>
      <c r="D10" s="9" t="s">
        <v>50</v>
      </c>
      <c r="E10" s="126">
        <v>1.25</v>
      </c>
      <c r="F10" s="15"/>
    </row>
    <row r="11" spans="1:6" ht="17.25" customHeight="1" thickBot="1" x14ac:dyDescent="0.3">
      <c r="A11" s="100" t="s">
        <v>47</v>
      </c>
      <c r="B11" s="28" t="s">
        <v>56</v>
      </c>
      <c r="C11" s="17" t="s">
        <v>8</v>
      </c>
      <c r="D11" s="17" t="s">
        <v>50</v>
      </c>
      <c r="E11" s="126">
        <v>1.25</v>
      </c>
      <c r="F11" s="15"/>
    </row>
    <row r="12" spans="1:6" ht="17.25" customHeight="1" thickBot="1" x14ac:dyDescent="0.3">
      <c r="A12" s="100" t="s">
        <v>48</v>
      </c>
      <c r="B12" s="28" t="s">
        <v>58</v>
      </c>
      <c r="C12" s="17" t="s">
        <v>8</v>
      </c>
      <c r="D12" s="17" t="s">
        <v>50</v>
      </c>
      <c r="E12" s="126">
        <v>1.25</v>
      </c>
      <c r="F12" s="15"/>
    </row>
    <row r="13" spans="1:6" ht="17.25" customHeight="1" thickBot="1" x14ac:dyDescent="0.3">
      <c r="A13" s="100" t="s">
        <v>48</v>
      </c>
      <c r="B13" s="95" t="s">
        <v>63</v>
      </c>
      <c r="C13" s="17" t="s">
        <v>8</v>
      </c>
      <c r="D13" s="17" t="s">
        <v>50</v>
      </c>
      <c r="E13" s="126">
        <v>1.25</v>
      </c>
      <c r="F13" s="15"/>
    </row>
    <row r="14" spans="1:6" ht="17.25" customHeight="1" thickBot="1" x14ac:dyDescent="0.3">
      <c r="A14" s="99" t="s">
        <v>47</v>
      </c>
      <c r="B14" s="95" t="s">
        <v>62</v>
      </c>
      <c r="C14" s="17" t="s">
        <v>8</v>
      </c>
      <c r="D14" s="17" t="s">
        <v>50</v>
      </c>
      <c r="E14" s="126">
        <v>1.25</v>
      </c>
      <c r="F14" s="15"/>
    </row>
    <row r="15" spans="1:6" ht="15.75" thickBot="1" x14ac:dyDescent="0.3">
      <c r="A15" s="101"/>
      <c r="B15" s="90"/>
      <c r="C15" s="91"/>
      <c r="D15" s="91"/>
      <c r="E15" s="91"/>
      <c r="F15" s="15"/>
    </row>
    <row r="16" spans="1:6" ht="18.75" customHeight="1" thickBot="1" x14ac:dyDescent="0.3">
      <c r="A16" s="103" t="s">
        <v>47</v>
      </c>
      <c r="B16" s="115" t="s">
        <v>66</v>
      </c>
      <c r="C16" s="116" t="s">
        <v>10</v>
      </c>
      <c r="D16" s="117" t="s">
        <v>50</v>
      </c>
      <c r="E16" s="47">
        <v>0.97</v>
      </c>
      <c r="F16" s="15"/>
    </row>
    <row r="17" spans="1:6" ht="16.5" customHeight="1" thickBot="1" x14ac:dyDescent="0.3">
      <c r="A17" s="121" t="s">
        <v>47</v>
      </c>
      <c r="B17" s="118" t="s">
        <v>67</v>
      </c>
      <c r="C17" s="119" t="s">
        <v>10</v>
      </c>
      <c r="D17" s="120" t="s">
        <v>50</v>
      </c>
      <c r="E17" s="50">
        <v>0.97</v>
      </c>
      <c r="F17" s="15"/>
    </row>
    <row r="18" spans="1:6" ht="21.75" customHeight="1" x14ac:dyDescent="0.25">
      <c r="A18" s="107"/>
      <c r="B18" s="110"/>
      <c r="C18" s="106"/>
      <c r="D18" s="106"/>
      <c r="E18" s="106"/>
      <c r="F18" s="15"/>
    </row>
    <row r="19" spans="1:6" x14ac:dyDescent="0.25">
      <c r="B19" s="2"/>
      <c r="C19" s="114" t="s">
        <v>51</v>
      </c>
      <c r="D19" s="112" t="s">
        <v>52</v>
      </c>
      <c r="E19" s="113"/>
      <c r="F19" s="2"/>
    </row>
    <row r="20" spans="1:6" ht="17.25" customHeight="1" x14ac:dyDescent="0.25">
      <c r="B20" s="39" t="s">
        <v>24</v>
      </c>
      <c r="C20" s="74">
        <v>2</v>
      </c>
      <c r="D20" s="75">
        <f>COUNTIFS($A$8:$A$18,"Y",$C$8:$C$18,"1+",$D$8:$D$18,"MAJOR")</f>
        <v>2</v>
      </c>
      <c r="E20">
        <f>C20*6</f>
        <v>12</v>
      </c>
      <c r="F20" s="2"/>
    </row>
    <row r="21" spans="1:6" ht="17.25" customHeight="1" x14ac:dyDescent="0.25">
      <c r="B21" s="39" t="s">
        <v>25</v>
      </c>
      <c r="C21" s="74">
        <v>0</v>
      </c>
      <c r="D21" s="75">
        <f>COUNTIFS($A$8:$A$18,"Y",$C$8:$C$18,"1-",$D$8:$D$18,"MAJOR")</f>
        <v>0</v>
      </c>
      <c r="E21">
        <f>C21*3</f>
        <v>0</v>
      </c>
      <c r="F21" s="2"/>
    </row>
    <row r="22" spans="1:6" ht="16.5" customHeight="1" x14ac:dyDescent="0.25">
      <c r="B22" s="39" t="s">
        <v>26</v>
      </c>
      <c r="C22" s="74">
        <v>3</v>
      </c>
      <c r="D22" s="75">
        <f>COUNTIFS($A$8:$A$18,"Y",$C$8:$C$18,"1+",$D$8:$D$18,"minor")</f>
        <v>3</v>
      </c>
      <c r="E22">
        <f>C22*2</f>
        <v>6</v>
      </c>
      <c r="F22" s="2"/>
    </row>
    <row r="23" spans="1:6" ht="18" customHeight="1" x14ac:dyDescent="0.25">
      <c r="B23" s="39" t="s">
        <v>27</v>
      </c>
      <c r="C23" s="74">
        <v>0</v>
      </c>
      <c r="D23" s="75">
        <f>COUNTIFS($A$8:$A$18,"Y",$C$8:$C$18,"1-",$D$8:$D$18,"minor")</f>
        <v>0</v>
      </c>
      <c r="E23">
        <f>C23*1</f>
        <v>0</v>
      </c>
      <c r="F23" s="2"/>
    </row>
    <row r="24" spans="1:6" ht="15.75" thickBot="1" x14ac:dyDescent="0.3">
      <c r="B24" s="39"/>
      <c r="E24" s="2"/>
      <c r="F24" s="2"/>
    </row>
    <row r="25" spans="1:6" ht="15.75" thickBot="1" x14ac:dyDescent="0.3">
      <c r="A25" s="84" t="s">
        <v>46</v>
      </c>
      <c r="B25" s="88"/>
      <c r="C25" s="56"/>
      <c r="D25" s="56"/>
      <c r="E25" s="56">
        <f>(E20+E22)-(E21+E23)</f>
        <v>18</v>
      </c>
      <c r="F25" s="2"/>
    </row>
    <row r="26" spans="1:6" x14ac:dyDescent="0.25">
      <c r="B26" s="40"/>
      <c r="E26" s="2"/>
      <c r="F26" s="2"/>
    </row>
    <row r="27" spans="1:6" ht="19.5" customHeight="1" x14ac:dyDescent="0.25">
      <c r="B27" s="39" t="s">
        <v>28</v>
      </c>
      <c r="C27">
        <v>0</v>
      </c>
      <c r="E27" s="2"/>
      <c r="F27" s="2"/>
    </row>
    <row r="28" spans="1:6" ht="15.75" customHeight="1" x14ac:dyDescent="0.25">
      <c r="B28" s="39" t="s">
        <v>29</v>
      </c>
      <c r="C28" s="97" t="s">
        <v>64</v>
      </c>
      <c r="E28" s="2"/>
      <c r="F28" s="2"/>
    </row>
    <row r="29" spans="1:6" x14ac:dyDescent="0.25">
      <c r="E29" s="2"/>
      <c r="F29" s="2"/>
    </row>
    <row r="30" spans="1:6" ht="18" customHeight="1" x14ac:dyDescent="0.25">
      <c r="B30" s="39" t="s">
        <v>31</v>
      </c>
      <c r="C30">
        <v>0.5</v>
      </c>
      <c r="E30" s="2"/>
      <c r="F30" s="2"/>
    </row>
    <row r="31" spans="1:6" ht="16.5" customHeight="1" x14ac:dyDescent="0.25">
      <c r="B31" s="39" t="s">
        <v>30</v>
      </c>
      <c r="C31">
        <v>0.9</v>
      </c>
      <c r="E31" s="2"/>
      <c r="F31" s="2"/>
    </row>
  </sheetData>
  <mergeCells count="7">
    <mergeCell ref="A25:B25"/>
    <mergeCell ref="C3:F3"/>
    <mergeCell ref="E1:F1"/>
    <mergeCell ref="E2:F2"/>
    <mergeCell ref="E4:F4"/>
    <mergeCell ref="E5:F5"/>
    <mergeCell ref="E6:F6"/>
  </mergeCells>
  <conditionalFormatting sqref="E25">
    <cfRule type="cellIs" dxfId="16" priority="4" operator="between">
      <formula>17</formula>
      <formula>22</formula>
    </cfRule>
    <cfRule type="cellIs" dxfId="15" priority="5" operator="between">
      <formula>12</formula>
      <formula>16</formula>
    </cfRule>
    <cfRule type="cellIs" dxfId="14" priority="6" operator="between">
      <formula>7</formula>
      <formula>11</formula>
    </cfRule>
    <cfRule type="cellIs" dxfId="13" priority="7" operator="lessThan">
      <formula>7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549B-673B-444C-AB6D-FBA681D75C1A}">
  <dimension ref="A1:F31"/>
  <sheetViews>
    <sheetView workbookViewId="0">
      <selection activeCell="D28" sqref="D28"/>
    </sheetView>
  </sheetViews>
  <sheetFormatPr defaultRowHeight="15" x14ac:dyDescent="0.25"/>
  <cols>
    <col min="2" max="2" width="82.42578125" customWidth="1"/>
    <col min="3" max="3" width="21.42578125" customWidth="1"/>
    <col min="4" max="4" width="20.7109375" customWidth="1"/>
  </cols>
  <sheetData>
    <row r="1" spans="1:6" ht="15.75" x14ac:dyDescent="0.25">
      <c r="A1" s="98"/>
      <c r="B1" s="1" t="s">
        <v>0</v>
      </c>
      <c r="C1" s="3"/>
      <c r="D1" s="3"/>
      <c r="E1" s="76"/>
      <c r="F1" s="76"/>
    </row>
    <row r="2" spans="1:6" ht="15.75" x14ac:dyDescent="0.25">
      <c r="A2" s="98"/>
      <c r="B2" s="4"/>
      <c r="C2" s="3"/>
      <c r="D2" s="3"/>
      <c r="E2" s="76"/>
      <c r="F2" s="76"/>
    </row>
    <row r="3" spans="1:6" x14ac:dyDescent="0.25">
      <c r="A3" s="98"/>
      <c r="B3" s="5" t="s">
        <v>1</v>
      </c>
      <c r="C3" s="104" t="s">
        <v>2</v>
      </c>
      <c r="D3" s="105"/>
      <c r="E3" s="105"/>
      <c r="F3" s="105"/>
    </row>
    <row r="4" spans="1:6" x14ac:dyDescent="0.25">
      <c r="A4" s="98"/>
      <c r="B4" s="6" t="s">
        <v>3</v>
      </c>
      <c r="C4" s="42"/>
      <c r="D4" s="42"/>
      <c r="E4" s="77"/>
      <c r="F4" s="77"/>
    </row>
    <row r="5" spans="1:6" x14ac:dyDescent="0.25">
      <c r="A5" s="98"/>
      <c r="B5" s="2"/>
      <c r="C5" s="2"/>
      <c r="D5" s="2"/>
      <c r="E5" s="81"/>
      <c r="F5" s="81"/>
    </row>
    <row r="6" spans="1:6" ht="15.75" thickBot="1" x14ac:dyDescent="0.3">
      <c r="A6" s="98"/>
      <c r="B6" s="2"/>
      <c r="C6" s="2"/>
      <c r="D6" s="2"/>
      <c r="E6" s="81"/>
      <c r="F6" s="81"/>
    </row>
    <row r="7" spans="1:6" ht="16.5" thickBot="1" x14ac:dyDescent="0.3">
      <c r="A7" s="41" t="s">
        <v>20</v>
      </c>
      <c r="B7" s="96" t="s">
        <v>7</v>
      </c>
      <c r="C7" s="60" t="s">
        <v>57</v>
      </c>
      <c r="D7" s="60" t="s">
        <v>19</v>
      </c>
      <c r="E7" s="61" t="s">
        <v>5</v>
      </c>
      <c r="F7" s="13"/>
    </row>
    <row r="8" spans="1:6" ht="21" customHeight="1" thickBot="1" x14ac:dyDescent="0.3">
      <c r="A8" s="99" t="s">
        <v>47</v>
      </c>
      <c r="B8" s="44" t="s">
        <v>73</v>
      </c>
      <c r="C8" s="9" t="s">
        <v>8</v>
      </c>
      <c r="D8" s="9" t="s">
        <v>50</v>
      </c>
      <c r="E8" s="124">
        <v>1.2</v>
      </c>
      <c r="F8" s="15"/>
    </row>
    <row r="9" spans="1:6" ht="21.75" customHeight="1" thickBot="1" x14ac:dyDescent="0.3">
      <c r="A9" s="99" t="s">
        <v>47</v>
      </c>
      <c r="B9" s="44" t="s">
        <v>74</v>
      </c>
      <c r="C9" s="17" t="s">
        <v>8</v>
      </c>
      <c r="D9" s="17" t="s">
        <v>50</v>
      </c>
      <c r="E9" s="17">
        <v>1.5</v>
      </c>
      <c r="F9" s="15"/>
    </row>
    <row r="10" spans="1:6" ht="21" customHeight="1" thickBot="1" x14ac:dyDescent="0.3">
      <c r="A10" s="100" t="s">
        <v>47</v>
      </c>
      <c r="B10" s="95" t="s">
        <v>70</v>
      </c>
      <c r="C10" s="89" t="s">
        <v>8</v>
      </c>
      <c r="D10" s="89" t="s">
        <v>49</v>
      </c>
      <c r="E10" s="131">
        <v>1.25</v>
      </c>
      <c r="F10" s="15"/>
    </row>
    <row r="11" spans="1:6" ht="15.75" thickBot="1" x14ac:dyDescent="0.3">
      <c r="A11" s="101"/>
      <c r="B11" s="90"/>
      <c r="C11" s="91"/>
      <c r="D11" s="91"/>
      <c r="E11" s="91"/>
      <c r="F11" s="15"/>
    </row>
    <row r="12" spans="1:6" ht="19.5" customHeight="1" thickBot="1" x14ac:dyDescent="0.3">
      <c r="A12" s="103" t="s">
        <v>47</v>
      </c>
      <c r="B12" s="127" t="s">
        <v>71</v>
      </c>
      <c r="C12" s="128" t="s">
        <v>10</v>
      </c>
      <c r="D12" s="129" t="s">
        <v>49</v>
      </c>
      <c r="E12" s="130">
        <v>0.5</v>
      </c>
      <c r="F12" s="15"/>
    </row>
    <row r="13" spans="1:6" ht="18.75" customHeight="1" thickBot="1" x14ac:dyDescent="0.3">
      <c r="A13" s="103" t="s">
        <v>47</v>
      </c>
      <c r="B13" s="44" t="s">
        <v>72</v>
      </c>
      <c r="C13" s="17" t="s">
        <v>10</v>
      </c>
      <c r="D13" s="17" t="s">
        <v>50</v>
      </c>
      <c r="E13" s="36">
        <v>0.97</v>
      </c>
      <c r="F13" s="15"/>
    </row>
    <row r="14" spans="1:6" ht="19.5" customHeight="1" thickBot="1" x14ac:dyDescent="0.3">
      <c r="A14" s="103" t="s">
        <v>47</v>
      </c>
      <c r="B14" s="118" t="s">
        <v>75</v>
      </c>
      <c r="C14" s="122" t="s">
        <v>10</v>
      </c>
      <c r="D14" s="123" t="s">
        <v>50</v>
      </c>
      <c r="E14" s="125">
        <v>0.98</v>
      </c>
      <c r="F14" s="15"/>
    </row>
    <row r="15" spans="1:6" x14ac:dyDescent="0.25">
      <c r="A15" s="108"/>
      <c r="B15" s="111"/>
      <c r="C15" s="109"/>
      <c r="D15" s="109"/>
      <c r="E15" s="109"/>
      <c r="F15" s="15"/>
    </row>
    <row r="16" spans="1:6" x14ac:dyDescent="0.25">
      <c r="A16" s="98"/>
      <c r="B16" s="2"/>
      <c r="C16" s="114" t="s">
        <v>51</v>
      </c>
      <c r="D16" s="112" t="s">
        <v>52</v>
      </c>
      <c r="E16" s="113"/>
      <c r="F16" s="2"/>
    </row>
    <row r="17" spans="1:6" ht="21" customHeight="1" x14ac:dyDescent="0.25">
      <c r="A17" s="98"/>
      <c r="B17" s="39" t="s">
        <v>24</v>
      </c>
      <c r="C17" s="74">
        <v>0</v>
      </c>
      <c r="D17" s="75">
        <f>COUNTIFS($A$8:$A$15,"Y",$C$8:$C$15,"1+",$D$8:$D$15,"MAJOR")</f>
        <v>0</v>
      </c>
      <c r="E17">
        <f>C17*6</f>
        <v>0</v>
      </c>
      <c r="F17" s="2"/>
    </row>
    <row r="18" spans="1:6" ht="17.25" customHeight="1" x14ac:dyDescent="0.25">
      <c r="A18" s="98"/>
      <c r="B18" s="39" t="s">
        <v>25</v>
      </c>
      <c r="C18" s="74">
        <v>0</v>
      </c>
      <c r="D18" s="75">
        <f>COUNTIFS($A$8:$A$15,"Y",$C$8:$C$15,"1-",$D$8:$D$15,"MAJOR")</f>
        <v>0</v>
      </c>
      <c r="E18">
        <f>C18*3</f>
        <v>0</v>
      </c>
      <c r="F18" s="2"/>
    </row>
    <row r="19" spans="1:6" ht="18.75" customHeight="1" x14ac:dyDescent="0.25">
      <c r="A19" s="98"/>
      <c r="B19" s="39" t="s">
        <v>26</v>
      </c>
      <c r="C19" s="74">
        <v>0</v>
      </c>
      <c r="D19" s="75">
        <f>COUNTIFS($A$8:$A$15,"Y",$C$8:$C$15,"1+",$D$8:$D$15,"minor")</f>
        <v>0</v>
      </c>
      <c r="E19">
        <f>C19*2</f>
        <v>0</v>
      </c>
      <c r="F19" s="2"/>
    </row>
    <row r="20" spans="1:6" ht="17.25" customHeight="1" x14ac:dyDescent="0.25">
      <c r="A20" s="98"/>
      <c r="B20" s="39" t="s">
        <v>27</v>
      </c>
      <c r="C20" s="74">
        <v>0</v>
      </c>
      <c r="D20" s="75">
        <f>COUNTIFS($A$8:$A$15,"Y",$C$8:$C$15,"1-",$D$8:$D$15,"minor")</f>
        <v>0</v>
      </c>
      <c r="E20">
        <f>C20*1</f>
        <v>0</v>
      </c>
      <c r="F20" s="2"/>
    </row>
    <row r="21" spans="1:6" ht="15.75" thickBot="1" x14ac:dyDescent="0.3">
      <c r="A21" s="98"/>
      <c r="B21" s="39"/>
      <c r="E21" s="2"/>
      <c r="F21" s="2"/>
    </row>
    <row r="22" spans="1:6" ht="15.75" thickBot="1" x14ac:dyDescent="0.3">
      <c r="A22" s="84" t="s">
        <v>46</v>
      </c>
      <c r="B22" s="88"/>
      <c r="C22" s="56"/>
      <c r="D22" s="56"/>
      <c r="E22" s="56">
        <f>(E17+E19)-(E18+E20)</f>
        <v>0</v>
      </c>
      <c r="F22" s="2"/>
    </row>
    <row r="23" spans="1:6" x14ac:dyDescent="0.25">
      <c r="A23" s="98"/>
      <c r="B23" s="40"/>
      <c r="E23" s="2"/>
      <c r="F23" s="2"/>
    </row>
    <row r="24" spans="1:6" ht="16.5" customHeight="1" x14ac:dyDescent="0.25">
      <c r="A24" s="98"/>
      <c r="B24" s="39" t="s">
        <v>28</v>
      </c>
      <c r="C24" s="97" t="s">
        <v>76</v>
      </c>
      <c r="E24" s="2"/>
      <c r="F24" s="2"/>
    </row>
    <row r="25" spans="1:6" ht="21" customHeight="1" x14ac:dyDescent="0.25">
      <c r="A25" s="98"/>
      <c r="B25" s="39" t="s">
        <v>29</v>
      </c>
      <c r="C25" s="97" t="s">
        <v>10</v>
      </c>
      <c r="E25" s="2"/>
      <c r="F25" s="2"/>
    </row>
    <row r="26" spans="1:6" x14ac:dyDescent="0.25">
      <c r="A26" s="98"/>
      <c r="E26" s="2"/>
      <c r="F26" s="2"/>
    </row>
    <row r="27" spans="1:6" ht="18.75" customHeight="1" x14ac:dyDescent="0.25">
      <c r="A27" s="98"/>
      <c r="B27" s="39" t="s">
        <v>31</v>
      </c>
      <c r="C27">
        <v>0.1</v>
      </c>
      <c r="E27" s="2"/>
      <c r="F27" s="2"/>
    </row>
    <row r="28" spans="1:6" ht="16.5" customHeight="1" x14ac:dyDescent="0.25">
      <c r="A28" s="98"/>
      <c r="B28" s="39" t="s">
        <v>30</v>
      </c>
      <c r="C28">
        <v>0.3</v>
      </c>
      <c r="E28" s="2"/>
      <c r="F28" s="2"/>
    </row>
    <row r="31" spans="1:6" x14ac:dyDescent="0.25">
      <c r="A31" t="s">
        <v>77</v>
      </c>
    </row>
  </sheetData>
  <mergeCells count="7">
    <mergeCell ref="A22:B22"/>
    <mergeCell ref="E1:F1"/>
    <mergeCell ref="E2:F2"/>
    <mergeCell ref="C3:F3"/>
    <mergeCell ref="E4:F4"/>
    <mergeCell ref="E5:F5"/>
    <mergeCell ref="E6:F6"/>
  </mergeCells>
  <conditionalFormatting sqref="E22">
    <cfRule type="cellIs" dxfId="12" priority="1" operator="equal">
      <formula>4</formula>
    </cfRule>
    <cfRule type="cellIs" dxfId="11" priority="2" operator="between">
      <formula>5</formula>
      <formula>6</formula>
    </cfRule>
    <cfRule type="cellIs" dxfId="10" priority="3" operator="between">
      <formula>7</formula>
      <formula>10</formula>
    </cfRule>
    <cfRule type="cellIs" dxfId="9" priority="4" operator="between">
      <formula>1</formula>
      <formula>3</formula>
    </cfRule>
    <cfRule type="cellIs" dxfId="8" priority="5" operator="lessThan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108E-C52E-4FF1-8597-ECAA0138C9D0}">
  <dimension ref="A1:F32"/>
  <sheetViews>
    <sheetView tabSelected="1" workbookViewId="0">
      <selection activeCell="G18" sqref="G18"/>
    </sheetView>
  </sheetViews>
  <sheetFormatPr defaultRowHeight="15" x14ac:dyDescent="0.25"/>
  <cols>
    <col min="2" max="2" width="51.140625" customWidth="1"/>
    <col min="3" max="3" width="14.5703125" customWidth="1"/>
    <col min="4" max="4" width="17.85546875" customWidth="1"/>
  </cols>
  <sheetData>
    <row r="1" spans="1:6" ht="15.75" x14ac:dyDescent="0.25">
      <c r="A1" s="98"/>
      <c r="B1" s="1" t="s">
        <v>0</v>
      </c>
      <c r="C1" s="3"/>
      <c r="D1" s="3"/>
      <c r="E1" s="76"/>
      <c r="F1" s="76"/>
    </row>
    <row r="2" spans="1:6" ht="15.75" x14ac:dyDescent="0.25">
      <c r="A2" s="98"/>
      <c r="B2" s="4"/>
      <c r="C2" s="3"/>
      <c r="D2" s="3"/>
      <c r="E2" s="76"/>
      <c r="F2" s="76"/>
    </row>
    <row r="3" spans="1:6" x14ac:dyDescent="0.25">
      <c r="A3" s="98"/>
      <c r="B3" s="5" t="s">
        <v>1</v>
      </c>
      <c r="C3" s="104" t="s">
        <v>2</v>
      </c>
      <c r="D3" s="105"/>
      <c r="E3" s="105"/>
      <c r="F3" s="105"/>
    </row>
    <row r="4" spans="1:6" x14ac:dyDescent="0.25">
      <c r="A4" s="98"/>
      <c r="B4" s="6" t="s">
        <v>3</v>
      </c>
      <c r="C4" s="42"/>
      <c r="D4" s="42"/>
      <c r="E4" s="77"/>
      <c r="F4" s="77"/>
    </row>
    <row r="5" spans="1:6" x14ac:dyDescent="0.25">
      <c r="A5" s="98"/>
      <c r="B5" s="2"/>
      <c r="C5" s="2"/>
      <c r="D5" s="2"/>
      <c r="E5" s="81"/>
      <c r="F5" s="81"/>
    </row>
    <row r="6" spans="1:6" ht="15.75" thickBot="1" x14ac:dyDescent="0.3">
      <c r="A6" s="98"/>
      <c r="B6" s="2"/>
      <c r="C6" s="2"/>
      <c r="D6" s="2"/>
      <c r="E6" s="81"/>
      <c r="F6" s="81"/>
    </row>
    <row r="7" spans="1:6" ht="16.5" thickBot="1" x14ac:dyDescent="0.3">
      <c r="A7" s="41" t="s">
        <v>20</v>
      </c>
      <c r="B7" s="96" t="s">
        <v>59</v>
      </c>
      <c r="C7" s="60" t="s">
        <v>57</v>
      </c>
      <c r="D7" s="60" t="s">
        <v>19</v>
      </c>
      <c r="E7" s="61" t="s">
        <v>5</v>
      </c>
      <c r="F7" s="13"/>
    </row>
    <row r="8" spans="1:6" ht="38.25" customHeight="1" thickBot="1" x14ac:dyDescent="0.3">
      <c r="A8" s="99" t="s">
        <v>48</v>
      </c>
      <c r="B8" s="132" t="s">
        <v>55</v>
      </c>
      <c r="C8" s="45" t="s">
        <v>8</v>
      </c>
      <c r="D8" s="45" t="s">
        <v>49</v>
      </c>
      <c r="E8" s="137">
        <v>2</v>
      </c>
      <c r="F8" s="15"/>
    </row>
    <row r="9" spans="1:6" ht="19.5" customHeight="1" thickBot="1" x14ac:dyDescent="0.3">
      <c r="A9" s="99" t="s">
        <v>47</v>
      </c>
      <c r="B9" s="44" t="s">
        <v>78</v>
      </c>
      <c r="C9" s="45" t="s">
        <v>8</v>
      </c>
      <c r="D9" s="45" t="s">
        <v>49</v>
      </c>
      <c r="E9" s="18">
        <v>4</v>
      </c>
      <c r="F9" s="15"/>
    </row>
    <row r="10" spans="1:6" ht="18" customHeight="1" thickBot="1" x14ac:dyDescent="0.3">
      <c r="A10" s="100" t="s">
        <v>47</v>
      </c>
      <c r="B10" s="28" t="s">
        <v>79</v>
      </c>
      <c r="C10" s="89" t="s">
        <v>8</v>
      </c>
      <c r="D10" s="89" t="s">
        <v>49</v>
      </c>
      <c r="E10" s="131">
        <v>6.9</v>
      </c>
      <c r="F10" s="15"/>
    </row>
    <row r="11" spans="1:6" ht="35.25" customHeight="1" thickBot="1" x14ac:dyDescent="0.3">
      <c r="A11" s="100" t="s">
        <v>47</v>
      </c>
      <c r="B11" s="28" t="s">
        <v>80</v>
      </c>
      <c r="C11" s="17" t="s">
        <v>8</v>
      </c>
      <c r="D11" s="17" t="s">
        <v>50</v>
      </c>
      <c r="E11" s="29">
        <v>1.25</v>
      </c>
      <c r="F11" s="15"/>
    </row>
    <row r="12" spans="1:6" ht="18.75" customHeight="1" thickBot="1" x14ac:dyDescent="0.3">
      <c r="A12" s="100" t="s">
        <v>48</v>
      </c>
      <c r="B12" s="28" t="s">
        <v>81</v>
      </c>
      <c r="C12" s="17" t="s">
        <v>8</v>
      </c>
      <c r="D12" s="17" t="s">
        <v>50</v>
      </c>
      <c r="E12" s="126">
        <v>1.25</v>
      </c>
      <c r="F12" s="15"/>
    </row>
    <row r="13" spans="1:6" ht="18.75" customHeight="1" thickBot="1" x14ac:dyDescent="0.3">
      <c r="A13" s="100" t="s">
        <v>47</v>
      </c>
      <c r="B13" s="95" t="s">
        <v>82</v>
      </c>
      <c r="C13" s="17" t="s">
        <v>8</v>
      </c>
      <c r="D13" s="17" t="s">
        <v>50</v>
      </c>
      <c r="E13" s="126">
        <v>1.25</v>
      </c>
      <c r="F13" s="15"/>
    </row>
    <row r="14" spans="1:6" ht="17.25" customHeight="1" thickBot="1" x14ac:dyDescent="0.3">
      <c r="A14" s="100" t="s">
        <v>48</v>
      </c>
      <c r="B14" s="95" t="s">
        <v>63</v>
      </c>
      <c r="C14" s="17" t="s">
        <v>8</v>
      </c>
      <c r="D14" s="17" t="s">
        <v>50</v>
      </c>
      <c r="E14" s="126">
        <v>1.25</v>
      </c>
      <c r="F14" s="15"/>
    </row>
    <row r="15" spans="1:6" ht="18.75" customHeight="1" thickBot="1" x14ac:dyDescent="0.3">
      <c r="A15" s="99" t="s">
        <v>47</v>
      </c>
      <c r="B15" s="95" t="s">
        <v>62</v>
      </c>
      <c r="C15" s="17" t="s">
        <v>8</v>
      </c>
      <c r="D15" s="17" t="s">
        <v>50</v>
      </c>
      <c r="E15" s="126">
        <v>1.25</v>
      </c>
      <c r="F15" s="15"/>
    </row>
    <row r="16" spans="1:6" ht="18.75" customHeight="1" thickBot="1" x14ac:dyDescent="0.3">
      <c r="A16" s="100" t="s">
        <v>47</v>
      </c>
      <c r="B16" s="28" t="s">
        <v>70</v>
      </c>
      <c r="C16" s="17" t="s">
        <v>8</v>
      </c>
      <c r="D16" s="17" t="s">
        <v>50</v>
      </c>
      <c r="E16" s="126">
        <v>1.25</v>
      </c>
      <c r="F16" s="15"/>
    </row>
    <row r="17" spans="1:6" ht="15.75" thickBot="1" x14ac:dyDescent="0.3">
      <c r="A17" s="101"/>
      <c r="B17" s="90"/>
      <c r="C17" s="91"/>
      <c r="D17" s="91"/>
      <c r="E17" s="91"/>
      <c r="F17" s="15"/>
    </row>
    <row r="18" spans="1:6" ht="18.75" customHeight="1" thickBot="1" x14ac:dyDescent="0.3">
      <c r="A18" s="103" t="s">
        <v>47</v>
      </c>
      <c r="B18" s="133" t="s">
        <v>32</v>
      </c>
      <c r="C18" s="134" t="s">
        <v>10</v>
      </c>
      <c r="D18" s="135" t="s">
        <v>50</v>
      </c>
      <c r="E18" s="136">
        <v>0.97</v>
      </c>
      <c r="F18" s="15"/>
    </row>
    <row r="19" spans="1:6" x14ac:dyDescent="0.25">
      <c r="A19" s="108"/>
      <c r="B19" s="111"/>
      <c r="C19" s="109"/>
      <c r="D19" s="109"/>
      <c r="E19" s="109"/>
      <c r="F19" s="15"/>
    </row>
    <row r="20" spans="1:6" x14ac:dyDescent="0.25">
      <c r="A20" s="98"/>
      <c r="B20" s="2"/>
      <c r="C20" s="114" t="s">
        <v>51</v>
      </c>
      <c r="D20" s="112" t="s">
        <v>52</v>
      </c>
      <c r="E20" s="113"/>
      <c r="F20" s="2"/>
    </row>
    <row r="21" spans="1:6" ht="17.25" customHeight="1" x14ac:dyDescent="0.25">
      <c r="A21" s="98"/>
      <c r="B21" s="39" t="s">
        <v>24</v>
      </c>
      <c r="C21" s="74">
        <v>1</v>
      </c>
      <c r="D21" s="75">
        <f>COUNTIFS($A$8:$A$19,"Y",$C$8:$C$19,"1+",$D$8:$D$19,"MAJOR")</f>
        <v>1</v>
      </c>
      <c r="E21">
        <f>C21*6</f>
        <v>6</v>
      </c>
      <c r="F21" s="2"/>
    </row>
    <row r="22" spans="1:6" ht="16.5" customHeight="1" x14ac:dyDescent="0.25">
      <c r="A22" s="98"/>
      <c r="B22" s="39" t="s">
        <v>25</v>
      </c>
      <c r="C22" s="74">
        <v>0</v>
      </c>
      <c r="D22" s="75">
        <f>COUNTIFS($A$8:$A$19,"Y",$C$8:$C$19,"1-",$D$8:$D$19,"MAJOR")</f>
        <v>0</v>
      </c>
      <c r="E22">
        <f>C22*3</f>
        <v>0</v>
      </c>
      <c r="F22" s="2"/>
    </row>
    <row r="23" spans="1:6" ht="15" customHeight="1" x14ac:dyDescent="0.25">
      <c r="A23" s="98"/>
      <c r="B23" s="39" t="s">
        <v>26</v>
      </c>
      <c r="C23" s="74">
        <v>2</v>
      </c>
      <c r="D23" s="75">
        <f>COUNTIFS($A$8:$A$19,"Y",$C$8:$C$19,"1+",$D$8:$D$19,"minor")</f>
        <v>2</v>
      </c>
      <c r="E23">
        <f>C23*2</f>
        <v>4</v>
      </c>
      <c r="F23" s="2"/>
    </row>
    <row r="24" spans="1:6" ht="16.5" customHeight="1" x14ac:dyDescent="0.25">
      <c r="A24" s="98"/>
      <c r="B24" s="39" t="s">
        <v>27</v>
      </c>
      <c r="C24" s="74">
        <v>0</v>
      </c>
      <c r="D24" s="75">
        <f>COUNTIFS($A$8:$A$19,"Y",$C$8:$C$19,"1-",$D$8:$D$19,"minor")</f>
        <v>0</v>
      </c>
      <c r="E24">
        <f>C24*1</f>
        <v>0</v>
      </c>
      <c r="F24" s="2"/>
    </row>
    <row r="25" spans="1:6" ht="15.75" thickBot="1" x14ac:dyDescent="0.3">
      <c r="A25" s="98"/>
      <c r="B25" s="39"/>
      <c r="E25" s="2"/>
      <c r="F25" s="2"/>
    </row>
    <row r="26" spans="1:6" ht="15.75" thickBot="1" x14ac:dyDescent="0.3">
      <c r="A26" s="84" t="s">
        <v>46</v>
      </c>
      <c r="B26" s="88"/>
      <c r="C26" s="56"/>
      <c r="D26" s="56"/>
      <c r="E26" s="56">
        <f>(E21+E23)-(E22+E24)</f>
        <v>10</v>
      </c>
      <c r="F26" s="2"/>
    </row>
    <row r="27" spans="1:6" x14ac:dyDescent="0.25">
      <c r="A27" s="98"/>
      <c r="B27" s="40"/>
      <c r="E27" s="2"/>
      <c r="F27" s="2"/>
    </row>
    <row r="28" spans="1:6" ht="20.25" customHeight="1" x14ac:dyDescent="0.25">
      <c r="A28" s="98"/>
      <c r="B28" s="39" t="s">
        <v>28</v>
      </c>
      <c r="C28" s="97" t="s">
        <v>76</v>
      </c>
      <c r="E28" s="2"/>
      <c r="F28" s="2"/>
    </row>
    <row r="29" spans="1:6" ht="18.75" customHeight="1" x14ac:dyDescent="0.25">
      <c r="A29" s="98"/>
      <c r="B29" s="39" t="s">
        <v>29</v>
      </c>
      <c r="C29" s="97" t="s">
        <v>64</v>
      </c>
      <c r="E29" s="2"/>
      <c r="F29" s="2"/>
    </row>
    <row r="30" spans="1:6" x14ac:dyDescent="0.25">
      <c r="A30" s="98"/>
      <c r="E30" s="2"/>
      <c r="F30" s="2"/>
    </row>
    <row r="31" spans="1:6" ht="18" customHeight="1" x14ac:dyDescent="0.25">
      <c r="A31" s="98"/>
      <c r="B31" s="39" t="s">
        <v>31</v>
      </c>
      <c r="C31">
        <v>0.1</v>
      </c>
      <c r="E31" s="2"/>
      <c r="F31" s="2"/>
    </row>
    <row r="32" spans="1:6" ht="15.75" customHeight="1" x14ac:dyDescent="0.25">
      <c r="A32" s="98"/>
      <c r="B32" s="39" t="s">
        <v>30</v>
      </c>
      <c r="C32">
        <v>0.9</v>
      </c>
      <c r="E32" s="2"/>
      <c r="F32" s="2"/>
    </row>
  </sheetData>
  <mergeCells count="7">
    <mergeCell ref="A26:B26"/>
    <mergeCell ref="E1:F1"/>
    <mergeCell ref="E2:F2"/>
    <mergeCell ref="C3:F3"/>
    <mergeCell ref="E4:F4"/>
    <mergeCell ref="E5:F5"/>
    <mergeCell ref="E6:F6"/>
  </mergeCells>
  <conditionalFormatting sqref="E26">
    <cfRule type="cellIs" dxfId="4" priority="1" operator="between">
      <formula>26</formula>
      <formula>30</formula>
    </cfRule>
    <cfRule type="cellIs" dxfId="5" priority="2" operator="between">
      <formula>18</formula>
      <formula>25</formula>
    </cfRule>
    <cfRule type="cellIs" dxfId="6" priority="3" operator="between">
      <formula>12</formula>
      <formula>17</formula>
    </cfRule>
    <cfRule type="cellIs" dxfId="7" priority="4" operator="lessThan">
      <formula>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Cardiac</vt:lpstr>
      <vt:lpstr>GERD</vt:lpstr>
      <vt:lpstr>Esophageal Dysphagia</vt:lpstr>
      <vt:lpstr>RA</vt:lpstr>
      <vt:lpstr>CREST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Rohlfsen, Cory J</dc:creator>
  <cp:lastModifiedBy>Rohlfsen, Cory J</cp:lastModifiedBy>
  <dcterms:created xsi:type="dcterms:W3CDTF">2024-11-22T20:03:50Z</dcterms:created>
  <dcterms:modified xsi:type="dcterms:W3CDTF">2024-11-29T04:29:06Z</dcterms:modified>
</cp:coreProperties>
</file>