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Renato\05_Doutorado\DISCIPLINAS\Doutorado-GIT\PGE381L-AdvPetrophysics\HW5\"/>
    </mc:Choice>
  </mc:AlternateContent>
  <xr:revisionPtr revIDLastSave="0" documentId="13_ncr:1_{8DB9B3F4-BBFB-4B4F-842B-D28200842EF9}" xr6:coauthVersionLast="47" xr6:coauthVersionMax="47" xr10:uidLastSave="{00000000-0000-0000-0000-000000000000}"/>
  <bookViews>
    <workbookView xWindow="-120" yWindow="-120" windowWidth="29040" windowHeight="15720" xr2:uid="{85959BBD-5741-4BE3-B7CD-3BED9B599BDC}"/>
  </bookViews>
  <sheets>
    <sheet name="Planilha1" sheetId="1" r:id="rId1"/>
  </sheets>
  <definedNames>
    <definedName name="_xlnm.Print_Area" localSheetId="0">Planilha1!$A$1:$L$31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G3" i="1"/>
  <c r="G4" i="1"/>
  <c r="G2" i="1"/>
  <c r="E3" i="1"/>
  <c r="E4" i="1"/>
  <c r="E2" i="1"/>
  <c r="B4" i="1"/>
  <c r="F4" i="1" s="1"/>
  <c r="B3" i="1"/>
  <c r="F3" i="1" s="1"/>
  <c r="B2" i="1"/>
  <c r="F2" i="1" s="1"/>
</calcChain>
</file>

<file path=xl/sharedStrings.xml><?xml version="1.0" encoding="utf-8"?>
<sst xmlns="http://schemas.openxmlformats.org/spreadsheetml/2006/main" count="17" uniqueCount="15">
  <si>
    <t>Pup (mmhg)</t>
  </si>
  <si>
    <t>q (cc/min)</t>
  </si>
  <si>
    <t>D</t>
  </si>
  <si>
    <t>cm</t>
  </si>
  <si>
    <t>L</t>
  </si>
  <si>
    <t>mu</t>
  </si>
  <si>
    <t>Patm</t>
  </si>
  <si>
    <t>mmHg</t>
  </si>
  <si>
    <t>Pdwn (atm)</t>
  </si>
  <si>
    <t>Pup (atm)</t>
  </si>
  <si>
    <t>Kg</t>
  </si>
  <si>
    <t>q (cc/sec)</t>
  </si>
  <si>
    <t>1/Pavg</t>
  </si>
  <si>
    <t>Kl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</si>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</sst>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Planilha1!$G$1</c:f>
              <c:strCache>
                <c:ptCount val="1"/>
                <c:pt idx="0">
                  <c:v>Kg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backward val="0.5"/>
            <c:dispRSqr val="0"/>
            <c:dispEq val="1"/>
            <c:trendlineLbl>
              <c:layout>
                <c:manualLayout>
                  <c:x val="-0.26492989331747546"/>
                  <c:y val="4.0430519955497367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Planilha1!$F$2:$F$4</c:f>
              <c:numCache>
                <c:formatCode>General</c:formatCode>
                <c:ptCount val="3"/>
                <c:pt idx="0">
                  <c:v>0.93769278223318953</c:v>
                </c:pt>
                <c:pt idx="1">
                  <c:v>0.74987666502220029</c:v>
                </c:pt>
                <c:pt idx="2">
                  <c:v>0.5</c:v>
                </c:pt>
              </c:numCache>
            </c:numRef>
          </c:xVal>
          <c:yVal>
            <c:numRef>
              <c:f>Planilha1!$G$2:$G$4</c:f>
              <c:numCache>
                <c:formatCode>General</c:formatCode>
                <c:ptCount val="3"/>
                <c:pt idx="0">
                  <c:v>6.7909482710573395E-3</c:v>
                </c:pt>
                <c:pt idx="1">
                  <c:v>6.0178745057985795E-3</c:v>
                </c:pt>
                <c:pt idx="2">
                  <c:v>4.99270309667804E-3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D-46E4-9A14-00F6D211D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416432"/>
        <c:axId val="402418232"/>
      </c:scatterChart>
      <c:valAx>
        <c:axId val="40241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1/Pavg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18232"/>
        <c:crosses val="autoZero"/>
        <c:crossBetween val="midCat"/>
      </c:valAx>
      <c:valAx>
        <c:axId val="40241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1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8</xdr:row>
      <xdr:rowOff>155574</xdr:rowOff>
    </xdr:from>
    <xdr:to>
      <xdr:col>10</xdr:col>
      <xdr:colOff>285750</xdr:colOff>
      <xdr:row>30</xdr:row>
      <xdr:rowOff>31749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125686-3EA5-2EAE-0095-D396AF28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5434-FF01-4EDA-9520-61E45ECA4662}">
  <dimension ref="A1:L7"/>
  <sheetViews>
    <sheetView tabSelected="1" view="pageBreakPreview" zoomScale="60" zoomScaleNormal="55" workbookViewId="0">
      <selection activeCell="E7" sqref="E7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2.7109375" bestFit="1" customWidth="1"/>
    <col min="4" max="4" width="11.28515625" bestFit="1" customWidth="1"/>
    <col min="5" max="7" width="14.7109375" bestFit="1" customWidth="1"/>
    <col min="8" max="9" width="4.140625" customWidth="1"/>
    <col min="10" max="10" width="7" bestFit="1" customWidth="1"/>
    <col min="11" max="11" width="7.5703125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9</v>
      </c>
      <c r="C1" s="1" t="s">
        <v>8</v>
      </c>
      <c r="D1" s="1" t="s">
        <v>1</v>
      </c>
      <c r="E1" s="1" t="s">
        <v>11</v>
      </c>
      <c r="F1" s="1" t="s">
        <v>12</v>
      </c>
      <c r="G1" s="1" t="s">
        <v>10</v>
      </c>
      <c r="J1" s="1" t="s">
        <v>2</v>
      </c>
      <c r="K1" s="1">
        <v>2.54</v>
      </c>
      <c r="L1" s="1" t="s">
        <v>3</v>
      </c>
    </row>
    <row r="2" spans="1:12" x14ac:dyDescent="0.25">
      <c r="A2" s="1">
        <v>101</v>
      </c>
      <c r="B2" s="1">
        <f>+A2/$K$4+1</f>
        <v>1.1328947368421052</v>
      </c>
      <c r="C2" s="1">
        <v>1</v>
      </c>
      <c r="D2" s="1">
        <v>6.4</v>
      </c>
      <c r="E2" s="1">
        <f>+D2/60</f>
        <v>0.10666666666666667</v>
      </c>
      <c r="F2" s="1">
        <f>1/(+B2/2+C2/2)</f>
        <v>0.93769278223318953</v>
      </c>
      <c r="G2" s="1">
        <f>2*E2*$K$3*$K$2/PI()/$K$1^2*4/(B2^2-C2^2)</f>
        <v>6.7909482710573395E-3</v>
      </c>
      <c r="J2" s="1" t="s">
        <v>4</v>
      </c>
      <c r="K2" s="1">
        <v>2.54</v>
      </c>
      <c r="L2" s="1" t="s">
        <v>3</v>
      </c>
    </row>
    <row r="3" spans="1:12" x14ac:dyDescent="0.25">
      <c r="A3" s="1">
        <v>507</v>
      </c>
      <c r="B3" s="1">
        <f>+A3/$K$4+1</f>
        <v>1.6671052631578949</v>
      </c>
      <c r="C3" s="1">
        <v>1</v>
      </c>
      <c r="D3" s="1">
        <v>35.6</v>
      </c>
      <c r="E3" s="1">
        <f t="shared" ref="E3:E4" si="0">+D3/60</f>
        <v>0.59333333333333338</v>
      </c>
      <c r="F3" s="1">
        <f t="shared" ref="F3:F4" si="1">1/(+B3/2+C3/2)</f>
        <v>0.74987666502220029</v>
      </c>
      <c r="G3" s="1">
        <f>2*E3*$K$3*$K$2/PI()/$K$1^2*4/(B3^2-C3^2)</f>
        <v>6.0178745057985795E-3</v>
      </c>
      <c r="J3" s="1" t="s">
        <v>5</v>
      </c>
      <c r="K3" s="1">
        <v>1.7999999999999999E-2</v>
      </c>
      <c r="L3" s="1"/>
    </row>
    <row r="4" spans="1:12" x14ac:dyDescent="0.25">
      <c r="A4" s="1">
        <v>1520</v>
      </c>
      <c r="B4" s="1">
        <f>+A4/$K$4+1</f>
        <v>3</v>
      </c>
      <c r="C4" s="1">
        <v>1</v>
      </c>
      <c r="D4" s="1">
        <v>132.80000000000001</v>
      </c>
      <c r="E4" s="1">
        <f t="shared" si="0"/>
        <v>2.2133333333333334</v>
      </c>
      <c r="F4" s="1">
        <f t="shared" si="1"/>
        <v>0.5</v>
      </c>
      <c r="G4" s="1">
        <f>2*E4*$K$3*$K$2/PI()/$K$1^2*4/(B4^2-C4^2)</f>
        <v>4.99270309667804E-3</v>
      </c>
      <c r="J4" s="1" t="s">
        <v>6</v>
      </c>
      <c r="K4" s="1">
        <v>760</v>
      </c>
      <c r="L4" s="1" t="s">
        <v>7</v>
      </c>
    </row>
    <row r="6" spans="1:12" x14ac:dyDescent="0.25">
      <c r="A6" s="1" t="s">
        <v>13</v>
      </c>
      <c r="B6" s="1">
        <f>0.0029382</f>
        <v>2.9382000000000002E-3</v>
      </c>
      <c r="C6" s="1" t="s">
        <v>2</v>
      </c>
    </row>
    <row r="7" spans="1:12" x14ac:dyDescent="0.25">
      <c r="A7" s="1"/>
      <c r="B7" s="1">
        <f>+B6*1000</f>
        <v>2.9382000000000001</v>
      </c>
      <c r="C7" s="1" t="s">
        <v>14</v>
      </c>
    </row>
  </sheetData>
  <pageMargins left="0.511811024" right="0.511811024" top="0.78740157499999996" bottom="0.78740157499999996" header="0.31496062000000002" footer="0.31496062000000002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Poli</dc:creator>
  <cp:lastModifiedBy>Renato Poli</cp:lastModifiedBy>
  <cp:lastPrinted>2023-10-19T20:56:52Z</cp:lastPrinted>
  <dcterms:created xsi:type="dcterms:W3CDTF">2023-10-19T20:39:53Z</dcterms:created>
  <dcterms:modified xsi:type="dcterms:W3CDTF">2023-10-19T20:58:57Z</dcterms:modified>
</cp:coreProperties>
</file>