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F54E40C7-1762-4114-8131-6C636EC34C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3" i="1"/>
  <c r="K3" i="1" s="1"/>
  <c r="K28" i="1"/>
  <c r="K22" i="1"/>
  <c r="J23" i="1"/>
  <c r="K23" i="1" s="1"/>
  <c r="J24" i="1"/>
  <c r="J25" i="1"/>
  <c r="K25" i="1" s="1"/>
  <c r="J26" i="1"/>
  <c r="K26" i="1" s="1"/>
  <c r="J27" i="1"/>
  <c r="J28" i="1"/>
  <c r="J29" i="1"/>
  <c r="J30" i="1"/>
  <c r="K30" i="1" s="1"/>
  <c r="J31" i="1"/>
  <c r="K31" i="1" s="1"/>
  <c r="J32" i="1"/>
  <c r="J33" i="1"/>
  <c r="K33" i="1" s="1"/>
  <c r="J34" i="1"/>
  <c r="K34" i="1" s="1"/>
  <c r="J35" i="1"/>
  <c r="J36" i="1"/>
  <c r="J22" i="1"/>
  <c r="B16" i="1"/>
  <c r="H24" i="1"/>
  <c r="I24" i="1" s="1"/>
  <c r="H32" i="1"/>
  <c r="I32" i="1" s="1"/>
  <c r="H34" i="1"/>
  <c r="I34" i="1" s="1"/>
  <c r="B12" i="1"/>
  <c r="F24" i="1"/>
  <c r="F25" i="1"/>
  <c r="H25" i="1" s="1"/>
  <c r="I25" i="1" s="1"/>
  <c r="F26" i="1"/>
  <c r="H26" i="1" s="1"/>
  <c r="I26" i="1" s="1"/>
  <c r="F27" i="1"/>
  <c r="H27" i="1" s="1"/>
  <c r="I27" i="1" s="1"/>
  <c r="F28" i="1"/>
  <c r="H28" i="1" s="1"/>
  <c r="I28" i="1" s="1"/>
  <c r="F29" i="1"/>
  <c r="H29" i="1" s="1"/>
  <c r="I29" i="1" s="1"/>
  <c r="F30" i="1"/>
  <c r="H30" i="1" s="1"/>
  <c r="I30" i="1" s="1"/>
  <c r="F31" i="1"/>
  <c r="H31" i="1" s="1"/>
  <c r="I31" i="1" s="1"/>
  <c r="F32" i="1"/>
  <c r="F33" i="1"/>
  <c r="H33" i="1" s="1"/>
  <c r="I33" i="1" s="1"/>
  <c r="F34" i="1"/>
  <c r="F35" i="1"/>
  <c r="H35" i="1" s="1"/>
  <c r="I35" i="1" s="1"/>
  <c r="F36" i="1"/>
  <c r="H36" i="1" s="1"/>
  <c r="I36" i="1" s="1"/>
  <c r="F22" i="1"/>
  <c r="H22" i="1" s="1"/>
  <c r="I22" i="1" s="1"/>
  <c r="F23" i="1"/>
  <c r="H23" i="1" s="1"/>
  <c r="I23" i="1" s="1"/>
  <c r="F21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" i="1"/>
  <c r="K29" i="1" l="1"/>
  <c r="K35" i="1"/>
  <c r="K27" i="1"/>
  <c r="K32" i="1"/>
  <c r="K24" i="1"/>
</calcChain>
</file>

<file path=xl/sharedStrings.xml><?xml version="1.0" encoding="utf-8"?>
<sst xmlns="http://schemas.openxmlformats.org/spreadsheetml/2006/main" count="20" uniqueCount="20">
  <si>
    <t>Time (hrs)</t>
  </si>
  <si>
    <t>Pressure (psia)</t>
  </si>
  <si>
    <t>Delta T</t>
  </si>
  <si>
    <t>tp</t>
  </si>
  <si>
    <t>log(dt)</t>
  </si>
  <si>
    <t>m</t>
  </si>
  <si>
    <t>B</t>
  </si>
  <si>
    <t>Q</t>
  </si>
  <si>
    <t>RW</t>
  </si>
  <si>
    <t>POR</t>
  </si>
  <si>
    <t>MU</t>
  </si>
  <si>
    <t>CT</t>
  </si>
  <si>
    <t>H</t>
  </si>
  <si>
    <t>K</t>
  </si>
  <si>
    <t>BU - M</t>
  </si>
  <si>
    <t>HORNER TIME</t>
  </si>
  <si>
    <t>log(ht)</t>
  </si>
  <si>
    <t>dpdt</t>
  </si>
  <si>
    <t>dp</t>
  </si>
  <si>
    <t>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</si>
</sst>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2" fillId="0" borderId="1" xfId="0" applyFont="1" applyBorder="1"/>
    <xf numFmtId="10" fontId="2" fillId="0" borderId="1" xfId="0" applyNumberFormat="1" applyFont="1" applyBorder="1"/>
    <xf numFmtId="11" fontId="2" fillId="0" borderId="1" xfId="0" applyNumberFormat="1" applyFont="1" applyBorder="1"/>
    <xf numFmtId="11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Pressure (psia)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0</c:v>
                </c:pt>
                <c:pt idx="1">
                  <c:v>3.3399999999999999E-2</c:v>
                </c:pt>
                <c:pt idx="2">
                  <c:v>6.88E-2</c:v>
                </c:pt>
                <c:pt idx="3">
                  <c:v>0.1</c:v>
                </c:pt>
                <c:pt idx="4">
                  <c:v>0.13300000000000001</c:v>
                </c:pt>
                <c:pt idx="5">
                  <c:v>0.16700000000000001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24</c:v>
                </c:pt>
                <c:pt idx="15">
                  <c:v>48</c:v>
                </c:pt>
                <c:pt idx="16">
                  <c:v>72</c:v>
                </c:pt>
                <c:pt idx="17">
                  <c:v>96</c:v>
                </c:pt>
                <c:pt idx="19">
                  <c:v>96</c:v>
                </c:pt>
                <c:pt idx="20">
                  <c:v>96.1</c:v>
                </c:pt>
                <c:pt idx="21">
                  <c:v>96.25</c:v>
                </c:pt>
                <c:pt idx="22">
                  <c:v>96.5</c:v>
                </c:pt>
                <c:pt idx="23">
                  <c:v>96.75</c:v>
                </c:pt>
                <c:pt idx="24">
                  <c:v>97</c:v>
                </c:pt>
                <c:pt idx="25">
                  <c:v>97.5</c:v>
                </c:pt>
                <c:pt idx="26">
                  <c:v>98</c:v>
                </c:pt>
                <c:pt idx="27">
                  <c:v>98.5</c:v>
                </c:pt>
                <c:pt idx="28">
                  <c:v>99</c:v>
                </c:pt>
                <c:pt idx="29">
                  <c:v>101</c:v>
                </c:pt>
                <c:pt idx="30">
                  <c:v>106</c:v>
                </c:pt>
                <c:pt idx="31">
                  <c:v>114</c:v>
                </c:pt>
                <c:pt idx="32">
                  <c:v>120</c:v>
                </c:pt>
                <c:pt idx="33">
                  <c:v>144</c:v>
                </c:pt>
                <c:pt idx="34">
                  <c:v>168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3793</c:v>
                </c:pt>
                <c:pt idx="1">
                  <c:v>3788</c:v>
                </c:pt>
                <c:pt idx="2">
                  <c:v>3783</c:v>
                </c:pt>
                <c:pt idx="3">
                  <c:v>3777</c:v>
                </c:pt>
                <c:pt idx="4">
                  <c:v>3773</c:v>
                </c:pt>
                <c:pt idx="5">
                  <c:v>3768</c:v>
                </c:pt>
                <c:pt idx="6">
                  <c:v>3758</c:v>
                </c:pt>
                <c:pt idx="7">
                  <c:v>3723</c:v>
                </c:pt>
                <c:pt idx="8">
                  <c:v>3698</c:v>
                </c:pt>
                <c:pt idx="9">
                  <c:v>3678</c:v>
                </c:pt>
                <c:pt idx="10">
                  <c:v>3623</c:v>
                </c:pt>
                <c:pt idx="11">
                  <c:v>3593</c:v>
                </c:pt>
                <c:pt idx="12">
                  <c:v>3563</c:v>
                </c:pt>
                <c:pt idx="13">
                  <c:v>3553</c:v>
                </c:pt>
                <c:pt idx="14">
                  <c:v>3547</c:v>
                </c:pt>
                <c:pt idx="15">
                  <c:v>3542</c:v>
                </c:pt>
                <c:pt idx="16">
                  <c:v>3540</c:v>
                </c:pt>
                <c:pt idx="17">
                  <c:v>3537</c:v>
                </c:pt>
                <c:pt idx="19">
                  <c:v>3537</c:v>
                </c:pt>
                <c:pt idx="20">
                  <c:v>3553</c:v>
                </c:pt>
                <c:pt idx="21">
                  <c:v>3572</c:v>
                </c:pt>
                <c:pt idx="22">
                  <c:v>3607</c:v>
                </c:pt>
                <c:pt idx="23">
                  <c:v>3632</c:v>
                </c:pt>
                <c:pt idx="24">
                  <c:v>3652</c:v>
                </c:pt>
                <c:pt idx="25">
                  <c:v>3684</c:v>
                </c:pt>
                <c:pt idx="26">
                  <c:v>3707</c:v>
                </c:pt>
                <c:pt idx="27">
                  <c:v>3724</c:v>
                </c:pt>
                <c:pt idx="28">
                  <c:v>3737</c:v>
                </c:pt>
                <c:pt idx="29">
                  <c:v>3768</c:v>
                </c:pt>
                <c:pt idx="30">
                  <c:v>3777</c:v>
                </c:pt>
                <c:pt idx="31">
                  <c:v>3781</c:v>
                </c:pt>
                <c:pt idx="32">
                  <c:v>3782</c:v>
                </c:pt>
                <c:pt idx="33">
                  <c:v>3786</c:v>
                </c:pt>
                <c:pt idx="34">
                  <c:v>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6-4081-BE60-76F10304D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49592"/>
        <c:axId val="355739152"/>
      </c:scatterChart>
      <c:valAx>
        <c:axId val="35574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39152"/>
        <c:crosses val="autoZero"/>
        <c:crossBetween val="midCat"/>
      </c:valAx>
      <c:valAx>
        <c:axId val="3557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74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DRAWDOWN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Sheet1!$G$3:$G$19</c:f>
              <c:numCache>
                <c:formatCode>General</c:formatCode>
                <c:ptCount val="17"/>
                <c:pt idx="0">
                  <c:v>-1.4762535331884354</c:v>
                </c:pt>
                <c:pt idx="1">
                  <c:v>-1.1624115617644888</c:v>
                </c:pt>
                <c:pt idx="2">
                  <c:v>-1</c:v>
                </c:pt>
                <c:pt idx="3">
                  <c:v>-0.87614835903291421</c:v>
                </c:pt>
                <c:pt idx="4">
                  <c:v>-0.77728352885241669</c:v>
                </c:pt>
                <c:pt idx="5">
                  <c:v>-0.6020599913279624</c:v>
                </c:pt>
                <c:pt idx="6">
                  <c:v>-0.3010299956639812</c:v>
                </c:pt>
                <c:pt idx="7">
                  <c:v>-0.12493873660829995</c:v>
                </c:pt>
                <c:pt idx="8">
                  <c:v>0</c:v>
                </c:pt>
                <c:pt idx="9">
                  <c:v>0.3010299956639812</c:v>
                </c:pt>
                <c:pt idx="10">
                  <c:v>0.47712125471966244</c:v>
                </c:pt>
                <c:pt idx="11">
                  <c:v>0.69897000433601886</c:v>
                </c:pt>
                <c:pt idx="12">
                  <c:v>1</c:v>
                </c:pt>
                <c:pt idx="13">
                  <c:v>1.3802112417116059</c:v>
                </c:pt>
                <c:pt idx="14">
                  <c:v>1.6812412373755872</c:v>
                </c:pt>
                <c:pt idx="15">
                  <c:v>1.8573324964312685</c:v>
                </c:pt>
                <c:pt idx="16">
                  <c:v>1.9822712330395684</c:v>
                </c:pt>
              </c:numCache>
            </c:numRef>
          </c:xVal>
          <c:yVal>
            <c:numRef>
              <c:f>Sheet1!$E$3:$E$19</c:f>
              <c:numCache>
                <c:formatCode>General</c:formatCode>
                <c:ptCount val="17"/>
                <c:pt idx="0">
                  <c:v>3788</c:v>
                </c:pt>
                <c:pt idx="1">
                  <c:v>3783</c:v>
                </c:pt>
                <c:pt idx="2">
                  <c:v>3777</c:v>
                </c:pt>
                <c:pt idx="3">
                  <c:v>3773</c:v>
                </c:pt>
                <c:pt idx="4">
                  <c:v>3768</c:v>
                </c:pt>
                <c:pt idx="5">
                  <c:v>3758</c:v>
                </c:pt>
                <c:pt idx="6">
                  <c:v>3723</c:v>
                </c:pt>
                <c:pt idx="7">
                  <c:v>3698</c:v>
                </c:pt>
                <c:pt idx="8">
                  <c:v>3678</c:v>
                </c:pt>
                <c:pt idx="9">
                  <c:v>3623</c:v>
                </c:pt>
                <c:pt idx="10">
                  <c:v>3593</c:v>
                </c:pt>
                <c:pt idx="11">
                  <c:v>3563</c:v>
                </c:pt>
                <c:pt idx="12">
                  <c:v>3553</c:v>
                </c:pt>
                <c:pt idx="13">
                  <c:v>3547</c:v>
                </c:pt>
                <c:pt idx="14">
                  <c:v>3542</c:v>
                </c:pt>
                <c:pt idx="15">
                  <c:v>3540</c:v>
                </c:pt>
                <c:pt idx="16">
                  <c:v>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A-46F9-8C3B-5E6FAB4E34D7}"/>
            </c:ext>
          </c:extLst>
        </c:ser>
        <c:ser>
          <c:idx val="1"/>
          <c:order val="1"/>
          <c:tx>
            <c:v>Selection - late times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1"/>
            <c:trendlineLbl>
              <c:layout>
                <c:manualLayout>
                  <c:x val="-6.4852755905511816E-2"/>
                  <c:y val="-0.30893613908017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Sheet1!$G$15:$G$19</c:f>
              <c:numCache>
                <c:formatCode>General</c:formatCode>
                <c:ptCount val="5"/>
                <c:pt idx="0">
                  <c:v>1</c:v>
                </c:pt>
                <c:pt idx="1">
                  <c:v>1.3802112417116059</c:v>
                </c:pt>
                <c:pt idx="2">
                  <c:v>1.6812412373755872</c:v>
                </c:pt>
                <c:pt idx="3">
                  <c:v>1.8573324964312685</c:v>
                </c:pt>
                <c:pt idx="4">
                  <c:v>1.9822712330395684</c:v>
                </c:pt>
              </c:numCache>
            </c:numRef>
          </c:xVal>
          <c:yVal>
            <c:numRef>
              <c:f>Sheet1!$E$15:$E$19</c:f>
              <c:numCache>
                <c:formatCode>General</c:formatCode>
                <c:ptCount val="5"/>
                <c:pt idx="0">
                  <c:v>3553</c:v>
                </c:pt>
                <c:pt idx="1">
                  <c:v>3547</c:v>
                </c:pt>
                <c:pt idx="2">
                  <c:v>3542</c:v>
                </c:pt>
                <c:pt idx="3">
                  <c:v>3540</c:v>
                </c:pt>
                <c:pt idx="4">
                  <c:v>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A-46F9-8C3B-5E6FAB4E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88232"/>
        <c:axId val="511190392"/>
      </c:scatterChart>
      <c:valAx>
        <c:axId val="5111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0392"/>
        <c:crosses val="autoZero"/>
        <c:crossBetween val="midCat"/>
      </c:valAx>
      <c:valAx>
        <c:axId val="5111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Sheet1!$I$21:$I$37</c:f>
              <c:numCache>
                <c:formatCode>General</c:formatCode>
                <c:ptCount val="17"/>
                <c:pt idx="1">
                  <c:v>2.9827233876685701</c:v>
                </c:pt>
                <c:pt idx="2">
                  <c:v>2.5854607295085006</c:v>
                </c:pt>
                <c:pt idx="3">
                  <c:v>2.2855573090077739</c:v>
                </c:pt>
                <c:pt idx="4">
                  <c:v>2.1105897102992488</c:v>
                </c:pt>
                <c:pt idx="5">
                  <c:v>1.9867717342662448</c:v>
                </c:pt>
                <c:pt idx="6">
                  <c:v>1.8129133566428555</c:v>
                </c:pt>
                <c:pt idx="7">
                  <c:v>1.6901960800285136</c:v>
                </c:pt>
                <c:pt idx="8">
                  <c:v>1.5954962218255742</c:v>
                </c:pt>
                <c:pt idx="9">
                  <c:v>1.5185139398778875</c:v>
                </c:pt>
                <c:pt idx="10">
                  <c:v>1.3053513694466237</c:v>
                </c:pt>
                <c:pt idx="11">
                  <c:v>1.0253058652647702</c:v>
                </c:pt>
                <c:pt idx="12">
                  <c:v>0.80163234623316648</c:v>
                </c:pt>
                <c:pt idx="13">
                  <c:v>0.69897000433601886</c:v>
                </c:pt>
                <c:pt idx="14">
                  <c:v>0.47712125471966244</c:v>
                </c:pt>
                <c:pt idx="15">
                  <c:v>0.36797678529459443</c:v>
                </c:pt>
              </c:numCache>
            </c:numRef>
          </c:xVal>
          <c:yVal>
            <c:numRef>
              <c:f>Sheet1!$E$21:$E$37</c:f>
              <c:numCache>
                <c:formatCode>General</c:formatCode>
                <c:ptCount val="17"/>
                <c:pt idx="0">
                  <c:v>3537</c:v>
                </c:pt>
                <c:pt idx="1">
                  <c:v>3553</c:v>
                </c:pt>
                <c:pt idx="2">
                  <c:v>3572</c:v>
                </c:pt>
                <c:pt idx="3">
                  <c:v>3607</c:v>
                </c:pt>
                <c:pt idx="4">
                  <c:v>3632</c:v>
                </c:pt>
                <c:pt idx="5">
                  <c:v>3652</c:v>
                </c:pt>
                <c:pt idx="6">
                  <c:v>3684</c:v>
                </c:pt>
                <c:pt idx="7">
                  <c:v>3707</c:v>
                </c:pt>
                <c:pt idx="8">
                  <c:v>3724</c:v>
                </c:pt>
                <c:pt idx="9">
                  <c:v>3737</c:v>
                </c:pt>
                <c:pt idx="10">
                  <c:v>3768</c:v>
                </c:pt>
                <c:pt idx="11">
                  <c:v>3777</c:v>
                </c:pt>
                <c:pt idx="12">
                  <c:v>3781</c:v>
                </c:pt>
                <c:pt idx="13">
                  <c:v>3782</c:v>
                </c:pt>
                <c:pt idx="14">
                  <c:v>3786</c:v>
                </c:pt>
                <c:pt idx="15">
                  <c:v>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A-46F9-8C3B-5E6FAB4E34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backward val="1"/>
            <c:dispRSqr val="0"/>
            <c:dispEq val="1"/>
            <c:trendlineLbl>
              <c:layout>
                <c:manualLayout>
                  <c:x val="-2.6420015845582404E-2"/>
                  <c:y val="7.098356607863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Sheet1!$I$32:$I$36</c:f>
              <c:numCache>
                <c:formatCode>General</c:formatCode>
                <c:ptCount val="5"/>
                <c:pt idx="0">
                  <c:v>1.0253058652647702</c:v>
                </c:pt>
                <c:pt idx="1">
                  <c:v>0.80163234623316648</c:v>
                </c:pt>
                <c:pt idx="2">
                  <c:v>0.69897000433601886</c:v>
                </c:pt>
                <c:pt idx="3">
                  <c:v>0.47712125471966244</c:v>
                </c:pt>
                <c:pt idx="4">
                  <c:v>0.36797678529459443</c:v>
                </c:pt>
              </c:numCache>
            </c:numRef>
          </c:xVal>
          <c:yVal>
            <c:numRef>
              <c:f>Sheet1!$E$32:$E$36</c:f>
              <c:numCache>
                <c:formatCode>General</c:formatCode>
                <c:ptCount val="5"/>
                <c:pt idx="0">
                  <c:v>3777</c:v>
                </c:pt>
                <c:pt idx="1">
                  <c:v>3781</c:v>
                </c:pt>
                <c:pt idx="2">
                  <c:v>3782</c:v>
                </c:pt>
                <c:pt idx="3">
                  <c:v>3786</c:v>
                </c:pt>
                <c:pt idx="4">
                  <c:v>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A-46F9-8C3B-5E6FAB4E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88232"/>
        <c:axId val="511190392"/>
      </c:scatterChart>
      <c:valAx>
        <c:axId val="51118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90392"/>
        <c:crosses val="autoZero"/>
        <c:crossBetween val="midCat"/>
      </c:valAx>
      <c:valAx>
        <c:axId val="5111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8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277346</xdr:colOff>
      <xdr:row>0</xdr:row>
      <xdr:rowOff>64994</xdr:rowOff>
    </xdr:from>
    <xdr:to>
      <xdr:col>23</xdr:col>
      <xdr:colOff>143996</xdr:colOff>
      <xdr:row>20</xdr:row>
      <xdr:rowOff>26894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B89708-4F9D-7B5A-1C29-5B278094D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150719</xdr:colOff>
      <xdr:row>20</xdr:row>
      <xdr:rowOff>34637</xdr:rowOff>
    </xdr:from>
    <xdr:to>
      <xdr:col>23</xdr:col>
      <xdr:colOff>398318</xdr:colOff>
      <xdr:row>35</xdr:row>
      <xdr:rowOff>56029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438489-3613-5D71-0D9C-4361972B3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578580</xdr:colOff>
      <xdr:row>35</xdr:row>
      <xdr:rowOff>179853</xdr:rowOff>
    </xdr:from>
    <xdr:to>
      <xdr:col>23</xdr:col>
      <xdr:colOff>259772</xdr:colOff>
      <xdr:row>53</xdr:row>
      <xdr:rowOff>51955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4AC60E5-380A-87B1-2BF2-77A20B36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6"/>
  <sheetViews>
    <sheetView tabSelected="1" view="pageBreakPreview" zoomScale="60" zoomScaleNormal="55" workbookViewId="0">
      <selection activeCell="K18" sqref="J1:K18"/>
    </sheetView>
  </sheetViews>
  <sheetFormatPr defaultRowHeight="15" x14ac:dyDescent="0.25"/>
  <cols>
    <col min="1" max="1" width="6.5703125" style="2" bestFit="1" customWidth="1"/>
    <col min="2" max="2" width="12.5703125" style="2" bestFit="1" customWidth="1"/>
    <col min="3" max="3" width="4.7109375" style="2" customWidth="1"/>
    <col min="4" max="4" width="9" style="2"/>
    <col min="5" max="5" width="12.5703125" style="2" bestFit="1" customWidth="1"/>
  </cols>
  <sheetData>
    <row r="1" spans="1:11" x14ac:dyDescent="0.25">
      <c r="A1" s="4" t="s">
        <v>3</v>
      </c>
      <c r="B1" s="5">
        <v>96</v>
      </c>
      <c r="D1" s="9" t="s">
        <v>0</v>
      </c>
      <c r="E1" s="9" t="s">
        <v>1</v>
      </c>
      <c r="F1" s="10" t="s">
        <v>2</v>
      </c>
      <c r="G1" s="10" t="s">
        <v>4</v>
      </c>
      <c r="J1" s="10" t="s">
        <v>18</v>
      </c>
      <c r="K1" s="10" t="s">
        <v>17</v>
      </c>
    </row>
    <row r="2" spans="1:11" x14ac:dyDescent="0.25">
      <c r="A2" s="5"/>
      <c r="B2" s="5"/>
      <c r="D2" s="11">
        <v>0</v>
      </c>
      <c r="E2" s="11">
        <v>3793</v>
      </c>
      <c r="F2" s="10">
        <f t="shared" ref="F2:F19" si="0">+D2-$D$2</f>
        <v>0</v>
      </c>
      <c r="G2" s="10"/>
      <c r="J2" s="10">
        <v>0</v>
      </c>
      <c r="K2" s="10"/>
    </row>
    <row r="3" spans="1:11" x14ac:dyDescent="0.25">
      <c r="A3" s="5" t="s">
        <v>5</v>
      </c>
      <c r="B3" s="5">
        <v>-15.907</v>
      </c>
      <c r="D3" s="11">
        <v>3.3399999999999999E-2</v>
      </c>
      <c r="E3" s="11">
        <v>3788</v>
      </c>
      <c r="F3" s="10">
        <f t="shared" si="0"/>
        <v>3.3399999999999999E-2</v>
      </c>
      <c r="G3" s="10">
        <f t="shared" ref="G3:G19" si="1">LOG10(F3)</f>
        <v>-1.4762535331884354</v>
      </c>
      <c r="J3" s="10">
        <f>-E3+$E$2</f>
        <v>5</v>
      </c>
      <c r="K3" s="10">
        <f>((J3-J2)/(D3-D2)*(D4-D2)+(J4-J3)/(D4-D3))/(D4-D2)</f>
        <v>2202.6502768998857</v>
      </c>
    </row>
    <row r="4" spans="1:11" x14ac:dyDescent="0.25">
      <c r="A4" s="5" t="s">
        <v>6</v>
      </c>
      <c r="B4" s="5">
        <v>1.06</v>
      </c>
      <c r="D4" s="11">
        <v>6.88E-2</v>
      </c>
      <c r="E4" s="11">
        <v>3783</v>
      </c>
      <c r="F4" s="10">
        <f t="shared" si="0"/>
        <v>6.88E-2</v>
      </c>
      <c r="G4" s="10">
        <f t="shared" si="1"/>
        <v>-1.1624115617644888</v>
      </c>
      <c r="J4" s="10">
        <f t="shared" ref="J4:J19" si="2">-E4+$E$2</f>
        <v>10</v>
      </c>
      <c r="K4" s="10">
        <f t="shared" ref="K4:K18" si="3">((J4-J3)/(D4-D3)*(D5-D3)+(J5-J4)/(D5-D4))/(D5-D3)</f>
        <v>3028.7458253559939</v>
      </c>
    </row>
    <row r="5" spans="1:11" x14ac:dyDescent="0.25">
      <c r="A5" s="5" t="s">
        <v>7</v>
      </c>
      <c r="B5" s="5">
        <v>519</v>
      </c>
      <c r="D5" s="11">
        <v>0.1</v>
      </c>
      <c r="E5" s="11">
        <v>3777</v>
      </c>
      <c r="F5" s="10">
        <f t="shared" si="0"/>
        <v>0.1</v>
      </c>
      <c r="G5" s="10">
        <f t="shared" si="1"/>
        <v>-1</v>
      </c>
      <c r="J5" s="10">
        <f t="shared" si="2"/>
        <v>16</v>
      </c>
      <c r="K5" s="10">
        <f t="shared" si="3"/>
        <v>2080.3469635245333</v>
      </c>
    </row>
    <row r="6" spans="1:11" x14ac:dyDescent="0.25">
      <c r="A6" s="5" t="s">
        <v>8</v>
      </c>
      <c r="B6" s="5">
        <v>0.27</v>
      </c>
      <c r="D6" s="11">
        <v>0.13300000000000001</v>
      </c>
      <c r="E6" s="11">
        <v>3773</v>
      </c>
      <c r="F6" s="10">
        <f t="shared" si="0"/>
        <v>0.13300000000000001</v>
      </c>
      <c r="G6" s="10">
        <f t="shared" si="1"/>
        <v>-0.87614835903291421</v>
      </c>
      <c r="J6" s="10">
        <f t="shared" si="2"/>
        <v>20</v>
      </c>
      <c r="K6" s="10">
        <f t="shared" si="3"/>
        <v>2316.1199350839383</v>
      </c>
    </row>
    <row r="7" spans="1:11" x14ac:dyDescent="0.25">
      <c r="A7" s="5" t="s">
        <v>9</v>
      </c>
      <c r="B7" s="6">
        <v>0.223</v>
      </c>
      <c r="D7" s="11">
        <v>0.16700000000000001</v>
      </c>
      <c r="E7" s="11">
        <v>3768</v>
      </c>
      <c r="F7" s="10">
        <f t="shared" si="0"/>
        <v>0.16700000000000001</v>
      </c>
      <c r="G7" s="10">
        <f t="shared" si="1"/>
        <v>-0.77728352885241669</v>
      </c>
      <c r="J7" s="10">
        <f t="shared" si="2"/>
        <v>25</v>
      </c>
      <c r="K7" s="10">
        <f t="shared" si="3"/>
        <v>1176.8188894340562</v>
      </c>
    </row>
    <row r="8" spans="1:11" x14ac:dyDescent="0.25">
      <c r="A8" s="5" t="s">
        <v>10</v>
      </c>
      <c r="B8" s="5">
        <v>0.92</v>
      </c>
      <c r="D8" s="11">
        <v>0.25</v>
      </c>
      <c r="E8" s="11">
        <v>3758</v>
      </c>
      <c r="F8" s="10">
        <f t="shared" si="0"/>
        <v>0.25</v>
      </c>
      <c r="G8" s="10">
        <f t="shared" si="1"/>
        <v>-0.6020599913279624</v>
      </c>
      <c r="J8" s="10">
        <f t="shared" si="2"/>
        <v>35</v>
      </c>
      <c r="K8" s="10">
        <f t="shared" si="3"/>
        <v>540.90234813126381</v>
      </c>
    </row>
    <row r="9" spans="1:11" x14ac:dyDescent="0.25">
      <c r="A9" s="5" t="s">
        <v>11</v>
      </c>
      <c r="B9" s="7">
        <v>1.2999999999999999E-5</v>
      </c>
      <c r="D9" s="11">
        <v>0.5</v>
      </c>
      <c r="E9" s="11">
        <v>3723</v>
      </c>
      <c r="F9" s="10">
        <f t="shared" si="0"/>
        <v>0.5</v>
      </c>
      <c r="G9" s="10">
        <f t="shared" si="1"/>
        <v>-0.3010299956639812</v>
      </c>
      <c r="J9" s="10">
        <f t="shared" si="2"/>
        <v>70</v>
      </c>
      <c r="K9" s="10">
        <f t="shared" si="3"/>
        <v>340</v>
      </c>
    </row>
    <row r="10" spans="1:11" x14ac:dyDescent="0.25">
      <c r="A10" s="5" t="s">
        <v>12</v>
      </c>
      <c r="B10" s="5">
        <v>13</v>
      </c>
      <c r="D10" s="11">
        <v>0.75</v>
      </c>
      <c r="E10" s="11">
        <v>3698</v>
      </c>
      <c r="F10" s="10">
        <f t="shared" si="0"/>
        <v>0.75</v>
      </c>
      <c r="G10" s="10">
        <f t="shared" si="1"/>
        <v>-0.12493873660829995</v>
      </c>
      <c r="J10" s="10">
        <f t="shared" si="2"/>
        <v>95</v>
      </c>
      <c r="K10" s="10">
        <f t="shared" si="3"/>
        <v>260</v>
      </c>
    </row>
    <row r="11" spans="1:11" x14ac:dyDescent="0.25">
      <c r="A11" s="5"/>
      <c r="B11" s="5"/>
      <c r="D11" s="11">
        <v>1</v>
      </c>
      <c r="E11" s="11">
        <v>3678</v>
      </c>
      <c r="F11" s="10">
        <f t="shared" si="0"/>
        <v>1</v>
      </c>
      <c r="G11" s="10">
        <f t="shared" si="1"/>
        <v>0</v>
      </c>
      <c r="J11" s="10">
        <f t="shared" si="2"/>
        <v>115</v>
      </c>
      <c r="K11" s="10">
        <f t="shared" si="3"/>
        <v>124</v>
      </c>
    </row>
    <row r="12" spans="1:11" x14ac:dyDescent="0.25">
      <c r="A12" s="5" t="s">
        <v>13</v>
      </c>
      <c r="B12" s="5">
        <f>-162.6*B5*B8*B4/B3/B10</f>
        <v>397.96965477220959</v>
      </c>
      <c r="D12" s="11">
        <v>2</v>
      </c>
      <c r="E12" s="11">
        <v>3623</v>
      </c>
      <c r="F12" s="10">
        <f t="shared" si="0"/>
        <v>2</v>
      </c>
      <c r="G12" s="10">
        <f t="shared" si="1"/>
        <v>0.3010299956639812</v>
      </c>
      <c r="J12" s="10">
        <f t="shared" si="2"/>
        <v>170</v>
      </c>
      <c r="K12" s="10">
        <f t="shared" si="3"/>
        <v>70</v>
      </c>
    </row>
    <row r="13" spans="1:11" x14ac:dyDescent="0.25">
      <c r="A13" s="5"/>
      <c r="B13" s="5"/>
      <c r="D13" s="11">
        <v>3</v>
      </c>
      <c r="E13" s="11">
        <v>3593</v>
      </c>
      <c r="F13" s="10">
        <f t="shared" si="0"/>
        <v>3</v>
      </c>
      <c r="G13" s="10">
        <f t="shared" si="1"/>
        <v>0.47712125471966244</v>
      </c>
      <c r="J13" s="10">
        <f t="shared" si="2"/>
        <v>200</v>
      </c>
      <c r="K13" s="10">
        <f t="shared" si="3"/>
        <v>35</v>
      </c>
    </row>
    <row r="14" spans="1:11" x14ac:dyDescent="0.25">
      <c r="A14" s="5"/>
      <c r="B14" s="5"/>
      <c r="D14" s="11">
        <v>5</v>
      </c>
      <c r="E14" s="11">
        <v>3563</v>
      </c>
      <c r="F14" s="10">
        <f t="shared" si="0"/>
        <v>5</v>
      </c>
      <c r="G14" s="10">
        <f t="shared" si="1"/>
        <v>0.69897000433601886</v>
      </c>
      <c r="J14" s="10">
        <f t="shared" si="2"/>
        <v>230</v>
      </c>
      <c r="K14" s="10">
        <f t="shared" si="3"/>
        <v>15.285714285714286</v>
      </c>
    </row>
    <row r="15" spans="1:11" x14ac:dyDescent="0.25">
      <c r="A15" s="5" t="s">
        <v>14</v>
      </c>
      <c r="B15" s="5">
        <v>-15.407999999999999</v>
      </c>
      <c r="D15" s="11">
        <v>10</v>
      </c>
      <c r="E15" s="11">
        <v>3553</v>
      </c>
      <c r="F15" s="10">
        <f t="shared" si="0"/>
        <v>10</v>
      </c>
      <c r="G15" s="10">
        <f t="shared" si="1"/>
        <v>1</v>
      </c>
      <c r="J15" s="10">
        <f t="shared" si="2"/>
        <v>240</v>
      </c>
      <c r="K15" s="10">
        <f t="shared" si="3"/>
        <v>2.0225563909774436</v>
      </c>
    </row>
    <row r="16" spans="1:11" x14ac:dyDescent="0.25">
      <c r="A16" s="5"/>
      <c r="B16" s="5">
        <f>-162.6*B5*B8*B4/B15/B10</f>
        <v>410.85820992092016</v>
      </c>
      <c r="D16" s="11">
        <v>24</v>
      </c>
      <c r="E16" s="11">
        <v>3547</v>
      </c>
      <c r="F16" s="10">
        <f t="shared" si="0"/>
        <v>24</v>
      </c>
      <c r="G16" s="10">
        <f t="shared" si="1"/>
        <v>1.3802112417116059</v>
      </c>
      <c r="J16" s="10">
        <f t="shared" si="2"/>
        <v>246</v>
      </c>
      <c r="K16" s="10">
        <f t="shared" si="3"/>
        <v>0.43405388471177941</v>
      </c>
    </row>
    <row r="17" spans="1:11" x14ac:dyDescent="0.25">
      <c r="A17" s="5"/>
      <c r="B17" s="5"/>
      <c r="D17" s="11">
        <v>48</v>
      </c>
      <c r="E17" s="11">
        <v>3542</v>
      </c>
      <c r="F17" s="10">
        <f t="shared" si="0"/>
        <v>48</v>
      </c>
      <c r="G17" s="10">
        <f t="shared" si="1"/>
        <v>1.6812412373755872</v>
      </c>
      <c r="J17" s="10">
        <f t="shared" si="2"/>
        <v>251</v>
      </c>
      <c r="K17" s="10">
        <f t="shared" si="3"/>
        <v>0.21006944444444445</v>
      </c>
    </row>
    <row r="18" spans="1:11" x14ac:dyDescent="0.25">
      <c r="A18" s="5"/>
      <c r="B18" s="5"/>
      <c r="D18" s="11">
        <v>72</v>
      </c>
      <c r="E18" s="11">
        <v>3540</v>
      </c>
      <c r="F18" s="10">
        <f t="shared" si="0"/>
        <v>72</v>
      </c>
      <c r="G18" s="10">
        <f t="shared" si="1"/>
        <v>1.8573324964312685</v>
      </c>
      <c r="J18" s="10">
        <f t="shared" si="2"/>
        <v>253</v>
      </c>
      <c r="K18" s="10">
        <f t="shared" si="3"/>
        <v>-0.13628472222222221</v>
      </c>
    </row>
    <row r="19" spans="1:11" x14ac:dyDescent="0.25">
      <c r="A19" s="5" t="s">
        <v>19</v>
      </c>
      <c r="B19" s="8">
        <f>1.1513*((E11-E2)*B12*B10/(-162.6*B5*B4*B8)-LOG10(B12/B7/B8/B9/B6/B6)+3.23)</f>
        <v>1.3221934537600675</v>
      </c>
      <c r="D19" s="11">
        <v>96</v>
      </c>
      <c r="E19" s="11">
        <v>3537</v>
      </c>
      <c r="F19" s="10">
        <f t="shared" si="0"/>
        <v>96</v>
      </c>
      <c r="G19" s="10">
        <f t="shared" si="1"/>
        <v>1.9822712330395684</v>
      </c>
    </row>
    <row r="20" spans="1:11" x14ac:dyDescent="0.25">
      <c r="B20" s="3"/>
      <c r="C20" s="3"/>
      <c r="D20" s="1"/>
      <c r="E20" s="1"/>
      <c r="H20" s="10" t="s">
        <v>15</v>
      </c>
      <c r="I20" s="10" t="s">
        <v>16</v>
      </c>
      <c r="J20" s="10"/>
      <c r="K20" s="10"/>
    </row>
    <row r="21" spans="1:11" x14ac:dyDescent="0.25">
      <c r="D21" s="11">
        <v>96</v>
      </c>
      <c r="E21" s="11">
        <v>3537</v>
      </c>
      <c r="F21" s="10">
        <f>+D21-$D$21</f>
        <v>0</v>
      </c>
      <c r="H21" s="10"/>
      <c r="I21" s="10"/>
      <c r="J21" s="10"/>
      <c r="K21" s="10"/>
    </row>
    <row r="22" spans="1:11" x14ac:dyDescent="0.25">
      <c r="D22" s="11">
        <v>96.1</v>
      </c>
      <c r="E22" s="11">
        <v>3553</v>
      </c>
      <c r="F22" s="10">
        <f t="shared" ref="F22:F36" si="4">+D22-$D$21</f>
        <v>9.9999999999994316E-2</v>
      </c>
      <c r="H22" s="10">
        <f t="shared" ref="H22:H36" si="5">+($D$21+F22)/F22</f>
        <v>961.00000000005457</v>
      </c>
      <c r="I22" s="10">
        <f t="shared" ref="I22:I36" si="6">LOG10(H22)</f>
        <v>2.9827233876685701</v>
      </c>
      <c r="J22" s="10">
        <f>+E22-$E$21</f>
        <v>16</v>
      </c>
      <c r="K22" s="10">
        <f>((J22-J21)/(D22-D21)*(D23-D21)+(J23-J22)/(D23-D22))/(D23-D21)</f>
        <v>666.66666666665651</v>
      </c>
    </row>
    <row r="23" spans="1:11" x14ac:dyDescent="0.25">
      <c r="D23" s="11">
        <v>96.25</v>
      </c>
      <c r="E23" s="11">
        <v>3572</v>
      </c>
      <c r="F23" s="10">
        <f t="shared" si="4"/>
        <v>0.25</v>
      </c>
      <c r="H23" s="10">
        <f>+($D$21+F23)/F23</f>
        <v>385</v>
      </c>
      <c r="I23" s="10">
        <f t="shared" si="6"/>
        <v>2.5854607295085006</v>
      </c>
      <c r="J23" s="10">
        <f t="shared" ref="J23:J36" si="7">+E23-$E$21</f>
        <v>35</v>
      </c>
      <c r="K23" s="10">
        <f t="shared" ref="K23:K35" si="8">((J23-J22)/(D23-D22)*(D24-D22)+(J24-J23)/(D24-D23))/(D24-D22)</f>
        <v>476.66666666665691</v>
      </c>
    </row>
    <row r="24" spans="1:11" x14ac:dyDescent="0.25">
      <c r="D24" s="11">
        <v>96.5</v>
      </c>
      <c r="E24" s="11">
        <v>3607</v>
      </c>
      <c r="F24" s="10">
        <f t="shared" si="4"/>
        <v>0.5</v>
      </c>
      <c r="H24" s="10">
        <f t="shared" si="5"/>
        <v>193</v>
      </c>
      <c r="I24" s="10">
        <f t="shared" si="6"/>
        <v>2.2855573090077739</v>
      </c>
      <c r="J24" s="10">
        <f t="shared" si="7"/>
        <v>70</v>
      </c>
      <c r="K24" s="10">
        <f t="shared" si="8"/>
        <v>340</v>
      </c>
    </row>
    <row r="25" spans="1:11" x14ac:dyDescent="0.25">
      <c r="D25" s="11">
        <v>96.75</v>
      </c>
      <c r="E25" s="11">
        <v>3632</v>
      </c>
      <c r="F25" s="10">
        <f t="shared" si="4"/>
        <v>0.75</v>
      </c>
      <c r="H25" s="10">
        <f t="shared" si="5"/>
        <v>129</v>
      </c>
      <c r="I25" s="10">
        <f t="shared" si="6"/>
        <v>2.1105897102992488</v>
      </c>
      <c r="J25" s="10">
        <f t="shared" si="7"/>
        <v>95</v>
      </c>
      <c r="K25" s="10">
        <f t="shared" si="8"/>
        <v>260</v>
      </c>
    </row>
    <row r="26" spans="1:11" x14ac:dyDescent="0.25">
      <c r="D26" s="11">
        <v>97</v>
      </c>
      <c r="E26" s="11">
        <v>3652</v>
      </c>
      <c r="F26" s="10">
        <f t="shared" si="4"/>
        <v>1</v>
      </c>
      <c r="H26" s="10">
        <f t="shared" si="5"/>
        <v>97</v>
      </c>
      <c r="I26" s="10">
        <f t="shared" si="6"/>
        <v>1.9867717342662448</v>
      </c>
      <c r="J26" s="10">
        <f t="shared" si="7"/>
        <v>115</v>
      </c>
      <c r="K26" s="10">
        <f t="shared" si="8"/>
        <v>165.33333333333334</v>
      </c>
    </row>
    <row r="27" spans="1:11" x14ac:dyDescent="0.25">
      <c r="D27" s="11">
        <v>97.5</v>
      </c>
      <c r="E27" s="11">
        <v>3684</v>
      </c>
      <c r="F27" s="10">
        <f t="shared" si="4"/>
        <v>1.5</v>
      </c>
      <c r="H27" s="10">
        <f t="shared" si="5"/>
        <v>65</v>
      </c>
      <c r="I27" s="10">
        <f t="shared" si="6"/>
        <v>1.8129133566428555</v>
      </c>
      <c r="J27" s="10">
        <f t="shared" si="7"/>
        <v>147</v>
      </c>
      <c r="K27" s="10">
        <f t="shared" si="8"/>
        <v>110</v>
      </c>
    </row>
    <row r="28" spans="1:11" x14ac:dyDescent="0.25">
      <c r="D28" s="11">
        <v>98</v>
      </c>
      <c r="E28" s="11">
        <v>3707</v>
      </c>
      <c r="F28" s="10">
        <f t="shared" si="4"/>
        <v>2</v>
      </c>
      <c r="H28" s="10">
        <f t="shared" si="5"/>
        <v>49</v>
      </c>
      <c r="I28" s="10">
        <f t="shared" si="6"/>
        <v>1.6901960800285136</v>
      </c>
      <c r="J28" s="10">
        <f t="shared" si="7"/>
        <v>170</v>
      </c>
      <c r="K28" s="10">
        <f t="shared" si="8"/>
        <v>80</v>
      </c>
    </row>
    <row r="29" spans="1:11" x14ac:dyDescent="0.25">
      <c r="D29" s="11">
        <v>98.5</v>
      </c>
      <c r="E29" s="11">
        <v>3724</v>
      </c>
      <c r="F29" s="10">
        <f t="shared" si="4"/>
        <v>2.5</v>
      </c>
      <c r="H29" s="10">
        <f t="shared" si="5"/>
        <v>39.4</v>
      </c>
      <c r="I29" s="10">
        <f t="shared" si="6"/>
        <v>1.5954962218255742</v>
      </c>
      <c r="J29" s="10">
        <f t="shared" si="7"/>
        <v>187</v>
      </c>
      <c r="K29" s="10">
        <f t="shared" si="8"/>
        <v>60</v>
      </c>
    </row>
    <row r="30" spans="1:11" x14ac:dyDescent="0.25">
      <c r="D30" s="11">
        <v>99</v>
      </c>
      <c r="E30" s="11">
        <v>3737</v>
      </c>
      <c r="F30" s="10">
        <f t="shared" si="4"/>
        <v>3</v>
      </c>
      <c r="H30" s="10">
        <f t="shared" si="5"/>
        <v>33</v>
      </c>
      <c r="I30" s="10">
        <f t="shared" si="6"/>
        <v>1.5185139398778875</v>
      </c>
      <c r="J30" s="10">
        <f t="shared" si="7"/>
        <v>200</v>
      </c>
      <c r="K30" s="10">
        <f t="shared" si="8"/>
        <v>32.200000000000003</v>
      </c>
    </row>
    <row r="31" spans="1:11" x14ac:dyDescent="0.25">
      <c r="D31" s="11">
        <v>101</v>
      </c>
      <c r="E31" s="11">
        <v>3768</v>
      </c>
      <c r="F31" s="10">
        <f t="shared" si="4"/>
        <v>5</v>
      </c>
      <c r="H31" s="10">
        <f t="shared" si="5"/>
        <v>20.2</v>
      </c>
      <c r="I31" s="10">
        <f t="shared" si="6"/>
        <v>1.3053513694466237</v>
      </c>
      <c r="J31" s="10">
        <f t="shared" si="7"/>
        <v>231</v>
      </c>
      <c r="K31" s="10">
        <f t="shared" si="8"/>
        <v>15.757142857142856</v>
      </c>
    </row>
    <row r="32" spans="1:11" x14ac:dyDescent="0.25">
      <c r="D32" s="11">
        <v>106</v>
      </c>
      <c r="E32" s="11">
        <v>3777</v>
      </c>
      <c r="F32" s="10">
        <f t="shared" si="4"/>
        <v>10</v>
      </c>
      <c r="H32" s="10">
        <f t="shared" si="5"/>
        <v>10.6</v>
      </c>
      <c r="I32" s="10">
        <f t="shared" si="6"/>
        <v>1.0253058652647702</v>
      </c>
      <c r="J32" s="10">
        <f t="shared" si="7"/>
        <v>240</v>
      </c>
      <c r="K32" s="10">
        <f t="shared" si="8"/>
        <v>1.8384615384615386</v>
      </c>
    </row>
    <row r="33" spans="4:11" x14ac:dyDescent="0.25">
      <c r="D33" s="11">
        <v>114</v>
      </c>
      <c r="E33" s="11">
        <v>3781</v>
      </c>
      <c r="F33" s="10">
        <f t="shared" si="4"/>
        <v>18</v>
      </c>
      <c r="H33" s="10">
        <f t="shared" si="5"/>
        <v>6.333333333333333</v>
      </c>
      <c r="I33" s="10">
        <f t="shared" si="6"/>
        <v>0.80163234623316648</v>
      </c>
      <c r="J33" s="10">
        <f t="shared" si="7"/>
        <v>244</v>
      </c>
      <c r="K33" s="10">
        <f t="shared" si="8"/>
        <v>0.51190476190476197</v>
      </c>
    </row>
    <row r="34" spans="4:11" x14ac:dyDescent="0.25">
      <c r="D34" s="11">
        <v>120</v>
      </c>
      <c r="E34" s="11">
        <v>3782</v>
      </c>
      <c r="F34" s="10">
        <f t="shared" si="4"/>
        <v>24</v>
      </c>
      <c r="H34" s="10">
        <f t="shared" si="5"/>
        <v>5</v>
      </c>
      <c r="I34" s="10">
        <f t="shared" si="6"/>
        <v>0.69897000433601886</v>
      </c>
      <c r="J34" s="10">
        <f t="shared" si="7"/>
        <v>245</v>
      </c>
      <c r="K34" s="10">
        <f t="shared" si="8"/>
        <v>0.17222222222222222</v>
      </c>
    </row>
    <row r="35" spans="4:11" x14ac:dyDescent="0.25">
      <c r="D35" s="11">
        <v>144</v>
      </c>
      <c r="E35" s="11">
        <v>3786</v>
      </c>
      <c r="F35" s="10">
        <f t="shared" si="4"/>
        <v>48</v>
      </c>
      <c r="H35" s="10">
        <f t="shared" si="5"/>
        <v>3</v>
      </c>
      <c r="I35" s="10">
        <f t="shared" si="6"/>
        <v>0.47712125471966244</v>
      </c>
      <c r="J35" s="10">
        <f t="shared" si="7"/>
        <v>249</v>
      </c>
      <c r="K35" s="10">
        <f t="shared" si="8"/>
        <v>0.16753472222222221</v>
      </c>
    </row>
    <row r="36" spans="4:11" x14ac:dyDescent="0.25">
      <c r="D36" s="11">
        <v>168</v>
      </c>
      <c r="E36" s="11">
        <v>3787</v>
      </c>
      <c r="F36" s="10">
        <f t="shared" si="4"/>
        <v>72</v>
      </c>
      <c r="H36" s="10">
        <f t="shared" si="5"/>
        <v>2.3333333333333335</v>
      </c>
      <c r="I36" s="10">
        <f t="shared" si="6"/>
        <v>0.36797678529459443</v>
      </c>
      <c r="J36" s="10">
        <f t="shared" si="7"/>
        <v>250</v>
      </c>
      <c r="K36" s="10"/>
    </row>
  </sheetData>
  <pageMargins left="1.1499999999999999" right="0.71" top="0.75" bottom="0.75" header="0.3" footer="0.3"/>
  <pageSetup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2023-10-20T00:20:30Z</dcterms:modified>
</cp:coreProperties>
</file>