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Y:\EDFM\01-MULTIPHASE\results\xlsx\"/>
    </mc:Choice>
  </mc:AlternateContent>
  <xr:revisionPtr revIDLastSave="0" documentId="8_{7C186949-1401-4C0C-A80C-8FA7AC7F57FE}" xr6:coauthVersionLast="47" xr6:coauthVersionMax="47" xr10:uidLastSave="{00000000-0000-0000-0000-000000000000}"/>
  <bookViews>
    <workbookView xWindow="1905" yWindow="1905" windowWidth="15375" windowHeight="7995" xr2:uid="{86624B13-D604-4EBE-A8C9-376D52CF168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79" i="1" l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<sst xmlns="http://schemas.openxmlformats.org/spreadsheetml/2006/main" count="24" uniqueCount="9">
  <si>
    <t>Y:\EDFM\01-MULTIPHASE\dat\ref1-top-bot - WW.sr3</t>
  </si>
  <si>
    <t>Time (day)</t>
  </si>
  <si>
    <t>Date</t>
  </si>
  <si>
    <t>RES-HC Pore Volume SCTR (m3)</t>
  </si>
  <si>
    <t>Y:\EDFM\01-MULTIPHASE\dat\ref1-top-bot - MW.sr3</t>
  </si>
  <si>
    <t>Y:\EDFM\01-MULTIPHASE\dat\ref1-top-bot - OW.sr3</t>
  </si>
  <si>
    <t>Y:\EDFM\01-MULTIPHASE\dat\ref1-top-bot - MW - Pc-cont.sr3</t>
  </si>
  <si>
    <t>Y:\EDFM\01-MULTIPHASE\dat\ref1-top-bot - OW - Pc-cont.sr3</t>
  </si>
  <si>
    <t>Y:\EDFM\01-MULTIPHASE\dat\ref1-top-bot - WW - Pc-cont.sr3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</si>
</sst>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6">
    <dxf>
      <numFmt numFmtId="164" formatCode="\y\y\y\y\-mmm\-dd\ hh:mm:ss"/>
    </dxf>
    <dxf>
      <numFmt numFmtId="164" formatCode="\y\y\y\y\-mmm\-dd\ hh:mm:ss"/>
    </dxf>
    <dxf>
      <numFmt numFmtId="164" formatCode="\y\y\y\y\-mmm\-dd\ hh:mm:ss"/>
    </dxf>
    <dxf>
      <numFmt numFmtId="164" formatCode="\y\y\y\y\-mmm\-dd\ hh:mm:ss"/>
    </dxf>
    <dxf>
      <numFmt numFmtId="164" formatCode="\y\y\y\y\-mmm\-dd\ hh:mm:ss"/>
    </dxf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195315-05F3-4130-9462-E536FBB3C0B8}" name="Tabela1" displayName="Tabela1" ref="A3:C429" totalsRowShown="0">
  <autoFilter ref="A3:C429" xr:uid="{73195315-05F3-4130-9462-E536FBB3C0B8}"/>
  <tableColumns count="3">
    <tableColumn id="1" xr3:uid="{61B65AB2-0836-4B01-8279-90B4B36BDF89}" name="Time (day)"/>
    <tableColumn id="2" xr3:uid="{FE234B79-68B0-4989-BD1F-F00A0801EFB0}" name="Date" dataDxfId="5"/>
    <tableColumn id="3" xr3:uid="{8F83098D-1EB6-4CEE-96A9-BF5C64084EFE}" name="RES-HC Pore Volume SCTR (m3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21F001-80B0-4472-B812-8CAC18348A75}" name="Tabela2" displayName="Tabela2" ref="A433:C859" totalsRowShown="0">
  <autoFilter ref="A433:C859" xr:uid="{8021F001-80B0-4472-B812-8CAC18348A75}"/>
  <tableColumns count="3">
    <tableColumn id="1" xr3:uid="{8718D6B0-152D-4971-B8D5-EDD7862D28A2}" name="Time (day)"/>
    <tableColumn id="2" xr3:uid="{2DC333B9-FDB1-463C-A14C-B07E1A54EC73}" name="Date" dataDxfId="4"/>
    <tableColumn id="3" xr3:uid="{9C7A3FC0-C160-421A-AF52-1130CB4E9603}" name="RES-HC Pore Volume SCTR (m3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30C076-ABFA-4A48-8C87-C99BB6318D8B}" name="Tabela3" displayName="Tabela3" ref="A863:C1289" totalsRowShown="0">
  <autoFilter ref="A863:C1289" xr:uid="{8630C076-ABFA-4A48-8C87-C99BB6318D8B}"/>
  <tableColumns count="3">
    <tableColumn id="1" xr3:uid="{F78A84BC-072C-462F-97F0-F7CC6511C616}" name="Time (day)"/>
    <tableColumn id="2" xr3:uid="{9ED73394-84CF-45F4-B130-9B1C29551127}" name="Date" dataDxfId="3"/>
    <tableColumn id="3" xr3:uid="{06B8BD1C-B907-4114-96AB-8611733D13D2}" name="RES-HC Pore Volume SCTR (m3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704BE9-2585-4093-B683-CAF80D8C6382}" name="Tabela4" displayName="Tabela4" ref="A1293:C1719" totalsRowShown="0">
  <autoFilter ref="A1293:C1719" xr:uid="{52704BE9-2585-4093-B683-CAF80D8C6382}"/>
  <tableColumns count="3">
    <tableColumn id="1" xr3:uid="{00FABF5C-ADD9-4466-A0FC-AD0FC5110F50}" name="Time (day)"/>
    <tableColumn id="2" xr3:uid="{E2F5451A-AF2B-44DD-9459-25ACD92BE3FB}" name="Date" dataDxfId="2"/>
    <tableColumn id="3" xr3:uid="{1B153B09-6A47-4E4F-844E-AE31503C7628}" name="RES-HC Pore Volume SCTR (m3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13D61F-0E75-4BAE-AD2D-F6C82D5297FF}" name="Tabela5" displayName="Tabela5" ref="A1723:C2149" totalsRowShown="0">
  <autoFilter ref="A1723:C2149" xr:uid="{0713D61F-0E75-4BAE-AD2D-F6C82D5297FF}"/>
  <tableColumns count="3">
    <tableColumn id="1" xr3:uid="{5F6E5515-40F8-460A-919B-E9FDD3E77D20}" name="Time (day)"/>
    <tableColumn id="2" xr3:uid="{47C13C0A-F9E9-46E4-99E8-B401FCE3AFEB}" name="Date" dataDxfId="1"/>
    <tableColumn id="3" xr3:uid="{2B5C349A-A8B2-4DE8-95D1-262596EB8DA9}" name="RES-HC Pore Volume SCTR (m3)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F78C98A-1B26-4278-AF4C-811C4E0B3053}" name="Tabela6" displayName="Tabela6" ref="A2153:C2579" totalsRowShown="0">
  <autoFilter ref="A2153:C2579" xr:uid="{0F78C98A-1B26-4278-AF4C-811C4E0B3053}"/>
  <tableColumns count="3">
    <tableColumn id="1" xr3:uid="{5297CE23-79EA-4BD7-8091-8369D4DCD754}" name="Time (day)"/>
    <tableColumn id="2" xr3:uid="{FA5E712F-9076-4A66-8E99-A2174BC02300}" name="Date" dataDxfId="0"/>
    <tableColumn id="3" xr3:uid="{C3864871-D550-4B00-AB55-D3271FC3FD3C}" name="RES-HC Pore Volume SCTR (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9C843-32D1-4458-BCC3-7D2EEBD13A37}">
  <dimension ref="A1:C2579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0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0</v>
      </c>
      <c r="B4" s="1">
        <f>DATE(2000,1,1) + TIME(0,0,0)</f>
        <v>36526</v>
      </c>
      <c r="C4">
        <v>6473.5043944999998</v>
      </c>
    </row>
    <row r="5" spans="1:3" x14ac:dyDescent="0.25">
      <c r="A5">
        <v>1</v>
      </c>
      <c r="B5" s="1">
        <f>DATE(2000,1,2) + TIME(0,0,0)</f>
        <v>36527</v>
      </c>
      <c r="C5">
        <v>6237.7524414</v>
      </c>
    </row>
    <row r="6" spans="1:3" x14ac:dyDescent="0.25">
      <c r="A6">
        <v>2</v>
      </c>
      <c r="B6" s="1">
        <f>DATE(2000,1,3) + TIME(0,0,0)</f>
        <v>36528</v>
      </c>
      <c r="C6">
        <v>6116.9257811999996</v>
      </c>
    </row>
    <row r="7" spans="1:3" x14ac:dyDescent="0.25">
      <c r="A7">
        <v>3</v>
      </c>
      <c r="B7" s="1">
        <f>DATE(2000,1,4) + TIME(0,0,0)</f>
        <v>36529</v>
      </c>
      <c r="C7">
        <v>6029.4174805000002</v>
      </c>
    </row>
    <row r="8" spans="1:3" x14ac:dyDescent="0.25">
      <c r="A8">
        <v>4</v>
      </c>
      <c r="B8" s="1">
        <f>DATE(2000,1,5) + TIME(0,0,0)</f>
        <v>36530</v>
      </c>
      <c r="C8">
        <v>5952.6020508000001</v>
      </c>
    </row>
    <row r="9" spans="1:3" x14ac:dyDescent="0.25">
      <c r="A9">
        <v>5</v>
      </c>
      <c r="B9" s="1">
        <f>DATE(2000,1,6) + TIME(0,0,0)</f>
        <v>36531</v>
      </c>
      <c r="C9">
        <v>5881.8339844000002</v>
      </c>
    </row>
    <row r="10" spans="1:3" x14ac:dyDescent="0.25">
      <c r="A10">
        <v>6</v>
      </c>
      <c r="B10" s="1">
        <f>DATE(2000,1,7) + TIME(0,0,0)</f>
        <v>36532</v>
      </c>
      <c r="C10">
        <v>5812.3007811999996</v>
      </c>
    </row>
    <row r="11" spans="1:3" x14ac:dyDescent="0.25">
      <c r="A11">
        <v>7</v>
      </c>
      <c r="B11" s="1">
        <f>DATE(2000,1,8) + TIME(0,0,0)</f>
        <v>36533</v>
      </c>
      <c r="C11">
        <v>5747.7119141000003</v>
      </c>
    </row>
    <row r="12" spans="1:3" x14ac:dyDescent="0.25">
      <c r="A12">
        <v>8</v>
      </c>
      <c r="B12" s="1">
        <f>DATE(2000,1,9) + TIME(0,0,0)</f>
        <v>36534</v>
      </c>
      <c r="C12">
        <v>5684.1972655999998</v>
      </c>
    </row>
    <row r="13" spans="1:3" x14ac:dyDescent="0.25">
      <c r="A13">
        <v>9</v>
      </c>
      <c r="B13" s="1">
        <f>DATE(2000,1,10) + TIME(0,0,0)</f>
        <v>36535</v>
      </c>
      <c r="C13">
        <v>5623.4482422000001</v>
      </c>
    </row>
    <row r="14" spans="1:3" x14ac:dyDescent="0.25">
      <c r="A14">
        <v>10</v>
      </c>
      <c r="B14" s="1">
        <f>DATE(2000,1,11) + TIME(0,0,0)</f>
        <v>36536</v>
      </c>
      <c r="C14">
        <v>5565.9194336</v>
      </c>
    </row>
    <row r="15" spans="1:3" x14ac:dyDescent="0.25">
      <c r="A15">
        <v>11</v>
      </c>
      <c r="B15" s="1">
        <f>DATE(2000,1,12) + TIME(0,0,0)</f>
        <v>36537</v>
      </c>
      <c r="C15">
        <v>5508.84375</v>
      </c>
    </row>
    <row r="16" spans="1:3" x14ac:dyDescent="0.25">
      <c r="A16">
        <v>12</v>
      </c>
      <c r="B16" s="1">
        <f>DATE(2000,1,13) + TIME(0,0,0)</f>
        <v>36538</v>
      </c>
      <c r="C16">
        <v>5454.3422852000003</v>
      </c>
    </row>
    <row r="17" spans="1:3" x14ac:dyDescent="0.25">
      <c r="A17">
        <v>13</v>
      </c>
      <c r="B17" s="1">
        <f>DATE(2000,1,14) + TIME(0,0,0)</f>
        <v>36539</v>
      </c>
      <c r="C17">
        <v>5402.2333983999997</v>
      </c>
    </row>
    <row r="18" spans="1:3" x14ac:dyDescent="0.25">
      <c r="A18">
        <v>14</v>
      </c>
      <c r="B18" s="1">
        <f>DATE(2000,1,15) + TIME(0,0,0)</f>
        <v>36540</v>
      </c>
      <c r="C18">
        <v>5350.4106444999998</v>
      </c>
    </row>
    <row r="19" spans="1:3" x14ac:dyDescent="0.25">
      <c r="A19">
        <v>15</v>
      </c>
      <c r="B19" s="1">
        <f>DATE(2000,1,16) + TIME(0,0,0)</f>
        <v>36541</v>
      </c>
      <c r="C19">
        <v>5299.4033202999999</v>
      </c>
    </row>
    <row r="20" spans="1:3" x14ac:dyDescent="0.25">
      <c r="A20">
        <v>16</v>
      </c>
      <c r="B20" s="1">
        <f>DATE(2000,1,17) + TIME(0,0,0)</f>
        <v>36542</v>
      </c>
      <c r="C20">
        <v>5251.5122069999998</v>
      </c>
    </row>
    <row r="21" spans="1:3" x14ac:dyDescent="0.25">
      <c r="A21">
        <v>17</v>
      </c>
      <c r="B21" s="1">
        <f>DATE(2000,1,18) + TIME(0,0,0)</f>
        <v>36543</v>
      </c>
      <c r="C21">
        <v>5203.9438477000003</v>
      </c>
    </row>
    <row r="22" spans="1:3" x14ac:dyDescent="0.25">
      <c r="A22">
        <v>18</v>
      </c>
      <c r="B22" s="1">
        <f>DATE(2000,1,19) + TIME(0,0,0)</f>
        <v>36544</v>
      </c>
      <c r="C22">
        <v>5156.6264647999997</v>
      </c>
    </row>
    <row r="23" spans="1:3" x14ac:dyDescent="0.25">
      <c r="A23">
        <v>19</v>
      </c>
      <c r="B23" s="1">
        <f>DATE(2000,1,20) + TIME(0,0,0)</f>
        <v>36545</v>
      </c>
      <c r="C23">
        <v>5109.9614258000001</v>
      </c>
    </row>
    <row r="24" spans="1:3" x14ac:dyDescent="0.25">
      <c r="A24">
        <v>20</v>
      </c>
      <c r="B24" s="1">
        <f>DATE(2000,1,21) + TIME(0,0,0)</f>
        <v>36546</v>
      </c>
      <c r="C24">
        <v>5065.9018555000002</v>
      </c>
    </row>
    <row r="25" spans="1:3" x14ac:dyDescent="0.25">
      <c r="A25">
        <v>21</v>
      </c>
      <c r="B25" s="1">
        <f>DATE(2000,1,22) + TIME(0,0,0)</f>
        <v>36547</v>
      </c>
      <c r="C25">
        <v>5022.3002930000002</v>
      </c>
    </row>
    <row r="26" spans="1:3" x14ac:dyDescent="0.25">
      <c r="A26">
        <v>22</v>
      </c>
      <c r="B26" s="1">
        <f>DATE(2000,1,23) + TIME(0,0,0)</f>
        <v>36548</v>
      </c>
      <c r="C26">
        <v>4978.7739258000001</v>
      </c>
    </row>
    <row r="27" spans="1:3" x14ac:dyDescent="0.25">
      <c r="A27">
        <v>23</v>
      </c>
      <c r="B27" s="1">
        <f>DATE(2000,1,24) + TIME(0,0,0)</f>
        <v>36549</v>
      </c>
      <c r="C27">
        <v>4935.5507811999996</v>
      </c>
    </row>
    <row r="28" spans="1:3" x14ac:dyDescent="0.25">
      <c r="A28">
        <v>24</v>
      </c>
      <c r="B28" s="1">
        <f>DATE(2000,1,25) + TIME(0,0,0)</f>
        <v>36550</v>
      </c>
      <c r="C28">
        <v>4893.2172852000003</v>
      </c>
    </row>
    <row r="29" spans="1:3" x14ac:dyDescent="0.25">
      <c r="A29">
        <v>25</v>
      </c>
      <c r="B29" s="1">
        <f>DATE(2000,1,26) + TIME(0,0,0)</f>
        <v>36551</v>
      </c>
      <c r="C29">
        <v>4853.1162108999997</v>
      </c>
    </row>
    <row r="30" spans="1:3" x14ac:dyDescent="0.25">
      <c r="A30">
        <v>26</v>
      </c>
      <c r="B30" s="1">
        <f>DATE(2000,1,27) + TIME(0,0,0)</f>
        <v>36552</v>
      </c>
      <c r="C30">
        <v>4813.1416016000003</v>
      </c>
    </row>
    <row r="31" spans="1:3" x14ac:dyDescent="0.25">
      <c r="A31">
        <v>27</v>
      </c>
      <c r="B31" s="1">
        <f>DATE(2000,1,28) + TIME(0,0,0)</f>
        <v>36553</v>
      </c>
      <c r="C31">
        <v>4773.1928711</v>
      </c>
    </row>
    <row r="32" spans="1:3" x14ac:dyDescent="0.25">
      <c r="A32">
        <v>28</v>
      </c>
      <c r="B32" s="1">
        <f>DATE(2000,1,29) + TIME(0,0,0)</f>
        <v>36554</v>
      </c>
      <c r="C32">
        <v>4733.4077147999997</v>
      </c>
    </row>
    <row r="33" spans="1:3" x14ac:dyDescent="0.25">
      <c r="A33">
        <v>29</v>
      </c>
      <c r="B33" s="1">
        <f>DATE(2000,1,30) + TIME(0,0,0)</f>
        <v>36555</v>
      </c>
      <c r="C33">
        <v>4694.0307616999999</v>
      </c>
    </row>
    <row r="34" spans="1:3" x14ac:dyDescent="0.25">
      <c r="A34">
        <v>30</v>
      </c>
      <c r="B34" s="1">
        <f>DATE(2000,1,31) + TIME(0,0,0)</f>
        <v>36556</v>
      </c>
      <c r="C34">
        <v>4656.0576172000001</v>
      </c>
    </row>
    <row r="35" spans="1:3" x14ac:dyDescent="0.25">
      <c r="A35">
        <v>31</v>
      </c>
      <c r="B35" s="1">
        <f>DATE(2000,2,1) + TIME(0,0,0)</f>
        <v>36557</v>
      </c>
      <c r="C35">
        <v>4619.4106444999998</v>
      </c>
    </row>
    <row r="36" spans="1:3" x14ac:dyDescent="0.25">
      <c r="A36">
        <v>32</v>
      </c>
      <c r="B36" s="1">
        <f>DATE(2000,2,2) + TIME(0,0,0)</f>
        <v>36558</v>
      </c>
      <c r="C36">
        <v>4582.7841797000001</v>
      </c>
    </row>
    <row r="37" spans="1:3" x14ac:dyDescent="0.25">
      <c r="A37">
        <v>33</v>
      </c>
      <c r="B37" s="1">
        <f>DATE(2000,2,3) + TIME(0,0,0)</f>
        <v>36559</v>
      </c>
      <c r="C37">
        <v>4546.1845702999999</v>
      </c>
    </row>
    <row r="38" spans="1:3" x14ac:dyDescent="0.25">
      <c r="A38">
        <v>34</v>
      </c>
      <c r="B38" s="1">
        <f>DATE(2000,2,4) + TIME(0,0,0)</f>
        <v>36560</v>
      </c>
      <c r="C38">
        <v>4509.6738280999998</v>
      </c>
    </row>
    <row r="39" spans="1:3" x14ac:dyDescent="0.25">
      <c r="A39">
        <v>35</v>
      </c>
      <c r="B39" s="1">
        <f>DATE(2000,2,5) + TIME(0,0,0)</f>
        <v>36561</v>
      </c>
      <c r="C39">
        <v>4473.3457030999998</v>
      </c>
    </row>
    <row r="40" spans="1:3" x14ac:dyDescent="0.25">
      <c r="A40">
        <v>36</v>
      </c>
      <c r="B40" s="1">
        <f>DATE(2000,2,6) + TIME(0,0,0)</f>
        <v>36562</v>
      </c>
      <c r="C40">
        <v>4437.5078125</v>
      </c>
    </row>
    <row r="41" spans="1:3" x14ac:dyDescent="0.25">
      <c r="A41">
        <v>37</v>
      </c>
      <c r="B41" s="1">
        <f>DATE(2000,2,7) + TIME(0,0,0)</f>
        <v>36563</v>
      </c>
      <c r="C41">
        <v>4403.2421875</v>
      </c>
    </row>
    <row r="42" spans="1:3" x14ac:dyDescent="0.25">
      <c r="A42">
        <v>38</v>
      </c>
      <c r="B42" s="1">
        <f>DATE(2000,2,8) + TIME(0,0,0)</f>
        <v>36564</v>
      </c>
      <c r="C42">
        <v>4369.7553711</v>
      </c>
    </row>
    <row r="43" spans="1:3" x14ac:dyDescent="0.25">
      <c r="A43">
        <v>39</v>
      </c>
      <c r="B43" s="1">
        <f>DATE(2000,2,9) + TIME(0,0,0)</f>
        <v>36565</v>
      </c>
      <c r="C43">
        <v>4336.2939452999999</v>
      </c>
    </row>
    <row r="44" spans="1:3" x14ac:dyDescent="0.25">
      <c r="A44">
        <v>40</v>
      </c>
      <c r="B44" s="1">
        <f>DATE(2000,2,10) + TIME(0,0,0)</f>
        <v>36566</v>
      </c>
      <c r="C44">
        <v>4302.8691405999998</v>
      </c>
    </row>
    <row r="45" spans="1:3" x14ac:dyDescent="0.25">
      <c r="A45">
        <v>41</v>
      </c>
      <c r="B45" s="1">
        <f>DATE(2000,2,11) + TIME(0,0,0)</f>
        <v>36567</v>
      </c>
      <c r="C45">
        <v>4269.4946289</v>
      </c>
    </row>
    <row r="46" spans="1:3" x14ac:dyDescent="0.25">
      <c r="A46">
        <v>42</v>
      </c>
      <c r="B46" s="1">
        <f>DATE(2000,2,12) + TIME(0,0,0)</f>
        <v>36568</v>
      </c>
      <c r="C46">
        <v>4236.1889647999997</v>
      </c>
    </row>
    <row r="47" spans="1:3" x14ac:dyDescent="0.25">
      <c r="A47">
        <v>43</v>
      </c>
      <c r="B47" s="1">
        <f>DATE(2000,2,13) + TIME(0,0,0)</f>
        <v>36569</v>
      </c>
      <c r="C47">
        <v>4203.0444336</v>
      </c>
    </row>
    <row r="48" spans="1:3" x14ac:dyDescent="0.25">
      <c r="A48">
        <v>44</v>
      </c>
      <c r="B48" s="1">
        <f>DATE(2000,2,14) + TIME(0,0,0)</f>
        <v>36570</v>
      </c>
      <c r="C48">
        <v>4170.2006836</v>
      </c>
    </row>
    <row r="49" spans="1:3" x14ac:dyDescent="0.25">
      <c r="A49">
        <v>45</v>
      </c>
      <c r="B49" s="1">
        <f>DATE(2000,2,15) + TIME(0,0,0)</f>
        <v>36571</v>
      </c>
      <c r="C49">
        <v>4138.4438477000003</v>
      </c>
    </row>
    <row r="50" spans="1:3" x14ac:dyDescent="0.25">
      <c r="A50">
        <v>46</v>
      </c>
      <c r="B50" s="1">
        <f>DATE(2000,2,16) + TIME(0,0,0)</f>
        <v>36572</v>
      </c>
      <c r="C50">
        <v>4108.1088866999999</v>
      </c>
    </row>
    <row r="51" spans="1:3" x14ac:dyDescent="0.25">
      <c r="A51">
        <v>47</v>
      </c>
      <c r="B51" s="1">
        <f>DATE(2000,2,17) + TIME(0,0,0)</f>
        <v>36573</v>
      </c>
      <c r="C51">
        <v>4078.3127441000001</v>
      </c>
    </row>
    <row r="52" spans="1:3" x14ac:dyDescent="0.25">
      <c r="A52">
        <v>48</v>
      </c>
      <c r="B52" s="1">
        <f>DATE(2000,2,18) + TIME(0,0,0)</f>
        <v>36574</v>
      </c>
      <c r="C52">
        <v>4048.8732909999999</v>
      </c>
    </row>
    <row r="53" spans="1:3" x14ac:dyDescent="0.25">
      <c r="A53">
        <v>49</v>
      </c>
      <c r="B53" s="1">
        <f>DATE(2000,2,19) + TIME(0,0,0)</f>
        <v>36575</v>
      </c>
      <c r="C53">
        <v>4019.5336914</v>
      </c>
    </row>
    <row r="54" spans="1:3" x14ac:dyDescent="0.25">
      <c r="A54">
        <v>50</v>
      </c>
      <c r="B54" s="1">
        <f>DATE(2000,2,20) + TIME(0,0,0)</f>
        <v>36576</v>
      </c>
      <c r="C54">
        <v>3990.2470702999999</v>
      </c>
    </row>
    <row r="55" spans="1:3" x14ac:dyDescent="0.25">
      <c r="A55">
        <v>51</v>
      </c>
      <c r="B55" s="1">
        <f>DATE(2000,2,21) + TIME(0,0,0)</f>
        <v>36577</v>
      </c>
      <c r="C55">
        <v>3961.0051269999999</v>
      </c>
    </row>
    <row r="56" spans="1:3" x14ac:dyDescent="0.25">
      <c r="A56">
        <v>52</v>
      </c>
      <c r="B56" s="1">
        <f>DATE(2000,2,22) + TIME(0,0,0)</f>
        <v>36578</v>
      </c>
      <c r="C56">
        <v>3931.8029784999999</v>
      </c>
    </row>
    <row r="57" spans="1:3" x14ac:dyDescent="0.25">
      <c r="A57">
        <v>53</v>
      </c>
      <c r="B57" s="1">
        <f>DATE(2000,2,23) + TIME(0,0,0)</f>
        <v>36579</v>
      </c>
      <c r="C57">
        <v>3902.6437987999998</v>
      </c>
    </row>
    <row r="58" spans="1:3" x14ac:dyDescent="0.25">
      <c r="A58">
        <v>54</v>
      </c>
      <c r="B58" s="1">
        <f>DATE(2000,2,24) + TIME(0,0,0)</f>
        <v>36580</v>
      </c>
      <c r="C58">
        <v>3873.5444336</v>
      </c>
    </row>
    <row r="59" spans="1:3" x14ac:dyDescent="0.25">
      <c r="A59">
        <v>55</v>
      </c>
      <c r="B59" s="1">
        <f>DATE(2000,2,25) + TIME(0,0,0)</f>
        <v>36581</v>
      </c>
      <c r="C59">
        <v>3844.5500487999998</v>
      </c>
    </row>
    <row r="60" spans="1:3" x14ac:dyDescent="0.25">
      <c r="A60">
        <v>56</v>
      </c>
      <c r="B60" s="1">
        <f>DATE(2000,2,26) + TIME(0,0,0)</f>
        <v>36582</v>
      </c>
      <c r="C60">
        <v>3816.3317870999999</v>
      </c>
    </row>
    <row r="61" spans="1:3" x14ac:dyDescent="0.25">
      <c r="A61">
        <v>57</v>
      </c>
      <c r="B61" s="1">
        <f>DATE(2000,2,27) + TIME(0,0,0)</f>
        <v>36583</v>
      </c>
      <c r="C61">
        <v>3789.6625976999999</v>
      </c>
    </row>
    <row r="62" spans="1:3" x14ac:dyDescent="0.25">
      <c r="A62">
        <v>58</v>
      </c>
      <c r="B62" s="1">
        <f>DATE(2000,2,28) + TIME(0,0,0)</f>
        <v>36584</v>
      </c>
      <c r="C62">
        <v>3763.0449219000002</v>
      </c>
    </row>
    <row r="63" spans="1:3" x14ac:dyDescent="0.25">
      <c r="A63">
        <v>59</v>
      </c>
      <c r="B63" s="1">
        <f>DATE(2000,2,29) + TIME(0,0,0)</f>
        <v>36585</v>
      </c>
      <c r="C63">
        <v>3736.4533691000001</v>
      </c>
    </row>
    <row r="64" spans="1:3" x14ac:dyDescent="0.25">
      <c r="A64">
        <v>60</v>
      </c>
      <c r="B64" s="1">
        <f>DATE(2000,3,1) + TIME(0,0,0)</f>
        <v>36586</v>
      </c>
      <c r="C64">
        <v>3709.8952637000002</v>
      </c>
    </row>
    <row r="65" spans="1:3" x14ac:dyDescent="0.25">
      <c r="A65">
        <v>61</v>
      </c>
      <c r="B65" s="1">
        <f>DATE(2000,3,2) + TIME(0,0,0)</f>
        <v>36587</v>
      </c>
      <c r="C65">
        <v>3683.3774414</v>
      </c>
    </row>
    <row r="66" spans="1:3" x14ac:dyDescent="0.25">
      <c r="A66">
        <v>62</v>
      </c>
      <c r="B66" s="1">
        <f>DATE(2000,3,3) + TIME(0,0,0)</f>
        <v>36588</v>
      </c>
      <c r="C66">
        <v>3656.9299316000001</v>
      </c>
    </row>
    <row r="67" spans="1:3" x14ac:dyDescent="0.25">
      <c r="A67">
        <v>63</v>
      </c>
      <c r="B67" s="1">
        <f>DATE(2000,3,4) + TIME(0,0,0)</f>
        <v>36589</v>
      </c>
      <c r="C67">
        <v>3630.6201172000001</v>
      </c>
    </row>
    <row r="68" spans="1:3" x14ac:dyDescent="0.25">
      <c r="A68">
        <v>64</v>
      </c>
      <c r="B68" s="1">
        <f>DATE(2000,3,5) + TIME(0,0,0)</f>
        <v>36590</v>
      </c>
      <c r="C68">
        <v>3604.5012207</v>
      </c>
    </row>
    <row r="69" spans="1:3" x14ac:dyDescent="0.25">
      <c r="A69">
        <v>65</v>
      </c>
      <c r="B69" s="1">
        <f>DATE(2000,3,6) + TIME(0,0,0)</f>
        <v>36591</v>
      </c>
      <c r="C69">
        <v>3578.7546387000002</v>
      </c>
    </row>
    <row r="70" spans="1:3" x14ac:dyDescent="0.25">
      <c r="A70">
        <v>66</v>
      </c>
      <c r="B70" s="1">
        <f>DATE(2000,3,7) + TIME(0,0,0)</f>
        <v>36592</v>
      </c>
      <c r="C70">
        <v>3553.2204590000001</v>
      </c>
    </row>
    <row r="71" spans="1:3" x14ac:dyDescent="0.25">
      <c r="A71">
        <v>67</v>
      </c>
      <c r="B71" s="1">
        <f>DATE(2000,3,8) + TIME(0,0,0)</f>
        <v>36593</v>
      </c>
      <c r="C71">
        <v>3527.7526855000001</v>
      </c>
    </row>
    <row r="72" spans="1:3" x14ac:dyDescent="0.25">
      <c r="A72">
        <v>68</v>
      </c>
      <c r="B72" s="1">
        <f>DATE(2000,3,9) + TIME(0,0,0)</f>
        <v>36594</v>
      </c>
      <c r="C72">
        <v>3502.3979491999999</v>
      </c>
    </row>
    <row r="73" spans="1:3" x14ac:dyDescent="0.25">
      <c r="A73">
        <v>69</v>
      </c>
      <c r="B73" s="1">
        <f>DATE(2000,3,10) + TIME(0,0,0)</f>
        <v>36595</v>
      </c>
      <c r="C73">
        <v>3477.4829101999999</v>
      </c>
    </row>
    <row r="74" spans="1:3" x14ac:dyDescent="0.25">
      <c r="A74">
        <v>70</v>
      </c>
      <c r="B74" s="1">
        <f>DATE(2000,3,11) + TIME(0,0,0)</f>
        <v>36596</v>
      </c>
      <c r="C74">
        <v>3453.2592773000001</v>
      </c>
    </row>
    <row r="75" spans="1:3" x14ac:dyDescent="0.25">
      <c r="A75">
        <v>71</v>
      </c>
      <c r="B75" s="1">
        <f>DATE(2000,3,12) + TIME(0,0,0)</f>
        <v>36597</v>
      </c>
      <c r="C75">
        <v>3429.9777832</v>
      </c>
    </row>
    <row r="76" spans="1:3" x14ac:dyDescent="0.25">
      <c r="A76">
        <v>72</v>
      </c>
      <c r="B76" s="1">
        <f>DATE(2000,3,13) + TIME(0,0,0)</f>
        <v>36598</v>
      </c>
      <c r="C76">
        <v>3408.3657226999999</v>
      </c>
    </row>
    <row r="77" spans="1:3" x14ac:dyDescent="0.25">
      <c r="A77">
        <v>73</v>
      </c>
      <c r="B77" s="1">
        <f>DATE(2000,3,14) + TIME(0,0,0)</f>
        <v>36599</v>
      </c>
      <c r="C77">
        <v>3387.4763183999999</v>
      </c>
    </row>
    <row r="78" spans="1:3" x14ac:dyDescent="0.25">
      <c r="A78">
        <v>74</v>
      </c>
      <c r="B78" s="1">
        <f>DATE(2000,3,15) + TIME(0,0,0)</f>
        <v>36600</v>
      </c>
      <c r="C78">
        <v>3367.6506347999998</v>
      </c>
    </row>
    <row r="79" spans="1:3" x14ac:dyDescent="0.25">
      <c r="A79">
        <v>75</v>
      </c>
      <c r="B79" s="1">
        <f>DATE(2000,3,16) + TIME(0,0,0)</f>
        <v>36601</v>
      </c>
      <c r="C79">
        <v>3349.7316894999999</v>
      </c>
    </row>
    <row r="80" spans="1:3" x14ac:dyDescent="0.25">
      <c r="A80">
        <v>76</v>
      </c>
      <c r="B80" s="1">
        <f>DATE(2000,3,17) + TIME(0,0,0)</f>
        <v>36602</v>
      </c>
      <c r="C80">
        <v>3341.9694823999998</v>
      </c>
    </row>
    <row r="81" spans="1:3" x14ac:dyDescent="0.25">
      <c r="A81">
        <v>77</v>
      </c>
      <c r="B81" s="1">
        <f>DATE(2000,3,18) + TIME(0,0,0)</f>
        <v>36603</v>
      </c>
      <c r="C81">
        <v>3341.3618164</v>
      </c>
    </row>
    <row r="82" spans="1:3" x14ac:dyDescent="0.25">
      <c r="A82">
        <v>78</v>
      </c>
      <c r="B82" s="1">
        <f>DATE(2000,3,19) + TIME(0,0,0)</f>
        <v>36604</v>
      </c>
      <c r="C82">
        <v>3341.1296387000002</v>
      </c>
    </row>
    <row r="83" spans="1:3" x14ac:dyDescent="0.25">
      <c r="A83">
        <v>79</v>
      </c>
      <c r="B83" s="1">
        <f>DATE(2000,3,20) + TIME(0,0,0)</f>
        <v>36605</v>
      </c>
      <c r="C83">
        <v>3340.9694823999998</v>
      </c>
    </row>
    <row r="84" spans="1:3" x14ac:dyDescent="0.25">
      <c r="A84">
        <v>80</v>
      </c>
      <c r="B84" s="1">
        <f>DATE(2000,3,21) + TIME(0,0,0)</f>
        <v>36606</v>
      </c>
      <c r="C84">
        <v>3340.8366698999998</v>
      </c>
    </row>
    <row r="85" spans="1:3" x14ac:dyDescent="0.25">
      <c r="A85">
        <v>81</v>
      </c>
      <c r="B85" s="1">
        <f>DATE(2000,3,22) + TIME(0,0,0)</f>
        <v>36607</v>
      </c>
      <c r="C85">
        <v>3340.7160644999999</v>
      </c>
    </row>
    <row r="86" spans="1:3" x14ac:dyDescent="0.25">
      <c r="A86">
        <v>82</v>
      </c>
      <c r="B86" s="1">
        <f>DATE(2000,3,23) + TIME(0,0,0)</f>
        <v>36608</v>
      </c>
      <c r="C86">
        <v>3340.5959472999998</v>
      </c>
    </row>
    <row r="87" spans="1:3" x14ac:dyDescent="0.25">
      <c r="A87">
        <v>83</v>
      </c>
      <c r="B87" s="1">
        <f>DATE(2000,3,24) + TIME(0,0,0)</f>
        <v>36609</v>
      </c>
      <c r="C87">
        <v>3340.4802245999999</v>
      </c>
    </row>
    <row r="88" spans="1:3" x14ac:dyDescent="0.25">
      <c r="A88">
        <v>84</v>
      </c>
      <c r="B88" s="1">
        <f>DATE(2000,3,25) + TIME(0,0,0)</f>
        <v>36610</v>
      </c>
      <c r="C88">
        <v>3340.3681640999998</v>
      </c>
    </row>
    <row r="89" spans="1:3" x14ac:dyDescent="0.25">
      <c r="A89">
        <v>85</v>
      </c>
      <c r="B89" s="1">
        <f>DATE(2000,3,26) + TIME(0,0,0)</f>
        <v>36611</v>
      </c>
      <c r="C89">
        <v>3340.2587890999998</v>
      </c>
    </row>
    <row r="90" spans="1:3" x14ac:dyDescent="0.25">
      <c r="A90">
        <v>86</v>
      </c>
      <c r="B90" s="1">
        <f>DATE(2000,3,27) + TIME(0,0,0)</f>
        <v>36612</v>
      </c>
      <c r="C90">
        <v>3340.1518554999998</v>
      </c>
    </row>
    <row r="91" spans="1:3" x14ac:dyDescent="0.25">
      <c r="A91">
        <v>87</v>
      </c>
      <c r="B91" s="1">
        <f>DATE(2000,3,28) + TIME(0,0,0)</f>
        <v>36613</v>
      </c>
      <c r="C91">
        <v>3340.0493164</v>
      </c>
    </row>
    <row r="92" spans="1:3" x14ac:dyDescent="0.25">
      <c r="A92">
        <v>88</v>
      </c>
      <c r="B92" s="1">
        <f>DATE(2000,3,29) + TIME(0,0,0)</f>
        <v>36614</v>
      </c>
      <c r="C92">
        <v>3339.9482422000001</v>
      </c>
    </row>
    <row r="93" spans="1:3" x14ac:dyDescent="0.25">
      <c r="A93">
        <v>89</v>
      </c>
      <c r="B93" s="1">
        <f>DATE(2000,3,30) + TIME(0,0,0)</f>
        <v>36615</v>
      </c>
      <c r="C93">
        <v>3339.8520508000001</v>
      </c>
    </row>
    <row r="94" spans="1:3" x14ac:dyDescent="0.25">
      <c r="A94">
        <v>90</v>
      </c>
      <c r="B94" s="1">
        <f>DATE(2000,3,31) + TIME(0,0,0)</f>
        <v>36616</v>
      </c>
      <c r="C94">
        <v>3339.7561034999999</v>
      </c>
    </row>
    <row r="95" spans="1:3" x14ac:dyDescent="0.25">
      <c r="A95">
        <v>91</v>
      </c>
      <c r="B95" s="1">
        <f>DATE(2000,4,1) + TIME(0,0,0)</f>
        <v>36617</v>
      </c>
      <c r="C95">
        <v>3339.6643066000001</v>
      </c>
    </row>
    <row r="96" spans="1:3" x14ac:dyDescent="0.25">
      <c r="A96">
        <v>92</v>
      </c>
      <c r="B96" s="1">
        <f>DATE(2000,4,2) + TIME(0,0,0)</f>
        <v>36618</v>
      </c>
      <c r="C96">
        <v>3339.5742187999999</v>
      </c>
    </row>
    <row r="97" spans="1:3" x14ac:dyDescent="0.25">
      <c r="A97">
        <v>93</v>
      </c>
      <c r="B97" s="1">
        <f>DATE(2000,4,3) + TIME(0,0,0)</f>
        <v>36619</v>
      </c>
      <c r="C97">
        <v>3339.4870605000001</v>
      </c>
    </row>
    <row r="98" spans="1:3" x14ac:dyDescent="0.25">
      <c r="A98">
        <v>94</v>
      </c>
      <c r="B98" s="1">
        <f>DATE(2000,4,4) + TIME(0,0,0)</f>
        <v>36620</v>
      </c>
      <c r="C98">
        <v>3339.4023437999999</v>
      </c>
    </row>
    <row r="99" spans="1:3" x14ac:dyDescent="0.25">
      <c r="A99">
        <v>95</v>
      </c>
      <c r="B99" s="1">
        <f>DATE(2000,4,5) + TIME(0,0,0)</f>
        <v>36621</v>
      </c>
      <c r="C99">
        <v>3339.3217773000001</v>
      </c>
    </row>
    <row r="100" spans="1:3" x14ac:dyDescent="0.25">
      <c r="A100">
        <v>96</v>
      </c>
      <c r="B100" s="1">
        <f>DATE(2000,4,6) + TIME(0,0,0)</f>
        <v>36622</v>
      </c>
      <c r="C100">
        <v>3339.2446289</v>
      </c>
    </row>
    <row r="101" spans="1:3" x14ac:dyDescent="0.25">
      <c r="A101">
        <v>97</v>
      </c>
      <c r="B101" s="1">
        <f>DATE(2000,4,7) + TIME(0,0,0)</f>
        <v>36623</v>
      </c>
      <c r="C101">
        <v>3339.1689452999999</v>
      </c>
    </row>
    <row r="102" spans="1:3" x14ac:dyDescent="0.25">
      <c r="A102">
        <v>98</v>
      </c>
      <c r="B102" s="1">
        <f>DATE(2000,4,8) + TIME(0,0,0)</f>
        <v>36624</v>
      </c>
      <c r="C102">
        <v>3339.0964355000001</v>
      </c>
    </row>
    <row r="103" spans="1:3" x14ac:dyDescent="0.25">
      <c r="A103">
        <v>99</v>
      </c>
      <c r="B103" s="1">
        <f>DATE(2000,4,9) + TIME(0,0,0)</f>
        <v>36625</v>
      </c>
      <c r="C103">
        <v>3339.0268554999998</v>
      </c>
    </row>
    <row r="104" spans="1:3" x14ac:dyDescent="0.25">
      <c r="A104">
        <v>100</v>
      </c>
      <c r="B104" s="1">
        <f>DATE(2000,4,10) + TIME(0,0,0)</f>
        <v>36626</v>
      </c>
      <c r="C104">
        <v>3338.9611816000001</v>
      </c>
    </row>
    <row r="105" spans="1:3" x14ac:dyDescent="0.25">
      <c r="A105">
        <v>101</v>
      </c>
      <c r="B105" s="1">
        <f>DATE(2000,4,11) + TIME(0,0,0)</f>
        <v>36627</v>
      </c>
      <c r="C105">
        <v>3338.8979491999999</v>
      </c>
    </row>
    <row r="106" spans="1:3" x14ac:dyDescent="0.25">
      <c r="A106">
        <v>102</v>
      </c>
      <c r="B106" s="1">
        <f>DATE(2000,4,12) + TIME(0,0,0)</f>
        <v>36628</v>
      </c>
      <c r="C106">
        <v>3338.8364258000001</v>
      </c>
    </row>
    <row r="107" spans="1:3" x14ac:dyDescent="0.25">
      <c r="A107">
        <v>103</v>
      </c>
      <c r="B107" s="1">
        <f>DATE(2000,4,13) + TIME(0,0,0)</f>
        <v>36629</v>
      </c>
      <c r="C107">
        <v>3338.7805176000002</v>
      </c>
    </row>
    <row r="108" spans="1:3" x14ac:dyDescent="0.25">
      <c r="A108">
        <v>104</v>
      </c>
      <c r="B108" s="1">
        <f>DATE(2000,4,14) + TIME(0,0,0)</f>
        <v>36630</v>
      </c>
      <c r="C108">
        <v>3338.7260741999999</v>
      </c>
    </row>
    <row r="109" spans="1:3" x14ac:dyDescent="0.25">
      <c r="A109">
        <v>105</v>
      </c>
      <c r="B109" s="1">
        <f>DATE(2000,4,15) + TIME(0,0,0)</f>
        <v>36631</v>
      </c>
      <c r="C109">
        <v>3338.6748047000001</v>
      </c>
    </row>
    <row r="110" spans="1:3" x14ac:dyDescent="0.25">
      <c r="A110">
        <v>106</v>
      </c>
      <c r="B110" s="1">
        <f>DATE(2000,4,16) + TIME(0,0,0)</f>
        <v>36632</v>
      </c>
      <c r="C110">
        <v>3338.6257323999998</v>
      </c>
    </row>
    <row r="111" spans="1:3" x14ac:dyDescent="0.25">
      <c r="A111">
        <v>107</v>
      </c>
      <c r="B111" s="1">
        <f>DATE(2000,4,17) + TIME(0,0,0)</f>
        <v>36633</v>
      </c>
      <c r="C111">
        <v>3338.5783691000001</v>
      </c>
    </row>
    <row r="112" spans="1:3" x14ac:dyDescent="0.25">
      <c r="A112">
        <v>108</v>
      </c>
      <c r="B112" s="1">
        <f>DATE(2000,4,18) + TIME(0,0,0)</f>
        <v>36634</v>
      </c>
      <c r="C112">
        <v>3338.5358887000002</v>
      </c>
    </row>
    <row r="113" spans="1:3" x14ac:dyDescent="0.25">
      <c r="A113">
        <v>109</v>
      </c>
      <c r="B113" s="1">
        <f>DATE(2000,4,19) + TIME(0,0,0)</f>
        <v>36635</v>
      </c>
      <c r="C113">
        <v>3338.4941405999998</v>
      </c>
    </row>
    <row r="114" spans="1:3" x14ac:dyDescent="0.25">
      <c r="A114">
        <v>110</v>
      </c>
      <c r="B114" s="1">
        <f>DATE(2000,4,20) + TIME(0,0,0)</f>
        <v>36636</v>
      </c>
      <c r="C114">
        <v>3338.4550780999998</v>
      </c>
    </row>
    <row r="115" spans="1:3" x14ac:dyDescent="0.25">
      <c r="A115">
        <v>111</v>
      </c>
      <c r="B115" s="1">
        <f>DATE(2000,4,21) + TIME(0,0,0)</f>
        <v>36637</v>
      </c>
      <c r="C115">
        <v>3338.4179687999999</v>
      </c>
    </row>
    <row r="116" spans="1:3" x14ac:dyDescent="0.25">
      <c r="A116">
        <v>112</v>
      </c>
      <c r="B116" s="1">
        <f>DATE(2000,4,22) + TIME(0,0,0)</f>
        <v>36638</v>
      </c>
      <c r="C116">
        <v>3338.3845215000001</v>
      </c>
    </row>
    <row r="117" spans="1:3" x14ac:dyDescent="0.25">
      <c r="A117">
        <v>113</v>
      </c>
      <c r="B117" s="1">
        <f>DATE(2000,4,23) + TIME(0,0,0)</f>
        <v>36639</v>
      </c>
      <c r="C117">
        <v>3338.3518066000001</v>
      </c>
    </row>
    <row r="118" spans="1:3" x14ac:dyDescent="0.25">
      <c r="A118">
        <v>114</v>
      </c>
      <c r="B118" s="1">
        <f>DATE(2000,4,24) + TIME(0,0,0)</f>
        <v>36640</v>
      </c>
      <c r="C118">
        <v>3338.3208008000001</v>
      </c>
    </row>
    <row r="119" spans="1:3" x14ac:dyDescent="0.25">
      <c r="A119">
        <v>115</v>
      </c>
      <c r="B119" s="1">
        <f>DATE(2000,4,25) + TIME(0,0,0)</f>
        <v>36641</v>
      </c>
      <c r="C119">
        <v>3338.2912597999998</v>
      </c>
    </row>
    <row r="120" spans="1:3" x14ac:dyDescent="0.25">
      <c r="A120">
        <v>116</v>
      </c>
      <c r="B120" s="1">
        <f>DATE(2000,4,26) + TIME(0,0,0)</f>
        <v>36642</v>
      </c>
      <c r="C120">
        <v>3338.2636719000002</v>
      </c>
    </row>
    <row r="121" spans="1:3" x14ac:dyDescent="0.25">
      <c r="A121">
        <v>117</v>
      </c>
      <c r="B121" s="1">
        <f>DATE(2000,4,27) + TIME(0,0,0)</f>
        <v>36643</v>
      </c>
      <c r="C121">
        <v>3338.2382812000001</v>
      </c>
    </row>
    <row r="122" spans="1:3" x14ac:dyDescent="0.25">
      <c r="A122">
        <v>118</v>
      </c>
      <c r="B122" s="1">
        <f>DATE(2000,4,28) + TIME(0,0,0)</f>
        <v>36644</v>
      </c>
      <c r="C122">
        <v>3338.2138672000001</v>
      </c>
    </row>
    <row r="123" spans="1:3" x14ac:dyDescent="0.25">
      <c r="A123">
        <v>119</v>
      </c>
      <c r="B123" s="1">
        <f>DATE(2000,4,29) + TIME(0,0,0)</f>
        <v>36645</v>
      </c>
      <c r="C123">
        <v>3338.1906737999998</v>
      </c>
    </row>
    <row r="124" spans="1:3" x14ac:dyDescent="0.25">
      <c r="A124">
        <v>120</v>
      </c>
      <c r="B124" s="1">
        <f>DATE(2000,4,30) + TIME(0,0,0)</f>
        <v>36646</v>
      </c>
      <c r="C124">
        <v>3338.1684570000002</v>
      </c>
    </row>
    <row r="125" spans="1:3" x14ac:dyDescent="0.25">
      <c r="A125">
        <v>121</v>
      </c>
      <c r="B125" s="1">
        <f>DATE(2000,5,1) + TIME(0,0,0)</f>
        <v>36647</v>
      </c>
      <c r="C125">
        <v>3338.1472168</v>
      </c>
    </row>
    <row r="126" spans="1:3" x14ac:dyDescent="0.25">
      <c r="A126">
        <v>122</v>
      </c>
      <c r="B126" s="1">
        <f>DATE(2000,5,2) + TIME(0,0,0)</f>
        <v>36648</v>
      </c>
      <c r="C126">
        <v>3338.1264648000001</v>
      </c>
    </row>
    <row r="127" spans="1:3" x14ac:dyDescent="0.25">
      <c r="A127">
        <v>123</v>
      </c>
      <c r="B127" s="1">
        <f>DATE(2000,5,3) + TIME(0,0,0)</f>
        <v>36649</v>
      </c>
      <c r="C127">
        <v>3338.1066894999999</v>
      </c>
    </row>
    <row r="128" spans="1:3" x14ac:dyDescent="0.25">
      <c r="A128">
        <v>124</v>
      </c>
      <c r="B128" s="1">
        <f>DATE(2000,5,4) + TIME(0,0,0)</f>
        <v>36650</v>
      </c>
      <c r="C128">
        <v>3338.0874023000001</v>
      </c>
    </row>
    <row r="129" spans="1:3" x14ac:dyDescent="0.25">
      <c r="A129">
        <v>125</v>
      </c>
      <c r="B129" s="1">
        <f>DATE(2000,5,5) + TIME(0,0,0)</f>
        <v>36651</v>
      </c>
      <c r="C129">
        <v>3338.0688476999999</v>
      </c>
    </row>
    <row r="130" spans="1:3" x14ac:dyDescent="0.25">
      <c r="A130">
        <v>126</v>
      </c>
      <c r="B130" s="1">
        <f>DATE(2000,5,6) + TIME(0,0,0)</f>
        <v>36652</v>
      </c>
      <c r="C130">
        <v>3338.0507812000001</v>
      </c>
    </row>
    <row r="131" spans="1:3" x14ac:dyDescent="0.25">
      <c r="A131">
        <v>127</v>
      </c>
      <c r="B131" s="1">
        <f>DATE(2000,5,7) + TIME(0,0,0)</f>
        <v>36653</v>
      </c>
      <c r="C131">
        <v>3338.0334472999998</v>
      </c>
    </row>
    <row r="132" spans="1:3" x14ac:dyDescent="0.25">
      <c r="A132">
        <v>128</v>
      </c>
      <c r="B132" s="1">
        <f>DATE(2000,5,8) + TIME(0,0,0)</f>
        <v>36654</v>
      </c>
      <c r="C132">
        <v>3338.0163573999998</v>
      </c>
    </row>
    <row r="133" spans="1:3" x14ac:dyDescent="0.25">
      <c r="A133">
        <v>129</v>
      </c>
      <c r="B133" s="1">
        <f>DATE(2000,5,9) + TIME(0,0,0)</f>
        <v>36655</v>
      </c>
      <c r="C133">
        <v>3337.9997558999999</v>
      </c>
    </row>
    <row r="134" spans="1:3" x14ac:dyDescent="0.25">
      <c r="A134">
        <v>130</v>
      </c>
      <c r="B134" s="1">
        <f>DATE(2000,5,10) + TIME(0,0,0)</f>
        <v>36656</v>
      </c>
      <c r="C134">
        <v>3337.9836426000002</v>
      </c>
    </row>
    <row r="135" spans="1:3" x14ac:dyDescent="0.25">
      <c r="A135">
        <v>131</v>
      </c>
      <c r="B135" s="1">
        <f>DATE(2000,5,11) + TIME(0,0,0)</f>
        <v>36657</v>
      </c>
      <c r="C135">
        <v>3337.9680176000002</v>
      </c>
    </row>
    <row r="136" spans="1:3" x14ac:dyDescent="0.25">
      <c r="A136">
        <v>132</v>
      </c>
      <c r="B136" s="1">
        <f>DATE(2000,5,12) + TIME(0,0,0)</f>
        <v>36658</v>
      </c>
      <c r="C136">
        <v>3337.9526366999999</v>
      </c>
    </row>
    <row r="137" spans="1:3" x14ac:dyDescent="0.25">
      <c r="A137">
        <v>133</v>
      </c>
      <c r="B137" s="1">
        <f>DATE(2000,5,13) + TIME(0,0,0)</f>
        <v>36659</v>
      </c>
      <c r="C137">
        <v>3337.9377441000001</v>
      </c>
    </row>
    <row r="138" spans="1:3" x14ac:dyDescent="0.25">
      <c r="A138">
        <v>134</v>
      </c>
      <c r="B138" s="1">
        <f>DATE(2000,5,14) + TIME(0,0,0)</f>
        <v>36660</v>
      </c>
      <c r="C138">
        <v>3337.9230957</v>
      </c>
    </row>
    <row r="139" spans="1:3" x14ac:dyDescent="0.25">
      <c r="A139">
        <v>135</v>
      </c>
      <c r="B139" s="1">
        <f>DATE(2000,5,15) + TIME(0,0,0)</f>
        <v>36661</v>
      </c>
      <c r="C139">
        <v>3337.9086914</v>
      </c>
    </row>
    <row r="140" spans="1:3" x14ac:dyDescent="0.25">
      <c r="A140">
        <v>136</v>
      </c>
      <c r="B140" s="1">
        <f>DATE(2000,5,16) + TIME(0,0,0)</f>
        <v>36662</v>
      </c>
      <c r="C140">
        <v>3337.8947754000001</v>
      </c>
    </row>
    <row r="141" spans="1:3" x14ac:dyDescent="0.25">
      <c r="A141">
        <v>137</v>
      </c>
      <c r="B141" s="1">
        <f>DATE(2000,5,17) + TIME(0,0,0)</f>
        <v>36663</v>
      </c>
      <c r="C141">
        <v>3337.8811034999999</v>
      </c>
    </row>
    <row r="142" spans="1:3" x14ac:dyDescent="0.25">
      <c r="A142">
        <v>138</v>
      </c>
      <c r="B142" s="1">
        <f>DATE(2000,5,18) + TIME(0,0,0)</f>
        <v>36664</v>
      </c>
      <c r="C142">
        <v>3337.8676758000001</v>
      </c>
    </row>
    <row r="143" spans="1:3" x14ac:dyDescent="0.25">
      <c r="A143">
        <v>139</v>
      </c>
      <c r="B143" s="1">
        <f>DATE(2000,5,19) + TIME(0,0,0)</f>
        <v>36665</v>
      </c>
      <c r="C143">
        <v>3337.8544922000001</v>
      </c>
    </row>
    <row r="144" spans="1:3" x14ac:dyDescent="0.25">
      <c r="A144">
        <v>140</v>
      </c>
      <c r="B144" s="1">
        <f>DATE(2000,5,20) + TIME(0,0,0)</f>
        <v>36666</v>
      </c>
      <c r="C144">
        <v>3337.8415527000002</v>
      </c>
    </row>
    <row r="145" spans="1:3" x14ac:dyDescent="0.25">
      <c r="A145">
        <v>141</v>
      </c>
      <c r="B145" s="1">
        <f>DATE(2000,5,21) + TIME(0,0,0)</f>
        <v>36667</v>
      </c>
      <c r="C145">
        <v>3337.8288573999998</v>
      </c>
    </row>
    <row r="146" spans="1:3" x14ac:dyDescent="0.25">
      <c r="A146">
        <v>142</v>
      </c>
      <c r="B146" s="1">
        <f>DATE(2000,5,22) + TIME(0,0,0)</f>
        <v>36668</v>
      </c>
      <c r="C146">
        <v>3337.8164062000001</v>
      </c>
    </row>
    <row r="147" spans="1:3" x14ac:dyDescent="0.25">
      <c r="A147">
        <v>143</v>
      </c>
      <c r="B147" s="1">
        <f>DATE(2000,5,23) + TIME(0,0,0)</f>
        <v>36669</v>
      </c>
      <c r="C147">
        <v>3337.8041991999999</v>
      </c>
    </row>
    <row r="148" spans="1:3" x14ac:dyDescent="0.25">
      <c r="A148">
        <v>144</v>
      </c>
      <c r="B148" s="1">
        <f>DATE(2000,5,24) + TIME(0,0,0)</f>
        <v>36670</v>
      </c>
      <c r="C148">
        <v>3337.7922362999998</v>
      </c>
    </row>
    <row r="149" spans="1:3" x14ac:dyDescent="0.25">
      <c r="A149">
        <v>145</v>
      </c>
      <c r="B149" s="1">
        <f>DATE(2000,5,25) + TIME(0,0,0)</f>
        <v>36671</v>
      </c>
      <c r="C149">
        <v>3337.7805176000002</v>
      </c>
    </row>
    <row r="150" spans="1:3" x14ac:dyDescent="0.25">
      <c r="A150">
        <v>146</v>
      </c>
      <c r="B150" s="1">
        <f>DATE(2000,5,26) + TIME(0,0,0)</f>
        <v>36672</v>
      </c>
      <c r="C150">
        <v>3337.7690429999998</v>
      </c>
    </row>
    <row r="151" spans="1:3" x14ac:dyDescent="0.25">
      <c r="A151">
        <v>147</v>
      </c>
      <c r="B151" s="1">
        <f>DATE(2000,5,27) + TIME(0,0,0)</f>
        <v>36673</v>
      </c>
      <c r="C151">
        <v>3337.7575683999999</v>
      </c>
    </row>
    <row r="152" spans="1:3" x14ac:dyDescent="0.25">
      <c r="A152">
        <v>148</v>
      </c>
      <c r="B152" s="1">
        <f>DATE(2000,5,28) + TIME(0,0,0)</f>
        <v>36674</v>
      </c>
      <c r="C152">
        <v>3337.7463379000001</v>
      </c>
    </row>
    <row r="153" spans="1:3" x14ac:dyDescent="0.25">
      <c r="A153">
        <v>149</v>
      </c>
      <c r="B153" s="1">
        <f>DATE(2000,5,29) + TIME(0,0,0)</f>
        <v>36675</v>
      </c>
      <c r="C153">
        <v>3337.7353515999998</v>
      </c>
    </row>
    <row r="154" spans="1:3" x14ac:dyDescent="0.25">
      <c r="A154">
        <v>150</v>
      </c>
      <c r="B154" s="1">
        <f>DATE(2000,5,30) + TIME(0,0,0)</f>
        <v>36676</v>
      </c>
      <c r="C154">
        <v>3337.7246094000002</v>
      </c>
    </row>
    <row r="155" spans="1:3" x14ac:dyDescent="0.25">
      <c r="A155">
        <v>151</v>
      </c>
      <c r="B155" s="1">
        <f>DATE(2000,5,31) + TIME(0,0,0)</f>
        <v>36677</v>
      </c>
      <c r="C155">
        <v>3337.7138672000001</v>
      </c>
    </row>
    <row r="156" spans="1:3" x14ac:dyDescent="0.25">
      <c r="A156">
        <v>152</v>
      </c>
      <c r="B156" s="1">
        <f>DATE(2000,6,1) + TIME(0,0,0)</f>
        <v>36678</v>
      </c>
      <c r="C156">
        <v>3337.7033691000001</v>
      </c>
    </row>
    <row r="157" spans="1:3" x14ac:dyDescent="0.25">
      <c r="A157">
        <v>153</v>
      </c>
      <c r="B157" s="1">
        <f>DATE(2000,6,2) + TIME(0,0,0)</f>
        <v>36679</v>
      </c>
      <c r="C157">
        <v>3337.6931152000002</v>
      </c>
    </row>
    <row r="158" spans="1:3" x14ac:dyDescent="0.25">
      <c r="A158">
        <v>154</v>
      </c>
      <c r="B158" s="1">
        <f>DATE(2000,6,3) + TIME(0,0,0)</f>
        <v>36680</v>
      </c>
      <c r="C158">
        <v>3337.6828612999998</v>
      </c>
    </row>
    <row r="159" spans="1:3" x14ac:dyDescent="0.25">
      <c r="A159">
        <v>155</v>
      </c>
      <c r="B159" s="1">
        <f>DATE(2000,6,4) + TIME(0,0,0)</f>
        <v>36681</v>
      </c>
      <c r="C159">
        <v>3337.6728515999998</v>
      </c>
    </row>
    <row r="160" spans="1:3" x14ac:dyDescent="0.25">
      <c r="A160">
        <v>156</v>
      </c>
      <c r="B160" s="1">
        <f>DATE(2000,6,5) + TIME(0,0,0)</f>
        <v>36682</v>
      </c>
      <c r="C160">
        <v>3337.6628418</v>
      </c>
    </row>
    <row r="161" spans="1:3" x14ac:dyDescent="0.25">
      <c r="A161">
        <v>157</v>
      </c>
      <c r="B161" s="1">
        <f>DATE(2000,6,6) + TIME(0,0,0)</f>
        <v>36683</v>
      </c>
      <c r="C161">
        <v>3337.6530762000002</v>
      </c>
    </row>
    <row r="162" spans="1:3" x14ac:dyDescent="0.25">
      <c r="A162">
        <v>158</v>
      </c>
      <c r="B162" s="1">
        <f>DATE(2000,6,7) + TIME(0,0,0)</f>
        <v>36684</v>
      </c>
      <c r="C162">
        <v>3337.6433105000001</v>
      </c>
    </row>
    <row r="163" spans="1:3" x14ac:dyDescent="0.25">
      <c r="A163">
        <v>159</v>
      </c>
      <c r="B163" s="1">
        <f>DATE(2000,6,8) + TIME(0,0,0)</f>
        <v>36685</v>
      </c>
      <c r="C163">
        <v>3337.6340332</v>
      </c>
    </row>
    <row r="164" spans="1:3" x14ac:dyDescent="0.25">
      <c r="A164">
        <v>160</v>
      </c>
      <c r="B164" s="1">
        <f>DATE(2000,6,9) + TIME(0,0,0)</f>
        <v>36686</v>
      </c>
      <c r="C164">
        <v>3337.6245116999999</v>
      </c>
    </row>
    <row r="165" spans="1:3" x14ac:dyDescent="0.25">
      <c r="A165">
        <v>161</v>
      </c>
      <c r="B165" s="1">
        <f>DATE(2000,6,10) + TIME(0,0,0)</f>
        <v>36687</v>
      </c>
      <c r="C165">
        <v>3337.6152344000002</v>
      </c>
    </row>
    <row r="166" spans="1:3" x14ac:dyDescent="0.25">
      <c r="A166">
        <v>162</v>
      </c>
      <c r="B166" s="1">
        <f>DATE(2000,6,11) + TIME(0,0,0)</f>
        <v>36688</v>
      </c>
      <c r="C166">
        <v>3337.6062012000002</v>
      </c>
    </row>
    <row r="167" spans="1:3" x14ac:dyDescent="0.25">
      <c r="A167">
        <v>163</v>
      </c>
      <c r="B167" s="1">
        <f>DATE(2000,6,12) + TIME(0,0,0)</f>
        <v>36689</v>
      </c>
      <c r="C167">
        <v>3337.5971679999998</v>
      </c>
    </row>
    <row r="168" spans="1:3" x14ac:dyDescent="0.25">
      <c r="A168">
        <v>164</v>
      </c>
      <c r="B168" s="1">
        <f>DATE(2000,6,13) + TIME(0,0,0)</f>
        <v>36690</v>
      </c>
      <c r="C168">
        <v>3337.5881347999998</v>
      </c>
    </row>
    <row r="169" spans="1:3" x14ac:dyDescent="0.25">
      <c r="A169">
        <v>165</v>
      </c>
      <c r="B169" s="1">
        <f>DATE(2000,6,14) + TIME(0,0,0)</f>
        <v>36691</v>
      </c>
      <c r="C169">
        <v>3337.5793457</v>
      </c>
    </row>
    <row r="170" spans="1:3" x14ac:dyDescent="0.25">
      <c r="A170">
        <v>166</v>
      </c>
      <c r="B170" s="1">
        <f>DATE(2000,6,15) + TIME(0,0,0)</f>
        <v>36692</v>
      </c>
      <c r="C170">
        <v>3337.5708008000001</v>
      </c>
    </row>
    <row r="171" spans="1:3" x14ac:dyDescent="0.25">
      <c r="A171">
        <v>167</v>
      </c>
      <c r="B171" s="1">
        <f>DATE(2000,6,16) + TIME(0,0,0)</f>
        <v>36693</v>
      </c>
      <c r="C171">
        <v>3337.5622558999999</v>
      </c>
    </row>
    <row r="172" spans="1:3" x14ac:dyDescent="0.25">
      <c r="A172">
        <v>168</v>
      </c>
      <c r="B172" s="1">
        <f>DATE(2000,6,17) + TIME(0,0,0)</f>
        <v>36694</v>
      </c>
      <c r="C172">
        <v>3337.5537109000002</v>
      </c>
    </row>
    <row r="173" spans="1:3" x14ac:dyDescent="0.25">
      <c r="A173">
        <v>169</v>
      </c>
      <c r="B173" s="1">
        <f>DATE(2000,6,18) + TIME(0,0,0)</f>
        <v>36695</v>
      </c>
      <c r="C173">
        <v>3337.5454101999999</v>
      </c>
    </row>
    <row r="174" spans="1:3" x14ac:dyDescent="0.25">
      <c r="A174">
        <v>170</v>
      </c>
      <c r="B174" s="1">
        <f>DATE(2000,6,19) + TIME(0,0,0)</f>
        <v>36696</v>
      </c>
      <c r="C174">
        <v>3337.5371094000002</v>
      </c>
    </row>
    <row r="175" spans="1:3" x14ac:dyDescent="0.25">
      <c r="A175">
        <v>171</v>
      </c>
      <c r="B175" s="1">
        <f>DATE(2000,6,20) + TIME(0,0,0)</f>
        <v>36697</v>
      </c>
      <c r="C175">
        <v>3337.5288086</v>
      </c>
    </row>
    <row r="176" spans="1:3" x14ac:dyDescent="0.25">
      <c r="A176">
        <v>172</v>
      </c>
      <c r="B176" s="1">
        <f>DATE(2000,6,21) + TIME(0,0,0)</f>
        <v>36698</v>
      </c>
      <c r="C176">
        <v>3337.5207519999999</v>
      </c>
    </row>
    <row r="177" spans="1:3" x14ac:dyDescent="0.25">
      <c r="A177">
        <v>173</v>
      </c>
      <c r="B177" s="1">
        <f>DATE(2000,6,22) + TIME(0,0,0)</f>
        <v>36699</v>
      </c>
      <c r="C177">
        <v>3337.5126952999999</v>
      </c>
    </row>
    <row r="178" spans="1:3" x14ac:dyDescent="0.25">
      <c r="A178">
        <v>174</v>
      </c>
      <c r="B178" s="1">
        <f>DATE(2000,6,23) + TIME(0,0,0)</f>
        <v>36700</v>
      </c>
      <c r="C178">
        <v>3337.5048827999999</v>
      </c>
    </row>
    <row r="179" spans="1:3" x14ac:dyDescent="0.25">
      <c r="A179">
        <v>175</v>
      </c>
      <c r="B179" s="1">
        <f>DATE(2000,6,24) + TIME(0,0,0)</f>
        <v>36701</v>
      </c>
      <c r="C179">
        <v>3337.4970702999999</v>
      </c>
    </row>
    <row r="180" spans="1:3" x14ac:dyDescent="0.25">
      <c r="A180">
        <v>176</v>
      </c>
      <c r="B180" s="1">
        <f>DATE(2000,6,25) + TIME(0,0,0)</f>
        <v>36702</v>
      </c>
      <c r="C180">
        <v>3337.4892577999999</v>
      </c>
    </row>
    <row r="181" spans="1:3" x14ac:dyDescent="0.25">
      <c r="A181">
        <v>177</v>
      </c>
      <c r="B181" s="1">
        <f>DATE(2000,6,26) + TIME(0,0,0)</f>
        <v>36703</v>
      </c>
      <c r="C181">
        <v>3337.4816894999999</v>
      </c>
    </row>
    <row r="182" spans="1:3" x14ac:dyDescent="0.25">
      <c r="A182">
        <v>178</v>
      </c>
      <c r="B182" s="1">
        <f>DATE(2000,6,27) + TIME(0,0,0)</f>
        <v>36704</v>
      </c>
      <c r="C182">
        <v>3337.4741211</v>
      </c>
    </row>
    <row r="183" spans="1:3" x14ac:dyDescent="0.25">
      <c r="A183">
        <v>179</v>
      </c>
      <c r="B183" s="1">
        <f>DATE(2000,6,28) + TIME(0,0,0)</f>
        <v>36705</v>
      </c>
      <c r="C183">
        <v>3337.4665527000002</v>
      </c>
    </row>
    <row r="184" spans="1:3" x14ac:dyDescent="0.25">
      <c r="A184">
        <v>180</v>
      </c>
      <c r="B184" s="1">
        <f>DATE(2000,6,29) + TIME(0,0,0)</f>
        <v>36706</v>
      </c>
      <c r="C184">
        <v>3337.4592284999999</v>
      </c>
    </row>
    <row r="185" spans="1:3" x14ac:dyDescent="0.25">
      <c r="A185">
        <v>181</v>
      </c>
      <c r="B185" s="1">
        <f>DATE(2000,6,30) + TIME(0,0,0)</f>
        <v>36707</v>
      </c>
      <c r="C185">
        <v>3337.4519043</v>
      </c>
    </row>
    <row r="186" spans="1:3" x14ac:dyDescent="0.25">
      <c r="A186">
        <v>182</v>
      </c>
      <c r="B186" s="1">
        <f>DATE(2000,7,1) + TIME(0,0,0)</f>
        <v>36708</v>
      </c>
      <c r="C186">
        <v>3337.4448241999999</v>
      </c>
    </row>
    <row r="187" spans="1:3" x14ac:dyDescent="0.25">
      <c r="A187">
        <v>183</v>
      </c>
      <c r="B187" s="1">
        <f>DATE(2000,7,2) + TIME(0,0,0)</f>
        <v>36709</v>
      </c>
      <c r="C187">
        <v>3337.4375</v>
      </c>
    </row>
    <row r="188" spans="1:3" x14ac:dyDescent="0.25">
      <c r="A188">
        <v>184</v>
      </c>
      <c r="B188" s="1">
        <f>DATE(2000,7,3) + TIME(0,0,0)</f>
        <v>36710</v>
      </c>
      <c r="C188">
        <v>3337.4304198999998</v>
      </c>
    </row>
    <row r="189" spans="1:3" x14ac:dyDescent="0.25">
      <c r="A189">
        <v>185</v>
      </c>
      <c r="B189" s="1">
        <f>DATE(2000,7,4) + TIME(0,0,0)</f>
        <v>36711</v>
      </c>
      <c r="C189">
        <v>3337.4233398000001</v>
      </c>
    </row>
    <row r="190" spans="1:3" x14ac:dyDescent="0.25">
      <c r="A190">
        <v>186</v>
      </c>
      <c r="B190" s="1">
        <f>DATE(2000,7,5) + TIME(0,0,0)</f>
        <v>36712</v>
      </c>
      <c r="C190">
        <v>3337.4165039</v>
      </c>
    </row>
    <row r="191" spans="1:3" x14ac:dyDescent="0.25">
      <c r="A191">
        <v>187</v>
      </c>
      <c r="B191" s="1">
        <f>DATE(2000,7,6) + TIME(0,0,0)</f>
        <v>36713</v>
      </c>
      <c r="C191">
        <v>3337.4096679999998</v>
      </c>
    </row>
    <row r="192" spans="1:3" x14ac:dyDescent="0.25">
      <c r="A192">
        <v>188</v>
      </c>
      <c r="B192" s="1">
        <f>DATE(2000,7,7) + TIME(0,0,0)</f>
        <v>36714</v>
      </c>
      <c r="C192">
        <v>3337.4028320000002</v>
      </c>
    </row>
    <row r="193" spans="1:3" x14ac:dyDescent="0.25">
      <c r="A193">
        <v>189</v>
      </c>
      <c r="B193" s="1">
        <f>DATE(2000,7,8) + TIME(0,0,0)</f>
        <v>36715</v>
      </c>
      <c r="C193">
        <v>3337.3959961</v>
      </c>
    </row>
    <row r="194" spans="1:3" x14ac:dyDescent="0.25">
      <c r="A194">
        <v>190</v>
      </c>
      <c r="B194" s="1">
        <f>DATE(2000,7,9) + TIME(0,0,0)</f>
        <v>36716</v>
      </c>
      <c r="C194">
        <v>3337.3894043</v>
      </c>
    </row>
    <row r="195" spans="1:3" x14ac:dyDescent="0.25">
      <c r="A195">
        <v>191</v>
      </c>
      <c r="B195" s="1">
        <f>DATE(2000,7,10) + TIME(0,0,0)</f>
        <v>36717</v>
      </c>
      <c r="C195">
        <v>3337.3828125</v>
      </c>
    </row>
    <row r="196" spans="1:3" x14ac:dyDescent="0.25">
      <c r="A196">
        <v>192</v>
      </c>
      <c r="B196" s="1">
        <f>DATE(2000,7,11) + TIME(0,0,0)</f>
        <v>36718</v>
      </c>
      <c r="C196">
        <v>3337.3762207</v>
      </c>
    </row>
    <row r="197" spans="1:3" x14ac:dyDescent="0.25">
      <c r="A197">
        <v>193</v>
      </c>
      <c r="B197" s="1">
        <f>DATE(2000,7,12) + TIME(0,0,0)</f>
        <v>36719</v>
      </c>
      <c r="C197">
        <v>3337.3696289</v>
      </c>
    </row>
    <row r="198" spans="1:3" x14ac:dyDescent="0.25">
      <c r="A198">
        <v>194</v>
      </c>
      <c r="B198" s="1">
        <f>DATE(2000,7,13) + TIME(0,0,0)</f>
        <v>36720</v>
      </c>
      <c r="C198">
        <v>3337.3632812000001</v>
      </c>
    </row>
    <row r="199" spans="1:3" x14ac:dyDescent="0.25">
      <c r="A199">
        <v>195</v>
      </c>
      <c r="B199" s="1">
        <f>DATE(2000,7,14) + TIME(0,0,0)</f>
        <v>36721</v>
      </c>
      <c r="C199">
        <v>3337.3569336</v>
      </c>
    </row>
    <row r="200" spans="1:3" x14ac:dyDescent="0.25">
      <c r="A200">
        <v>196</v>
      </c>
      <c r="B200" s="1">
        <f>DATE(2000,7,15) + TIME(0,0,0)</f>
        <v>36722</v>
      </c>
      <c r="C200">
        <v>3337.3505859000002</v>
      </c>
    </row>
    <row r="201" spans="1:3" x14ac:dyDescent="0.25">
      <c r="A201">
        <v>197</v>
      </c>
      <c r="B201" s="1">
        <f>DATE(2000,7,16) + TIME(0,0,0)</f>
        <v>36723</v>
      </c>
      <c r="C201">
        <v>3337.3444823999998</v>
      </c>
    </row>
    <row r="202" spans="1:3" x14ac:dyDescent="0.25">
      <c r="A202">
        <v>198</v>
      </c>
      <c r="B202" s="1">
        <f>DATE(2000,7,17) + TIME(0,0,0)</f>
        <v>36724</v>
      </c>
      <c r="C202">
        <v>3337.3381347999998</v>
      </c>
    </row>
    <row r="203" spans="1:3" x14ac:dyDescent="0.25">
      <c r="A203">
        <v>199</v>
      </c>
      <c r="B203" s="1">
        <f>DATE(2000,7,18) + TIME(0,0,0)</f>
        <v>36725</v>
      </c>
      <c r="C203">
        <v>3337.3320312000001</v>
      </c>
    </row>
    <row r="204" spans="1:3" x14ac:dyDescent="0.25">
      <c r="A204">
        <v>200</v>
      </c>
      <c r="B204" s="1">
        <f>DATE(2000,7,19) + TIME(0,0,0)</f>
        <v>36726</v>
      </c>
      <c r="C204">
        <v>3337.3259277000002</v>
      </c>
    </row>
    <row r="205" spans="1:3" x14ac:dyDescent="0.25">
      <c r="A205">
        <v>201</v>
      </c>
      <c r="B205" s="1">
        <f>DATE(2000,7,20) + TIME(0,0,0)</f>
        <v>36727</v>
      </c>
      <c r="C205">
        <v>3337.3200683999999</v>
      </c>
    </row>
    <row r="206" spans="1:3" x14ac:dyDescent="0.25">
      <c r="A206">
        <v>202</v>
      </c>
      <c r="B206" s="1">
        <f>DATE(2000,7,21) + TIME(0,0,0)</f>
        <v>36728</v>
      </c>
      <c r="C206">
        <v>3337.3139648000001</v>
      </c>
    </row>
    <row r="207" spans="1:3" x14ac:dyDescent="0.25">
      <c r="A207">
        <v>203</v>
      </c>
      <c r="B207" s="1">
        <f>DATE(2000,7,22) + TIME(0,0,0)</f>
        <v>36729</v>
      </c>
      <c r="C207">
        <v>3337.3081054999998</v>
      </c>
    </row>
    <row r="208" spans="1:3" x14ac:dyDescent="0.25">
      <c r="A208">
        <v>204</v>
      </c>
      <c r="B208" s="1">
        <f>DATE(2000,7,23) + TIME(0,0,0)</f>
        <v>36730</v>
      </c>
      <c r="C208">
        <v>3337.3022461</v>
      </c>
    </row>
    <row r="209" spans="1:3" x14ac:dyDescent="0.25">
      <c r="A209">
        <v>205</v>
      </c>
      <c r="B209" s="1">
        <f>DATE(2000,7,24) + TIME(0,0,0)</f>
        <v>36731</v>
      </c>
      <c r="C209">
        <v>3337.2963866999999</v>
      </c>
    </row>
    <row r="210" spans="1:3" x14ac:dyDescent="0.25">
      <c r="A210">
        <v>206</v>
      </c>
      <c r="B210" s="1">
        <f>DATE(2000,7,25) + TIME(0,0,0)</f>
        <v>36732</v>
      </c>
      <c r="C210">
        <v>3337.2907715000001</v>
      </c>
    </row>
    <row r="211" spans="1:3" x14ac:dyDescent="0.25">
      <c r="A211">
        <v>207</v>
      </c>
      <c r="B211" s="1">
        <f>DATE(2000,7,26) + TIME(0,0,0)</f>
        <v>36733</v>
      </c>
      <c r="C211">
        <v>3337.2849120999999</v>
      </c>
    </row>
    <row r="212" spans="1:3" x14ac:dyDescent="0.25">
      <c r="A212">
        <v>208</v>
      </c>
      <c r="B212" s="1">
        <f>DATE(2000,7,27) + TIME(0,0,0)</f>
        <v>36734</v>
      </c>
      <c r="C212">
        <v>3337.2792969000002</v>
      </c>
    </row>
    <row r="213" spans="1:3" x14ac:dyDescent="0.25">
      <c r="A213">
        <v>209</v>
      </c>
      <c r="B213" s="1">
        <f>DATE(2000,7,28) + TIME(0,0,0)</f>
        <v>36735</v>
      </c>
      <c r="C213">
        <v>3337.2736816000001</v>
      </c>
    </row>
    <row r="214" spans="1:3" x14ac:dyDescent="0.25">
      <c r="A214">
        <v>210</v>
      </c>
      <c r="B214" s="1">
        <f>DATE(2000,7,29) + TIME(0,0,0)</f>
        <v>36736</v>
      </c>
      <c r="C214">
        <v>3337.2683105000001</v>
      </c>
    </row>
    <row r="215" spans="1:3" x14ac:dyDescent="0.25">
      <c r="A215">
        <v>211</v>
      </c>
      <c r="B215" s="1">
        <f>DATE(2000,7,30) + TIME(0,0,0)</f>
        <v>36737</v>
      </c>
      <c r="C215">
        <v>3337.2626952999999</v>
      </c>
    </row>
    <row r="216" spans="1:3" x14ac:dyDescent="0.25">
      <c r="A216">
        <v>212</v>
      </c>
      <c r="B216" s="1">
        <f>DATE(2000,7,31) + TIME(0,0,0)</f>
        <v>36738</v>
      </c>
      <c r="C216">
        <v>3337.2573241999999</v>
      </c>
    </row>
    <row r="217" spans="1:3" x14ac:dyDescent="0.25">
      <c r="A217">
        <v>213</v>
      </c>
      <c r="B217" s="1">
        <f>DATE(2000,8,1) + TIME(0,0,0)</f>
        <v>36739</v>
      </c>
      <c r="C217">
        <v>3337.2517090000001</v>
      </c>
    </row>
    <row r="218" spans="1:3" x14ac:dyDescent="0.25">
      <c r="A218">
        <v>214</v>
      </c>
      <c r="B218" s="1">
        <f>DATE(2000,8,2) + TIME(0,0,0)</f>
        <v>36740</v>
      </c>
      <c r="C218">
        <v>3337.2465820000002</v>
      </c>
    </row>
    <row r="219" spans="1:3" x14ac:dyDescent="0.25">
      <c r="A219">
        <v>215</v>
      </c>
      <c r="B219" s="1">
        <f>DATE(2000,8,3) + TIME(0,0,0)</f>
        <v>36741</v>
      </c>
      <c r="C219">
        <v>3337.2412109000002</v>
      </c>
    </row>
    <row r="220" spans="1:3" x14ac:dyDescent="0.25">
      <c r="A220">
        <v>216</v>
      </c>
      <c r="B220" s="1">
        <f>DATE(2000,8,4) + TIME(0,0,0)</f>
        <v>36742</v>
      </c>
      <c r="C220">
        <v>3337.2358398000001</v>
      </c>
    </row>
    <row r="221" spans="1:3" x14ac:dyDescent="0.25">
      <c r="A221">
        <v>217</v>
      </c>
      <c r="B221" s="1">
        <f>DATE(2000,8,5) + TIME(0,0,0)</f>
        <v>36743</v>
      </c>
      <c r="C221">
        <v>3337.2307129000001</v>
      </c>
    </row>
    <row r="222" spans="1:3" x14ac:dyDescent="0.25">
      <c r="A222">
        <v>218</v>
      </c>
      <c r="B222" s="1">
        <f>DATE(2000,8,6) + TIME(0,0,0)</f>
        <v>36744</v>
      </c>
      <c r="C222">
        <v>3337.2253418</v>
      </c>
    </row>
    <row r="223" spans="1:3" x14ac:dyDescent="0.25">
      <c r="A223">
        <v>219</v>
      </c>
      <c r="B223" s="1">
        <f>DATE(2000,8,7) + TIME(0,0,0)</f>
        <v>36745</v>
      </c>
      <c r="C223">
        <v>3337.2202148000001</v>
      </c>
    </row>
    <row r="224" spans="1:3" x14ac:dyDescent="0.25">
      <c r="A224">
        <v>220</v>
      </c>
      <c r="B224" s="1">
        <f>DATE(2000,8,8) + TIME(0,0,0)</f>
        <v>36746</v>
      </c>
      <c r="C224">
        <v>3337.2150879000001</v>
      </c>
    </row>
    <row r="225" spans="1:3" x14ac:dyDescent="0.25">
      <c r="A225">
        <v>221</v>
      </c>
      <c r="B225" s="1">
        <f>DATE(2000,8,9) + TIME(0,0,0)</f>
        <v>36747</v>
      </c>
      <c r="C225">
        <v>3337.2102051000002</v>
      </c>
    </row>
    <row r="226" spans="1:3" x14ac:dyDescent="0.25">
      <c r="A226">
        <v>222</v>
      </c>
      <c r="B226" s="1">
        <f>DATE(2000,8,10) + TIME(0,0,0)</f>
        <v>36748</v>
      </c>
      <c r="C226">
        <v>3337.2050780999998</v>
      </c>
    </row>
    <row r="227" spans="1:3" x14ac:dyDescent="0.25">
      <c r="A227">
        <v>223</v>
      </c>
      <c r="B227" s="1">
        <f>DATE(2000,8,11) + TIME(0,0,0)</f>
        <v>36749</v>
      </c>
      <c r="C227">
        <v>3337.2001952999999</v>
      </c>
    </row>
    <row r="228" spans="1:3" x14ac:dyDescent="0.25">
      <c r="A228">
        <v>224</v>
      </c>
      <c r="B228" s="1">
        <f>DATE(2000,8,12) + TIME(0,0,0)</f>
        <v>36750</v>
      </c>
      <c r="C228">
        <v>3337.1950683999999</v>
      </c>
    </row>
    <row r="229" spans="1:3" x14ac:dyDescent="0.25">
      <c r="A229">
        <v>225</v>
      </c>
      <c r="B229" s="1">
        <f>DATE(2000,8,13) + TIME(0,0,0)</f>
        <v>36751</v>
      </c>
      <c r="C229">
        <v>3337.1901855000001</v>
      </c>
    </row>
    <row r="230" spans="1:3" x14ac:dyDescent="0.25">
      <c r="A230">
        <v>226</v>
      </c>
      <c r="B230" s="1">
        <f>DATE(2000,8,14) + TIME(0,0,0)</f>
        <v>36752</v>
      </c>
      <c r="C230">
        <v>3337.1853027000002</v>
      </c>
    </row>
    <row r="231" spans="1:3" x14ac:dyDescent="0.25">
      <c r="A231">
        <v>227</v>
      </c>
      <c r="B231" s="1">
        <f>DATE(2000,8,15) + TIME(0,0,0)</f>
        <v>36753</v>
      </c>
      <c r="C231">
        <v>3337.1806640999998</v>
      </c>
    </row>
    <row r="232" spans="1:3" x14ac:dyDescent="0.25">
      <c r="A232">
        <v>228</v>
      </c>
      <c r="B232" s="1">
        <f>DATE(2000,8,16) + TIME(0,0,0)</f>
        <v>36754</v>
      </c>
      <c r="C232">
        <v>3337.1757812000001</v>
      </c>
    </row>
    <row r="233" spans="1:3" x14ac:dyDescent="0.25">
      <c r="A233">
        <v>229</v>
      </c>
      <c r="B233" s="1">
        <f>DATE(2000,8,17) + TIME(0,0,0)</f>
        <v>36755</v>
      </c>
      <c r="C233">
        <v>3337.1711426000002</v>
      </c>
    </row>
    <row r="234" spans="1:3" x14ac:dyDescent="0.25">
      <c r="A234">
        <v>230</v>
      </c>
      <c r="B234" s="1">
        <f>DATE(2000,8,18) + TIME(0,0,0)</f>
        <v>36756</v>
      </c>
      <c r="C234">
        <v>3337.1665039</v>
      </c>
    </row>
    <row r="235" spans="1:3" x14ac:dyDescent="0.25">
      <c r="A235">
        <v>231</v>
      </c>
      <c r="B235" s="1">
        <f>DATE(2000,8,19) + TIME(0,0,0)</f>
        <v>36757</v>
      </c>
      <c r="C235">
        <v>3337.1618652000002</v>
      </c>
    </row>
    <row r="236" spans="1:3" x14ac:dyDescent="0.25">
      <c r="A236">
        <v>232</v>
      </c>
      <c r="B236" s="1">
        <f>DATE(2000,8,20) + TIME(0,0,0)</f>
        <v>36758</v>
      </c>
      <c r="C236">
        <v>3337.1572265999998</v>
      </c>
    </row>
    <row r="237" spans="1:3" x14ac:dyDescent="0.25">
      <c r="A237">
        <v>233</v>
      </c>
      <c r="B237" s="1">
        <f>DATE(2000,8,21) + TIME(0,0,0)</f>
        <v>36759</v>
      </c>
      <c r="C237">
        <v>3337.1525879000001</v>
      </c>
    </row>
    <row r="238" spans="1:3" x14ac:dyDescent="0.25">
      <c r="A238">
        <v>234</v>
      </c>
      <c r="B238" s="1">
        <f>DATE(2000,8,22) + TIME(0,0,0)</f>
        <v>36760</v>
      </c>
      <c r="C238">
        <v>3337.1479491999999</v>
      </c>
    </row>
    <row r="239" spans="1:3" x14ac:dyDescent="0.25">
      <c r="A239">
        <v>235</v>
      </c>
      <c r="B239" s="1">
        <f>DATE(2000,8,23) + TIME(0,0,0)</f>
        <v>36761</v>
      </c>
      <c r="C239">
        <v>3337.1433105000001</v>
      </c>
    </row>
    <row r="240" spans="1:3" x14ac:dyDescent="0.25">
      <c r="A240">
        <v>236</v>
      </c>
      <c r="B240" s="1">
        <f>DATE(2000,8,24) + TIME(0,0,0)</f>
        <v>36762</v>
      </c>
      <c r="C240">
        <v>3337.1391601999999</v>
      </c>
    </row>
    <row r="241" spans="1:3" x14ac:dyDescent="0.25">
      <c r="A241">
        <v>237</v>
      </c>
      <c r="B241" s="1">
        <f>DATE(2000,8,25) + TIME(0,0,0)</f>
        <v>36763</v>
      </c>
      <c r="C241">
        <v>3337.1362304999998</v>
      </c>
    </row>
    <row r="242" spans="1:3" x14ac:dyDescent="0.25">
      <c r="A242">
        <v>238</v>
      </c>
      <c r="B242" s="1">
        <f>DATE(2000,8,26) + TIME(0,0,0)</f>
        <v>36764</v>
      </c>
      <c r="C242">
        <v>3337.1318359000002</v>
      </c>
    </row>
    <row r="243" spans="1:3" x14ac:dyDescent="0.25">
      <c r="A243">
        <v>239</v>
      </c>
      <c r="B243" s="1">
        <f>DATE(2000,8,27) + TIME(0,0,0)</f>
        <v>36765</v>
      </c>
      <c r="C243">
        <v>3337.1274414</v>
      </c>
    </row>
    <row r="244" spans="1:3" x14ac:dyDescent="0.25">
      <c r="A244">
        <v>240</v>
      </c>
      <c r="B244" s="1">
        <f>DATE(2000,8,28) + TIME(0,0,0)</f>
        <v>36766</v>
      </c>
      <c r="C244">
        <v>3337.1230469000002</v>
      </c>
    </row>
    <row r="245" spans="1:3" x14ac:dyDescent="0.25">
      <c r="A245">
        <v>241</v>
      </c>
      <c r="B245" s="1">
        <f>DATE(2000,8,29) + TIME(0,0,0)</f>
        <v>36767</v>
      </c>
      <c r="C245">
        <v>3337.1188965000001</v>
      </c>
    </row>
    <row r="246" spans="1:3" x14ac:dyDescent="0.25">
      <c r="A246">
        <v>242</v>
      </c>
      <c r="B246" s="1">
        <f>DATE(2000,8,30) + TIME(0,0,0)</f>
        <v>36768</v>
      </c>
      <c r="C246">
        <v>3337.1145019999999</v>
      </c>
    </row>
    <row r="247" spans="1:3" x14ac:dyDescent="0.25">
      <c r="A247">
        <v>243</v>
      </c>
      <c r="B247" s="1">
        <f>DATE(2000,8,31) + TIME(0,0,0)</f>
        <v>36769</v>
      </c>
      <c r="C247">
        <v>3337.1103515999998</v>
      </c>
    </row>
    <row r="248" spans="1:3" x14ac:dyDescent="0.25">
      <c r="A248">
        <v>244</v>
      </c>
      <c r="B248" s="1">
        <f>DATE(2000,9,1) + TIME(0,0,0)</f>
        <v>36770</v>
      </c>
      <c r="C248">
        <v>3337.1059570000002</v>
      </c>
    </row>
    <row r="249" spans="1:3" x14ac:dyDescent="0.25">
      <c r="A249">
        <v>245</v>
      </c>
      <c r="B249" s="1">
        <f>DATE(2000,9,2) + TIME(0,0,0)</f>
        <v>36771</v>
      </c>
      <c r="C249">
        <v>3337.1018066000001</v>
      </c>
    </row>
    <row r="250" spans="1:3" x14ac:dyDescent="0.25">
      <c r="A250">
        <v>246</v>
      </c>
      <c r="B250" s="1">
        <f>DATE(2000,9,3) + TIME(0,0,0)</f>
        <v>36772</v>
      </c>
      <c r="C250">
        <v>3337.0976562000001</v>
      </c>
    </row>
    <row r="251" spans="1:3" x14ac:dyDescent="0.25">
      <c r="A251">
        <v>247</v>
      </c>
      <c r="B251" s="1">
        <f>DATE(2000,9,4) + TIME(0,0,0)</f>
        <v>36773</v>
      </c>
      <c r="C251">
        <v>3337.0935058999999</v>
      </c>
    </row>
    <row r="252" spans="1:3" x14ac:dyDescent="0.25">
      <c r="A252">
        <v>248</v>
      </c>
      <c r="B252" s="1">
        <f>DATE(2000,9,5) + TIME(0,0,0)</f>
        <v>36774</v>
      </c>
      <c r="C252">
        <v>3337.0893554999998</v>
      </c>
    </row>
    <row r="253" spans="1:3" x14ac:dyDescent="0.25">
      <c r="A253">
        <v>249</v>
      </c>
      <c r="B253" s="1">
        <f>DATE(2000,9,6) + TIME(0,0,0)</f>
        <v>36775</v>
      </c>
      <c r="C253">
        <v>3337.0854491999999</v>
      </c>
    </row>
    <row r="254" spans="1:3" x14ac:dyDescent="0.25">
      <c r="A254">
        <v>250</v>
      </c>
      <c r="B254" s="1">
        <f>DATE(2000,9,7) + TIME(0,0,0)</f>
        <v>36776</v>
      </c>
      <c r="C254">
        <v>3337.0812987999998</v>
      </c>
    </row>
    <row r="255" spans="1:3" x14ac:dyDescent="0.25">
      <c r="A255">
        <v>251</v>
      </c>
      <c r="B255" s="1">
        <f>DATE(2000,9,8) + TIME(0,0,0)</f>
        <v>36777</v>
      </c>
      <c r="C255">
        <v>3337.0771484000002</v>
      </c>
    </row>
    <row r="256" spans="1:3" x14ac:dyDescent="0.25">
      <c r="A256">
        <v>252</v>
      </c>
      <c r="B256" s="1">
        <f>DATE(2000,9,9) + TIME(0,0,0)</f>
        <v>36778</v>
      </c>
      <c r="C256">
        <v>3337.0732422000001</v>
      </c>
    </row>
    <row r="257" spans="1:3" x14ac:dyDescent="0.25">
      <c r="A257">
        <v>253</v>
      </c>
      <c r="B257" s="1">
        <f>DATE(2000,9,10) + TIME(0,0,0)</f>
        <v>36779</v>
      </c>
      <c r="C257">
        <v>3337.0693359000002</v>
      </c>
    </row>
    <row r="258" spans="1:3" x14ac:dyDescent="0.25">
      <c r="A258">
        <v>254</v>
      </c>
      <c r="B258" s="1">
        <f>DATE(2000,9,11) + TIME(0,0,0)</f>
        <v>36780</v>
      </c>
      <c r="C258">
        <v>3337.0651855000001</v>
      </c>
    </row>
    <row r="259" spans="1:3" x14ac:dyDescent="0.25">
      <c r="A259">
        <v>255</v>
      </c>
      <c r="B259" s="1">
        <f>DATE(2000,9,12) + TIME(0,0,0)</f>
        <v>36781</v>
      </c>
      <c r="C259">
        <v>3337.0615234000002</v>
      </c>
    </row>
    <row r="260" spans="1:3" x14ac:dyDescent="0.25">
      <c r="A260">
        <v>256</v>
      </c>
      <c r="B260" s="1">
        <f>DATE(2000,9,13) + TIME(0,0,0)</f>
        <v>36782</v>
      </c>
      <c r="C260">
        <v>3337.0576172000001</v>
      </c>
    </row>
    <row r="261" spans="1:3" x14ac:dyDescent="0.25">
      <c r="A261">
        <v>257</v>
      </c>
      <c r="B261" s="1">
        <f>DATE(2000,9,14) + TIME(0,0,0)</f>
        <v>36783</v>
      </c>
      <c r="C261">
        <v>3337.0537109000002</v>
      </c>
    </row>
    <row r="262" spans="1:3" x14ac:dyDescent="0.25">
      <c r="A262">
        <v>258</v>
      </c>
      <c r="B262" s="1">
        <f>DATE(2000,9,15) + TIME(0,0,0)</f>
        <v>36784</v>
      </c>
      <c r="C262">
        <v>3337.0498047000001</v>
      </c>
    </row>
    <row r="263" spans="1:3" x14ac:dyDescent="0.25">
      <c r="A263">
        <v>259</v>
      </c>
      <c r="B263" s="1">
        <f>DATE(2000,9,16) + TIME(0,0,0)</f>
        <v>36785</v>
      </c>
      <c r="C263">
        <v>3337.0461426000002</v>
      </c>
    </row>
    <row r="264" spans="1:3" x14ac:dyDescent="0.25">
      <c r="A264">
        <v>260</v>
      </c>
      <c r="B264" s="1">
        <f>DATE(2000,9,17) + TIME(0,0,0)</f>
        <v>36786</v>
      </c>
      <c r="C264">
        <v>3337.0424804999998</v>
      </c>
    </row>
    <row r="265" spans="1:3" x14ac:dyDescent="0.25">
      <c r="A265">
        <v>261</v>
      </c>
      <c r="B265" s="1">
        <f>DATE(2000,9,18) + TIME(0,0,0)</f>
        <v>36787</v>
      </c>
      <c r="C265">
        <v>3337.0385741999999</v>
      </c>
    </row>
    <row r="266" spans="1:3" x14ac:dyDescent="0.25">
      <c r="A266">
        <v>262</v>
      </c>
      <c r="B266" s="1">
        <f>DATE(2000,9,19) + TIME(0,0,0)</f>
        <v>36788</v>
      </c>
      <c r="C266">
        <v>3337.0349120999999</v>
      </c>
    </row>
    <row r="267" spans="1:3" x14ac:dyDescent="0.25">
      <c r="A267">
        <v>263</v>
      </c>
      <c r="B267" s="1">
        <f>DATE(2000,9,20) + TIME(0,0,0)</f>
        <v>36789</v>
      </c>
      <c r="C267">
        <v>3337.0319823999998</v>
      </c>
    </row>
    <row r="268" spans="1:3" x14ac:dyDescent="0.25">
      <c r="A268">
        <v>264</v>
      </c>
      <c r="B268" s="1">
        <f>DATE(2000,9,21) + TIME(0,0,0)</f>
        <v>36790</v>
      </c>
      <c r="C268">
        <v>3337.0283202999999</v>
      </c>
    </row>
    <row r="269" spans="1:3" x14ac:dyDescent="0.25">
      <c r="A269">
        <v>265</v>
      </c>
      <c r="B269" s="1">
        <f>DATE(2000,9,22) + TIME(0,0,0)</f>
        <v>36791</v>
      </c>
      <c r="C269">
        <v>3337.0246582</v>
      </c>
    </row>
    <row r="270" spans="1:3" x14ac:dyDescent="0.25">
      <c r="A270">
        <v>266</v>
      </c>
      <c r="B270" s="1">
        <f>DATE(2000,9,23) + TIME(0,0,0)</f>
        <v>36792</v>
      </c>
      <c r="C270">
        <v>3337.0214844000002</v>
      </c>
    </row>
    <row r="271" spans="1:3" x14ac:dyDescent="0.25">
      <c r="A271">
        <v>267</v>
      </c>
      <c r="B271" s="1">
        <f>DATE(2000,9,24) + TIME(0,0,0)</f>
        <v>36793</v>
      </c>
      <c r="C271">
        <v>3337.0205077999999</v>
      </c>
    </row>
    <row r="272" spans="1:3" x14ac:dyDescent="0.25">
      <c r="A272">
        <v>268</v>
      </c>
      <c r="B272" s="1">
        <f>DATE(2000,9,25) + TIME(0,0,0)</f>
        <v>36794</v>
      </c>
      <c r="C272">
        <v>3337.0168457</v>
      </c>
    </row>
    <row r="273" spans="1:3" x14ac:dyDescent="0.25">
      <c r="A273">
        <v>269</v>
      </c>
      <c r="B273" s="1">
        <f>DATE(2000,9,26) + TIME(0,0,0)</f>
        <v>36795</v>
      </c>
      <c r="C273">
        <v>3337.0131836</v>
      </c>
    </row>
    <row r="274" spans="1:3" x14ac:dyDescent="0.25">
      <c r="A274">
        <v>270</v>
      </c>
      <c r="B274" s="1">
        <f>DATE(2000,9,27) + TIME(0,0,0)</f>
        <v>36796</v>
      </c>
      <c r="C274">
        <v>3337.0097655999998</v>
      </c>
    </row>
    <row r="275" spans="1:3" x14ac:dyDescent="0.25">
      <c r="A275">
        <v>271</v>
      </c>
      <c r="B275" s="1">
        <f>DATE(2000,9,28) + TIME(0,0,0)</f>
        <v>36797</v>
      </c>
      <c r="C275">
        <v>3337.0061034999999</v>
      </c>
    </row>
    <row r="276" spans="1:3" x14ac:dyDescent="0.25">
      <c r="A276">
        <v>272</v>
      </c>
      <c r="B276" s="1">
        <f>DATE(2000,9,29) + TIME(0,0,0)</f>
        <v>36798</v>
      </c>
      <c r="C276">
        <v>3337.0024414</v>
      </c>
    </row>
    <row r="277" spans="1:3" x14ac:dyDescent="0.25">
      <c r="A277">
        <v>273</v>
      </c>
      <c r="B277" s="1">
        <f>DATE(2000,9,30) + TIME(0,0,0)</f>
        <v>36799</v>
      </c>
      <c r="C277">
        <v>3336.9990234000002</v>
      </c>
    </row>
    <row r="278" spans="1:3" x14ac:dyDescent="0.25">
      <c r="A278">
        <v>274</v>
      </c>
      <c r="B278" s="1">
        <f>DATE(2000,10,1) + TIME(0,0,0)</f>
        <v>36800</v>
      </c>
      <c r="C278">
        <v>3336.9956054999998</v>
      </c>
    </row>
    <row r="279" spans="1:3" x14ac:dyDescent="0.25">
      <c r="A279">
        <v>275</v>
      </c>
      <c r="B279" s="1">
        <f>DATE(2000,10,2) + TIME(0,0,0)</f>
        <v>36801</v>
      </c>
      <c r="C279">
        <v>3336.9919433999999</v>
      </c>
    </row>
    <row r="280" spans="1:3" x14ac:dyDescent="0.25">
      <c r="A280">
        <v>276</v>
      </c>
      <c r="B280" s="1">
        <f>DATE(2000,10,3) + TIME(0,0,0)</f>
        <v>36802</v>
      </c>
      <c r="C280">
        <v>3336.9885254000001</v>
      </c>
    </row>
    <row r="281" spans="1:3" x14ac:dyDescent="0.25">
      <c r="A281">
        <v>277</v>
      </c>
      <c r="B281" s="1">
        <f>DATE(2000,10,4) + TIME(0,0,0)</f>
        <v>36803</v>
      </c>
      <c r="C281">
        <v>3336.9851073999998</v>
      </c>
    </row>
    <row r="282" spans="1:3" x14ac:dyDescent="0.25">
      <c r="A282">
        <v>278</v>
      </c>
      <c r="B282" s="1">
        <f>DATE(2000,10,5) + TIME(0,0,0)</f>
        <v>36804</v>
      </c>
      <c r="C282">
        <v>3336.9816894999999</v>
      </c>
    </row>
    <row r="283" spans="1:3" x14ac:dyDescent="0.25">
      <c r="A283">
        <v>279</v>
      </c>
      <c r="B283" s="1">
        <f>DATE(2000,10,6) + TIME(0,0,0)</f>
        <v>36805</v>
      </c>
      <c r="C283">
        <v>3336.9782715000001</v>
      </c>
    </row>
    <row r="284" spans="1:3" x14ac:dyDescent="0.25">
      <c r="A284">
        <v>280</v>
      </c>
      <c r="B284" s="1">
        <f>DATE(2000,10,7) + TIME(0,0,0)</f>
        <v>36806</v>
      </c>
      <c r="C284">
        <v>3336.9748534999999</v>
      </c>
    </row>
    <row r="285" spans="1:3" x14ac:dyDescent="0.25">
      <c r="A285">
        <v>281</v>
      </c>
      <c r="B285" s="1">
        <f>DATE(2000,10,8) + TIME(0,0,0)</f>
        <v>36807</v>
      </c>
      <c r="C285">
        <v>3336.9716797000001</v>
      </c>
    </row>
    <row r="286" spans="1:3" x14ac:dyDescent="0.25">
      <c r="A286">
        <v>282</v>
      </c>
      <c r="B286" s="1">
        <f>DATE(2000,10,9) + TIME(0,0,0)</f>
        <v>36808</v>
      </c>
      <c r="C286">
        <v>3336.9682616999999</v>
      </c>
    </row>
    <row r="287" spans="1:3" x14ac:dyDescent="0.25">
      <c r="A287">
        <v>283</v>
      </c>
      <c r="B287" s="1">
        <f>DATE(2000,10,10) + TIME(0,0,0)</f>
        <v>36809</v>
      </c>
      <c r="C287">
        <v>3336.9648437999999</v>
      </c>
    </row>
    <row r="288" spans="1:3" x14ac:dyDescent="0.25">
      <c r="A288">
        <v>284</v>
      </c>
      <c r="B288" s="1">
        <f>DATE(2000,10,11) + TIME(0,0,0)</f>
        <v>36810</v>
      </c>
      <c r="C288">
        <v>3336.9614258000001</v>
      </c>
    </row>
    <row r="289" spans="1:3" x14ac:dyDescent="0.25">
      <c r="A289">
        <v>285</v>
      </c>
      <c r="B289" s="1">
        <f>DATE(2000,10,12) + TIME(0,0,0)</f>
        <v>36811</v>
      </c>
      <c r="C289">
        <v>3336.9582519999999</v>
      </c>
    </row>
    <row r="290" spans="1:3" x14ac:dyDescent="0.25">
      <c r="A290">
        <v>286</v>
      </c>
      <c r="B290" s="1">
        <f>DATE(2000,10,13) + TIME(0,0,0)</f>
        <v>36812</v>
      </c>
      <c r="C290">
        <v>3336.9548340000001</v>
      </c>
    </row>
    <row r="291" spans="1:3" x14ac:dyDescent="0.25">
      <c r="A291">
        <v>287</v>
      </c>
      <c r="B291" s="1">
        <f>DATE(2000,10,14) + TIME(0,0,0)</f>
        <v>36813</v>
      </c>
      <c r="C291">
        <v>3336.9516601999999</v>
      </c>
    </row>
    <row r="292" spans="1:3" x14ac:dyDescent="0.25">
      <c r="A292">
        <v>288</v>
      </c>
      <c r="B292" s="1">
        <f>DATE(2000,10,15) + TIME(0,0,0)</f>
        <v>36814</v>
      </c>
      <c r="C292">
        <v>3336.9484862999998</v>
      </c>
    </row>
    <row r="293" spans="1:3" x14ac:dyDescent="0.25">
      <c r="A293">
        <v>289</v>
      </c>
      <c r="B293" s="1">
        <f>DATE(2000,10,16) + TIME(0,0,0)</f>
        <v>36815</v>
      </c>
      <c r="C293">
        <v>3336.9453125</v>
      </c>
    </row>
    <row r="294" spans="1:3" x14ac:dyDescent="0.25">
      <c r="A294">
        <v>290</v>
      </c>
      <c r="B294" s="1">
        <f>DATE(2000,10,17) + TIME(0,0,0)</f>
        <v>36816</v>
      </c>
      <c r="C294">
        <v>3336.9418945000002</v>
      </c>
    </row>
    <row r="295" spans="1:3" x14ac:dyDescent="0.25">
      <c r="A295">
        <v>291</v>
      </c>
      <c r="B295" s="1">
        <f>DATE(2000,10,18) + TIME(0,0,0)</f>
        <v>36817</v>
      </c>
      <c r="C295">
        <v>3336.9387207</v>
      </c>
    </row>
    <row r="296" spans="1:3" x14ac:dyDescent="0.25">
      <c r="A296">
        <v>292</v>
      </c>
      <c r="B296" s="1">
        <f>DATE(2000,10,19) + TIME(0,0,0)</f>
        <v>36818</v>
      </c>
      <c r="C296">
        <v>3336.9355469000002</v>
      </c>
    </row>
    <row r="297" spans="1:3" x14ac:dyDescent="0.25">
      <c r="A297">
        <v>293</v>
      </c>
      <c r="B297" s="1">
        <f>DATE(2000,10,20) + TIME(0,0,0)</f>
        <v>36819</v>
      </c>
      <c r="C297">
        <v>3336.9343262000002</v>
      </c>
    </row>
    <row r="298" spans="1:3" x14ac:dyDescent="0.25">
      <c r="A298">
        <v>294</v>
      </c>
      <c r="B298" s="1">
        <f>DATE(2000,10,21) + TIME(0,0,0)</f>
        <v>36820</v>
      </c>
      <c r="C298">
        <v>3336.9313965000001</v>
      </c>
    </row>
    <row r="299" spans="1:3" x14ac:dyDescent="0.25">
      <c r="A299">
        <v>295</v>
      </c>
      <c r="B299" s="1">
        <f>DATE(2000,10,22) + TIME(0,0,0)</f>
        <v>36821</v>
      </c>
      <c r="C299">
        <v>3336.9282226999999</v>
      </c>
    </row>
    <row r="300" spans="1:3" x14ac:dyDescent="0.25">
      <c r="A300">
        <v>296</v>
      </c>
      <c r="B300" s="1">
        <f>DATE(2000,10,23) + TIME(0,0,0)</f>
        <v>36822</v>
      </c>
      <c r="C300">
        <v>3336.9250487999998</v>
      </c>
    </row>
    <row r="301" spans="1:3" x14ac:dyDescent="0.25">
      <c r="A301">
        <v>297</v>
      </c>
      <c r="B301" s="1">
        <f>DATE(2000,10,24) + TIME(0,0,0)</f>
        <v>36823</v>
      </c>
      <c r="C301">
        <v>3336.921875</v>
      </c>
    </row>
    <row r="302" spans="1:3" x14ac:dyDescent="0.25">
      <c r="A302">
        <v>298</v>
      </c>
      <c r="B302" s="1">
        <f>DATE(2000,10,25) + TIME(0,0,0)</f>
        <v>36824</v>
      </c>
      <c r="C302">
        <v>3336.9189452999999</v>
      </c>
    </row>
    <row r="303" spans="1:3" x14ac:dyDescent="0.25">
      <c r="A303">
        <v>299</v>
      </c>
      <c r="B303" s="1">
        <f>DATE(2000,10,26) + TIME(0,0,0)</f>
        <v>36825</v>
      </c>
      <c r="C303">
        <v>3336.9157715000001</v>
      </c>
    </row>
    <row r="304" spans="1:3" x14ac:dyDescent="0.25">
      <c r="A304">
        <v>300</v>
      </c>
      <c r="B304" s="1">
        <f>DATE(2000,10,27) + TIME(0,0,0)</f>
        <v>36826</v>
      </c>
      <c r="C304">
        <v>3336.9125976999999</v>
      </c>
    </row>
    <row r="305" spans="1:3" x14ac:dyDescent="0.25">
      <c r="A305">
        <v>301</v>
      </c>
      <c r="B305" s="1">
        <f>DATE(2000,10,28) + TIME(0,0,0)</f>
        <v>36827</v>
      </c>
      <c r="C305">
        <v>3336.9096679999998</v>
      </c>
    </row>
    <row r="306" spans="1:3" x14ac:dyDescent="0.25">
      <c r="A306">
        <v>302</v>
      </c>
      <c r="B306" s="1">
        <f>DATE(2000,10,29) + TIME(0,0,0)</f>
        <v>36828</v>
      </c>
      <c r="C306">
        <v>3336.9064941000001</v>
      </c>
    </row>
    <row r="307" spans="1:3" x14ac:dyDescent="0.25">
      <c r="A307">
        <v>303</v>
      </c>
      <c r="B307" s="1">
        <f>DATE(2000,10,30) + TIME(0,0,0)</f>
        <v>36829</v>
      </c>
      <c r="C307">
        <v>3336.9035644999999</v>
      </c>
    </row>
    <row r="308" spans="1:3" x14ac:dyDescent="0.25">
      <c r="A308">
        <v>304</v>
      </c>
      <c r="B308" s="1">
        <f>DATE(2000,10,31) + TIME(0,0,0)</f>
        <v>36830</v>
      </c>
      <c r="C308">
        <v>3336.9006347999998</v>
      </c>
    </row>
    <row r="309" spans="1:3" x14ac:dyDescent="0.25">
      <c r="A309">
        <v>305</v>
      </c>
      <c r="B309" s="1">
        <f>DATE(2000,11,1) + TIME(0,0,0)</f>
        <v>36831</v>
      </c>
      <c r="C309">
        <v>3336.8974609000002</v>
      </c>
    </row>
    <row r="310" spans="1:3" x14ac:dyDescent="0.25">
      <c r="A310">
        <v>306</v>
      </c>
      <c r="B310" s="1">
        <f>DATE(2000,11,2) + TIME(0,0,0)</f>
        <v>36832</v>
      </c>
      <c r="C310">
        <v>3336.8945312000001</v>
      </c>
    </row>
    <row r="311" spans="1:3" x14ac:dyDescent="0.25">
      <c r="A311">
        <v>307</v>
      </c>
      <c r="B311" s="1">
        <f>DATE(2000,11,3) + TIME(0,0,0)</f>
        <v>36833</v>
      </c>
      <c r="C311">
        <v>3336.8923340000001</v>
      </c>
    </row>
    <row r="312" spans="1:3" x14ac:dyDescent="0.25">
      <c r="A312">
        <v>308</v>
      </c>
      <c r="B312" s="1">
        <f>DATE(2000,11,4) + TIME(0,0,0)</f>
        <v>36834</v>
      </c>
      <c r="C312">
        <v>3336.8894043</v>
      </c>
    </row>
    <row r="313" spans="1:3" x14ac:dyDescent="0.25">
      <c r="A313">
        <v>309</v>
      </c>
      <c r="B313" s="1">
        <f>DATE(2000,11,5) + TIME(0,0,0)</f>
        <v>36835</v>
      </c>
      <c r="C313">
        <v>3336.8864745999999</v>
      </c>
    </row>
    <row r="314" spans="1:3" x14ac:dyDescent="0.25">
      <c r="A314">
        <v>310</v>
      </c>
      <c r="B314" s="1">
        <f>DATE(2000,11,6) + TIME(0,0,0)</f>
        <v>36836</v>
      </c>
      <c r="C314">
        <v>3336.8835448999998</v>
      </c>
    </row>
    <row r="315" spans="1:3" x14ac:dyDescent="0.25">
      <c r="A315">
        <v>311</v>
      </c>
      <c r="B315" s="1">
        <f>DATE(2000,11,7) + TIME(0,0,0)</f>
        <v>36837</v>
      </c>
      <c r="C315">
        <v>3336.8806152000002</v>
      </c>
    </row>
    <row r="316" spans="1:3" x14ac:dyDescent="0.25">
      <c r="A316">
        <v>312</v>
      </c>
      <c r="B316" s="1">
        <f>DATE(2000,11,8) + TIME(0,0,0)</f>
        <v>36838</v>
      </c>
      <c r="C316">
        <v>3336.8779297000001</v>
      </c>
    </row>
    <row r="317" spans="1:3" x14ac:dyDescent="0.25">
      <c r="A317">
        <v>313</v>
      </c>
      <c r="B317" s="1">
        <f>DATE(2000,11,9) + TIME(0,0,0)</f>
        <v>36839</v>
      </c>
      <c r="C317">
        <v>3336.875</v>
      </c>
    </row>
    <row r="318" spans="1:3" x14ac:dyDescent="0.25">
      <c r="A318">
        <v>314</v>
      </c>
      <c r="B318" s="1">
        <f>DATE(2000,11,10) + TIME(0,0,0)</f>
        <v>36840</v>
      </c>
      <c r="C318">
        <v>3336.8720702999999</v>
      </c>
    </row>
    <row r="319" spans="1:3" x14ac:dyDescent="0.25">
      <c r="A319">
        <v>315</v>
      </c>
      <c r="B319" s="1">
        <f>DATE(2000,11,11) + TIME(0,0,0)</f>
        <v>36841</v>
      </c>
      <c r="C319">
        <v>3336.8693847999998</v>
      </c>
    </row>
    <row r="320" spans="1:3" x14ac:dyDescent="0.25">
      <c r="A320">
        <v>316</v>
      </c>
      <c r="B320" s="1">
        <f>DATE(2000,11,12) + TIME(0,0,0)</f>
        <v>36842</v>
      </c>
      <c r="C320">
        <v>3336.8664551000002</v>
      </c>
    </row>
    <row r="321" spans="1:3" x14ac:dyDescent="0.25">
      <c r="A321">
        <v>317</v>
      </c>
      <c r="B321" s="1">
        <f>DATE(2000,11,13) + TIME(0,0,0)</f>
        <v>36843</v>
      </c>
      <c r="C321">
        <v>3336.8635254000001</v>
      </c>
    </row>
    <row r="322" spans="1:3" x14ac:dyDescent="0.25">
      <c r="A322">
        <v>318</v>
      </c>
      <c r="B322" s="1">
        <f>DATE(2000,11,14) + TIME(0,0,0)</f>
        <v>36844</v>
      </c>
      <c r="C322">
        <v>3336.8608398000001</v>
      </c>
    </row>
    <row r="323" spans="1:3" x14ac:dyDescent="0.25">
      <c r="A323">
        <v>319</v>
      </c>
      <c r="B323" s="1">
        <f>DATE(2000,11,15) + TIME(0,0,0)</f>
        <v>36845</v>
      </c>
      <c r="C323">
        <v>3336.8581543</v>
      </c>
    </row>
    <row r="324" spans="1:3" x14ac:dyDescent="0.25">
      <c r="A324">
        <v>320</v>
      </c>
      <c r="B324" s="1">
        <f>DATE(2000,11,16) + TIME(0,0,0)</f>
        <v>36846</v>
      </c>
      <c r="C324">
        <v>3336.8552245999999</v>
      </c>
    </row>
    <row r="325" spans="1:3" x14ac:dyDescent="0.25">
      <c r="A325">
        <v>321</v>
      </c>
      <c r="B325" s="1">
        <f>DATE(2000,11,17) + TIME(0,0,0)</f>
        <v>36847</v>
      </c>
      <c r="C325">
        <v>3336.8525390999998</v>
      </c>
    </row>
    <row r="326" spans="1:3" x14ac:dyDescent="0.25">
      <c r="A326">
        <v>322</v>
      </c>
      <c r="B326" s="1">
        <f>DATE(2000,11,18) + TIME(0,0,0)</f>
        <v>36848</v>
      </c>
      <c r="C326">
        <v>3336.8498534999999</v>
      </c>
    </row>
    <row r="327" spans="1:3" x14ac:dyDescent="0.25">
      <c r="A327">
        <v>323</v>
      </c>
      <c r="B327" s="1">
        <f>DATE(2000,11,19) + TIME(0,0,0)</f>
        <v>36849</v>
      </c>
      <c r="C327">
        <v>3336.8469237999998</v>
      </c>
    </row>
    <row r="328" spans="1:3" x14ac:dyDescent="0.25">
      <c r="A328">
        <v>324</v>
      </c>
      <c r="B328" s="1">
        <f>DATE(2000,11,20) + TIME(0,0,0)</f>
        <v>36850</v>
      </c>
      <c r="C328">
        <v>3336.8442383000001</v>
      </c>
    </row>
    <row r="329" spans="1:3" x14ac:dyDescent="0.25">
      <c r="A329">
        <v>325</v>
      </c>
      <c r="B329" s="1">
        <f>DATE(2000,11,21) + TIME(0,0,0)</f>
        <v>36851</v>
      </c>
      <c r="C329">
        <v>3336.8415527000002</v>
      </c>
    </row>
    <row r="330" spans="1:3" x14ac:dyDescent="0.25">
      <c r="A330">
        <v>326</v>
      </c>
      <c r="B330" s="1">
        <f>DATE(2000,11,22) + TIME(0,0,0)</f>
        <v>36852</v>
      </c>
      <c r="C330">
        <v>3336.8388672000001</v>
      </c>
    </row>
    <row r="331" spans="1:3" x14ac:dyDescent="0.25">
      <c r="A331">
        <v>327</v>
      </c>
      <c r="B331" s="1">
        <f>DATE(2000,11,23) + TIME(0,0,0)</f>
        <v>36853</v>
      </c>
      <c r="C331">
        <v>3336.8361816000001</v>
      </c>
    </row>
    <row r="332" spans="1:3" x14ac:dyDescent="0.25">
      <c r="A332">
        <v>328</v>
      </c>
      <c r="B332" s="1">
        <f>DATE(2000,11,24) + TIME(0,0,0)</f>
        <v>36854</v>
      </c>
      <c r="C332">
        <v>3336.8334961</v>
      </c>
    </row>
    <row r="333" spans="1:3" x14ac:dyDescent="0.25">
      <c r="A333">
        <v>329</v>
      </c>
      <c r="B333" s="1">
        <f>DATE(2000,11,25) + TIME(0,0,0)</f>
        <v>36855</v>
      </c>
      <c r="C333">
        <v>3336.8310547000001</v>
      </c>
    </row>
    <row r="334" spans="1:3" x14ac:dyDescent="0.25">
      <c r="A334">
        <v>330</v>
      </c>
      <c r="B334" s="1">
        <f>DATE(2000,11,26) + TIME(0,0,0)</f>
        <v>36856</v>
      </c>
      <c r="C334">
        <v>3336.828125</v>
      </c>
    </row>
    <row r="335" spans="1:3" x14ac:dyDescent="0.25">
      <c r="A335">
        <v>331</v>
      </c>
      <c r="B335" s="1">
        <f>DATE(2000,11,27) + TIME(0,0,0)</f>
        <v>36857</v>
      </c>
      <c r="C335">
        <v>3336.8256836</v>
      </c>
    </row>
    <row r="336" spans="1:3" x14ac:dyDescent="0.25">
      <c r="A336">
        <v>332</v>
      </c>
      <c r="B336" s="1">
        <f>DATE(2000,11,28) + TIME(0,0,0)</f>
        <v>36858</v>
      </c>
      <c r="C336">
        <v>3336.8229980000001</v>
      </c>
    </row>
    <row r="337" spans="1:3" x14ac:dyDescent="0.25">
      <c r="A337">
        <v>333</v>
      </c>
      <c r="B337" s="1">
        <f>DATE(2000,11,29) + TIME(0,0,0)</f>
        <v>36859</v>
      </c>
      <c r="C337">
        <v>3336.8203125</v>
      </c>
    </row>
    <row r="338" spans="1:3" x14ac:dyDescent="0.25">
      <c r="A338">
        <v>334</v>
      </c>
      <c r="B338" s="1">
        <f>DATE(2000,11,30) + TIME(0,0,0)</f>
        <v>36860</v>
      </c>
      <c r="C338">
        <v>3336.8178711</v>
      </c>
    </row>
    <row r="339" spans="1:3" x14ac:dyDescent="0.25">
      <c r="A339">
        <v>335</v>
      </c>
      <c r="B339" s="1">
        <f>DATE(2000,12,1) + TIME(0,0,0)</f>
        <v>36861</v>
      </c>
      <c r="C339">
        <v>3336.8154297000001</v>
      </c>
    </row>
    <row r="340" spans="1:3" x14ac:dyDescent="0.25">
      <c r="A340">
        <v>336</v>
      </c>
      <c r="B340" s="1">
        <f>DATE(2000,12,2) + TIME(0,0,0)</f>
        <v>36862</v>
      </c>
      <c r="C340">
        <v>3336.8127441000001</v>
      </c>
    </row>
    <row r="341" spans="1:3" x14ac:dyDescent="0.25">
      <c r="A341">
        <v>337</v>
      </c>
      <c r="B341" s="1">
        <f>DATE(2000,12,3) + TIME(0,0,0)</f>
        <v>36863</v>
      </c>
      <c r="C341">
        <v>3336.8100586</v>
      </c>
    </row>
    <row r="342" spans="1:3" x14ac:dyDescent="0.25">
      <c r="A342">
        <v>338</v>
      </c>
      <c r="B342" s="1">
        <f>DATE(2000,12,4) + TIME(0,0,0)</f>
        <v>36864</v>
      </c>
      <c r="C342">
        <v>3336.8076172000001</v>
      </c>
    </row>
    <row r="343" spans="1:3" x14ac:dyDescent="0.25">
      <c r="A343">
        <v>339</v>
      </c>
      <c r="B343" s="1">
        <f>DATE(2000,12,5) + TIME(0,0,0)</f>
        <v>36865</v>
      </c>
      <c r="C343">
        <v>3336.8049316000001</v>
      </c>
    </row>
    <row r="344" spans="1:3" x14ac:dyDescent="0.25">
      <c r="A344">
        <v>340</v>
      </c>
      <c r="B344" s="1">
        <f>DATE(2000,12,6) + TIME(0,0,0)</f>
        <v>36866</v>
      </c>
      <c r="C344">
        <v>3336.8024902000002</v>
      </c>
    </row>
    <row r="345" spans="1:3" x14ac:dyDescent="0.25">
      <c r="A345">
        <v>341</v>
      </c>
      <c r="B345" s="1">
        <f>DATE(2000,12,7) + TIME(0,0,0)</f>
        <v>36867</v>
      </c>
      <c r="C345">
        <v>3336.8000487999998</v>
      </c>
    </row>
    <row r="346" spans="1:3" x14ac:dyDescent="0.25">
      <c r="A346">
        <v>342</v>
      </c>
      <c r="B346" s="1">
        <f>DATE(2000,12,8) + TIME(0,0,0)</f>
        <v>36868</v>
      </c>
      <c r="C346">
        <v>3336.7976073999998</v>
      </c>
    </row>
    <row r="347" spans="1:3" x14ac:dyDescent="0.25">
      <c r="A347">
        <v>343</v>
      </c>
      <c r="B347" s="1">
        <f>DATE(2000,12,9) + TIME(0,0,0)</f>
        <v>36869</v>
      </c>
      <c r="C347">
        <v>3336.7951659999999</v>
      </c>
    </row>
    <row r="348" spans="1:3" x14ac:dyDescent="0.25">
      <c r="A348">
        <v>344</v>
      </c>
      <c r="B348" s="1">
        <f>DATE(2000,12,10) + TIME(0,0,0)</f>
        <v>36870</v>
      </c>
      <c r="C348">
        <v>3336.7924804999998</v>
      </c>
    </row>
    <row r="349" spans="1:3" x14ac:dyDescent="0.25">
      <c r="A349">
        <v>345</v>
      </c>
      <c r="B349" s="1">
        <f>DATE(2000,12,11) + TIME(0,0,0)</f>
        <v>36871</v>
      </c>
      <c r="C349">
        <v>3336.7900390999998</v>
      </c>
    </row>
    <row r="350" spans="1:3" x14ac:dyDescent="0.25">
      <c r="A350">
        <v>346</v>
      </c>
      <c r="B350" s="1">
        <f>DATE(2000,12,12) + TIME(0,0,0)</f>
        <v>36872</v>
      </c>
      <c r="C350">
        <v>3336.7875976999999</v>
      </c>
    </row>
    <row r="351" spans="1:3" x14ac:dyDescent="0.25">
      <c r="A351">
        <v>347</v>
      </c>
      <c r="B351" s="1">
        <f>DATE(2000,12,13) + TIME(0,0,0)</f>
        <v>36873</v>
      </c>
      <c r="C351">
        <v>3336.7851562000001</v>
      </c>
    </row>
    <row r="352" spans="1:3" x14ac:dyDescent="0.25">
      <c r="A352">
        <v>348</v>
      </c>
      <c r="B352" s="1">
        <f>DATE(2000,12,14) + TIME(0,0,0)</f>
        <v>36874</v>
      </c>
      <c r="C352">
        <v>3336.7827148000001</v>
      </c>
    </row>
    <row r="353" spans="1:3" x14ac:dyDescent="0.25">
      <c r="A353">
        <v>349</v>
      </c>
      <c r="B353" s="1">
        <f>DATE(2000,12,15) + TIME(0,0,0)</f>
        <v>36875</v>
      </c>
      <c r="C353">
        <v>3336.7805176000002</v>
      </c>
    </row>
    <row r="354" spans="1:3" x14ac:dyDescent="0.25">
      <c r="A354">
        <v>350</v>
      </c>
      <c r="B354" s="1">
        <f>DATE(2000,12,16) + TIME(0,0,0)</f>
        <v>36876</v>
      </c>
      <c r="C354">
        <v>3336.7783202999999</v>
      </c>
    </row>
    <row r="355" spans="1:3" x14ac:dyDescent="0.25">
      <c r="A355">
        <v>351</v>
      </c>
      <c r="B355" s="1">
        <f>DATE(2000,12,17) + TIME(0,0,0)</f>
        <v>36877</v>
      </c>
      <c r="C355">
        <v>3336.7758789</v>
      </c>
    </row>
    <row r="356" spans="1:3" x14ac:dyDescent="0.25">
      <c r="A356">
        <v>352</v>
      </c>
      <c r="B356" s="1">
        <f>DATE(2000,12,18) + TIME(0,0,0)</f>
        <v>36878</v>
      </c>
      <c r="C356">
        <v>3336.7734375</v>
      </c>
    </row>
    <row r="357" spans="1:3" x14ac:dyDescent="0.25">
      <c r="A357">
        <v>353</v>
      </c>
      <c r="B357" s="1">
        <f>DATE(2000,12,19) + TIME(0,0,0)</f>
        <v>36879</v>
      </c>
      <c r="C357">
        <v>3336.7709961</v>
      </c>
    </row>
    <row r="358" spans="1:3" x14ac:dyDescent="0.25">
      <c r="A358">
        <v>354</v>
      </c>
      <c r="B358" s="1">
        <f>DATE(2000,12,20) + TIME(0,0,0)</f>
        <v>36880</v>
      </c>
      <c r="C358">
        <v>3336.7685547000001</v>
      </c>
    </row>
    <row r="359" spans="1:3" x14ac:dyDescent="0.25">
      <c r="A359">
        <v>355</v>
      </c>
      <c r="B359" s="1">
        <f>DATE(2000,12,21) + TIME(0,0,0)</f>
        <v>36881</v>
      </c>
      <c r="C359">
        <v>3336.7663573999998</v>
      </c>
    </row>
    <row r="360" spans="1:3" x14ac:dyDescent="0.25">
      <c r="A360">
        <v>356</v>
      </c>
      <c r="B360" s="1">
        <f>DATE(2000,12,22) + TIME(0,0,0)</f>
        <v>36882</v>
      </c>
      <c r="C360">
        <v>3336.7641601999999</v>
      </c>
    </row>
    <row r="361" spans="1:3" x14ac:dyDescent="0.25">
      <c r="A361">
        <v>357</v>
      </c>
      <c r="B361" s="1">
        <f>DATE(2000,12,23) + TIME(0,0,0)</f>
        <v>36883</v>
      </c>
      <c r="C361">
        <v>3336.7617187999999</v>
      </c>
    </row>
    <row r="362" spans="1:3" x14ac:dyDescent="0.25">
      <c r="A362">
        <v>358</v>
      </c>
      <c r="B362" s="1">
        <f>DATE(2000,12,24) + TIME(0,0,0)</f>
        <v>36884</v>
      </c>
      <c r="C362">
        <v>3336.7592773000001</v>
      </c>
    </row>
    <row r="363" spans="1:3" x14ac:dyDescent="0.25">
      <c r="A363">
        <v>359</v>
      </c>
      <c r="B363" s="1">
        <f>DATE(2000,12,25) + TIME(0,0,0)</f>
        <v>36885</v>
      </c>
      <c r="C363">
        <v>3336.7570801000002</v>
      </c>
    </row>
    <row r="364" spans="1:3" x14ac:dyDescent="0.25">
      <c r="A364">
        <v>360</v>
      </c>
      <c r="B364" s="1">
        <f>DATE(2000,12,26) + TIME(0,0,0)</f>
        <v>36886</v>
      </c>
      <c r="C364">
        <v>3336.7546387000002</v>
      </c>
    </row>
    <row r="365" spans="1:3" x14ac:dyDescent="0.25">
      <c r="A365">
        <v>361</v>
      </c>
      <c r="B365" s="1">
        <f>DATE(2000,12,27) + TIME(0,0,0)</f>
        <v>36887</v>
      </c>
      <c r="C365">
        <v>3336.7524414</v>
      </c>
    </row>
    <row r="366" spans="1:3" x14ac:dyDescent="0.25">
      <c r="A366">
        <v>362</v>
      </c>
      <c r="B366" s="1">
        <f>DATE(2000,12,28) + TIME(0,0,0)</f>
        <v>36888</v>
      </c>
      <c r="C366">
        <v>3336.75</v>
      </c>
    </row>
    <row r="367" spans="1:3" x14ac:dyDescent="0.25">
      <c r="A367">
        <v>363</v>
      </c>
      <c r="B367" s="1">
        <f>DATE(2000,12,29) + TIME(0,0,0)</f>
        <v>36889</v>
      </c>
      <c r="C367">
        <v>3336.7480469000002</v>
      </c>
    </row>
    <row r="368" spans="1:3" x14ac:dyDescent="0.25">
      <c r="A368">
        <v>364</v>
      </c>
      <c r="B368" s="1">
        <f>DATE(2000,12,30) + TIME(0,0,0)</f>
        <v>36890</v>
      </c>
      <c r="C368">
        <v>3336.7458495999999</v>
      </c>
    </row>
    <row r="369" spans="1:3" x14ac:dyDescent="0.25">
      <c r="A369">
        <v>365</v>
      </c>
      <c r="B369" s="1">
        <f>DATE(2000,12,31) + TIME(0,0,0)</f>
        <v>36891</v>
      </c>
      <c r="C369">
        <v>3336.7436523000001</v>
      </c>
    </row>
    <row r="370" spans="1:3" x14ac:dyDescent="0.25">
      <c r="A370">
        <v>366</v>
      </c>
      <c r="B370" s="1">
        <f>DATE(2001,1,1) + TIME(0,0,0)</f>
        <v>36892</v>
      </c>
      <c r="C370">
        <v>3336.7414551000002</v>
      </c>
    </row>
    <row r="371" spans="1:3" x14ac:dyDescent="0.25">
      <c r="A371">
        <v>367</v>
      </c>
      <c r="B371" s="1">
        <f>DATE(2001,1,2) + TIME(0,0,0)</f>
        <v>36893</v>
      </c>
      <c r="C371">
        <v>3336.7390137000002</v>
      </c>
    </row>
    <row r="372" spans="1:3" x14ac:dyDescent="0.25">
      <c r="A372">
        <v>368</v>
      </c>
      <c r="B372" s="1">
        <f>DATE(2001,1,3) + TIME(0,0,0)</f>
        <v>36894</v>
      </c>
      <c r="C372">
        <v>3336.7368164</v>
      </c>
    </row>
    <row r="373" spans="1:3" x14ac:dyDescent="0.25">
      <c r="A373">
        <v>369</v>
      </c>
      <c r="B373" s="1">
        <f>DATE(2001,1,4) + TIME(0,0,0)</f>
        <v>36895</v>
      </c>
      <c r="C373">
        <v>3336.7346191000001</v>
      </c>
    </row>
    <row r="374" spans="1:3" x14ac:dyDescent="0.25">
      <c r="A374">
        <v>370</v>
      </c>
      <c r="B374" s="1">
        <f>DATE(2001,1,5) + TIME(0,0,0)</f>
        <v>36896</v>
      </c>
      <c r="C374">
        <v>3336.7324219000002</v>
      </c>
    </row>
    <row r="375" spans="1:3" x14ac:dyDescent="0.25">
      <c r="A375">
        <v>371</v>
      </c>
      <c r="B375" s="1">
        <f>DATE(2001,1,6) + TIME(0,0,0)</f>
        <v>36897</v>
      </c>
      <c r="C375">
        <v>3336.7302245999999</v>
      </c>
    </row>
    <row r="376" spans="1:3" x14ac:dyDescent="0.25">
      <c r="A376">
        <v>372</v>
      </c>
      <c r="B376" s="1">
        <f>DATE(2001,1,7) + TIME(0,0,0)</f>
        <v>36898</v>
      </c>
      <c r="C376">
        <v>3336.7280273000001</v>
      </c>
    </row>
    <row r="377" spans="1:3" x14ac:dyDescent="0.25">
      <c r="A377">
        <v>373</v>
      </c>
      <c r="B377" s="1">
        <f>DATE(2001,1,8) + TIME(0,0,0)</f>
        <v>36899</v>
      </c>
      <c r="C377">
        <v>3336.7258301000002</v>
      </c>
    </row>
    <row r="378" spans="1:3" x14ac:dyDescent="0.25">
      <c r="A378">
        <v>374</v>
      </c>
      <c r="B378" s="1">
        <f>DATE(2001,1,9) + TIME(0,0,0)</f>
        <v>36900</v>
      </c>
      <c r="C378">
        <v>3336.7236327999999</v>
      </c>
    </row>
    <row r="379" spans="1:3" x14ac:dyDescent="0.25">
      <c r="A379">
        <v>375</v>
      </c>
      <c r="B379" s="1">
        <f>DATE(2001,1,10) + TIME(0,0,0)</f>
        <v>36901</v>
      </c>
      <c r="C379">
        <v>3336.7214355000001</v>
      </c>
    </row>
    <row r="380" spans="1:3" x14ac:dyDescent="0.25">
      <c r="A380">
        <v>376</v>
      </c>
      <c r="B380" s="1">
        <f>DATE(2001,1,11) + TIME(0,0,0)</f>
        <v>36902</v>
      </c>
      <c r="C380">
        <v>3336.7192383000001</v>
      </c>
    </row>
    <row r="381" spans="1:3" x14ac:dyDescent="0.25">
      <c r="A381">
        <v>377</v>
      </c>
      <c r="B381" s="1">
        <f>DATE(2001,1,12) + TIME(0,0,0)</f>
        <v>36903</v>
      </c>
      <c r="C381">
        <v>3336.7172851999999</v>
      </c>
    </row>
    <row r="382" spans="1:3" x14ac:dyDescent="0.25">
      <c r="A382">
        <v>378</v>
      </c>
      <c r="B382" s="1">
        <f>DATE(2001,1,13) + TIME(0,0,0)</f>
        <v>36904</v>
      </c>
      <c r="C382">
        <v>3336.7153320000002</v>
      </c>
    </row>
    <row r="383" spans="1:3" x14ac:dyDescent="0.25">
      <c r="A383">
        <v>379</v>
      </c>
      <c r="B383" s="1">
        <f>DATE(2001,1,14) + TIME(0,0,0)</f>
        <v>36905</v>
      </c>
      <c r="C383">
        <v>3336.7131347999998</v>
      </c>
    </row>
    <row r="384" spans="1:3" x14ac:dyDescent="0.25">
      <c r="A384">
        <v>380</v>
      </c>
      <c r="B384" s="1">
        <f>DATE(2001,1,15) + TIME(0,0,0)</f>
        <v>36906</v>
      </c>
      <c r="C384">
        <v>3336.7109375</v>
      </c>
    </row>
    <row r="385" spans="1:3" x14ac:dyDescent="0.25">
      <c r="A385">
        <v>381</v>
      </c>
      <c r="B385" s="1">
        <f>DATE(2001,1,16) + TIME(0,0,0)</f>
        <v>36907</v>
      </c>
      <c r="C385">
        <v>3336.7087402000002</v>
      </c>
    </row>
    <row r="386" spans="1:3" x14ac:dyDescent="0.25">
      <c r="A386">
        <v>382</v>
      </c>
      <c r="B386" s="1">
        <f>DATE(2001,1,17) + TIME(0,0,0)</f>
        <v>36908</v>
      </c>
      <c r="C386">
        <v>3336.7065429999998</v>
      </c>
    </row>
    <row r="387" spans="1:3" x14ac:dyDescent="0.25">
      <c r="A387">
        <v>383</v>
      </c>
      <c r="B387" s="1">
        <f>DATE(2001,1,18) + TIME(0,0,0)</f>
        <v>36909</v>
      </c>
      <c r="C387">
        <v>3336.7045898000001</v>
      </c>
    </row>
    <row r="388" spans="1:3" x14ac:dyDescent="0.25">
      <c r="A388">
        <v>384</v>
      </c>
      <c r="B388" s="1">
        <f>DATE(2001,1,19) + TIME(0,0,0)</f>
        <v>36910</v>
      </c>
      <c r="C388">
        <v>3336.7023926000002</v>
      </c>
    </row>
    <row r="389" spans="1:3" x14ac:dyDescent="0.25">
      <c r="A389">
        <v>385</v>
      </c>
      <c r="B389" s="1">
        <f>DATE(2001,1,20) + TIME(0,0,0)</f>
        <v>36911</v>
      </c>
      <c r="C389">
        <v>3336.7004394999999</v>
      </c>
    </row>
    <row r="390" spans="1:3" x14ac:dyDescent="0.25">
      <c r="A390">
        <v>386</v>
      </c>
      <c r="B390" s="1">
        <f>DATE(2001,1,21) + TIME(0,0,0)</f>
        <v>36912</v>
      </c>
      <c r="C390">
        <v>3336.6982422000001</v>
      </c>
    </row>
    <row r="391" spans="1:3" x14ac:dyDescent="0.25">
      <c r="A391">
        <v>387</v>
      </c>
      <c r="B391" s="1">
        <f>DATE(2001,1,22) + TIME(0,0,0)</f>
        <v>36913</v>
      </c>
      <c r="C391">
        <v>3336.6960448999998</v>
      </c>
    </row>
    <row r="392" spans="1:3" x14ac:dyDescent="0.25">
      <c r="A392">
        <v>388</v>
      </c>
      <c r="B392" s="1">
        <f>DATE(2001,1,23) + TIME(0,0,0)</f>
        <v>36914</v>
      </c>
      <c r="C392">
        <v>3336.6940918</v>
      </c>
    </row>
    <row r="393" spans="1:3" x14ac:dyDescent="0.25">
      <c r="A393">
        <v>389</v>
      </c>
      <c r="B393" s="1">
        <f>DATE(2001,1,24) + TIME(0,0,0)</f>
        <v>36915</v>
      </c>
      <c r="C393">
        <v>3336.6921387000002</v>
      </c>
    </row>
    <row r="394" spans="1:3" x14ac:dyDescent="0.25">
      <c r="A394">
        <v>390</v>
      </c>
      <c r="B394" s="1">
        <f>DATE(2001,1,25) + TIME(0,0,0)</f>
        <v>36916</v>
      </c>
      <c r="C394">
        <v>3336.6901855000001</v>
      </c>
    </row>
    <row r="395" spans="1:3" x14ac:dyDescent="0.25">
      <c r="A395">
        <v>391</v>
      </c>
      <c r="B395" s="1">
        <f>DATE(2001,1,26) + TIME(0,0,0)</f>
        <v>36917</v>
      </c>
      <c r="C395">
        <v>3336.6882323999998</v>
      </c>
    </row>
    <row r="396" spans="1:3" x14ac:dyDescent="0.25">
      <c r="A396">
        <v>392</v>
      </c>
      <c r="B396" s="1">
        <f>DATE(2001,1,27) + TIME(0,0,0)</f>
        <v>36918</v>
      </c>
      <c r="C396">
        <v>3336.6862793</v>
      </c>
    </row>
    <row r="397" spans="1:3" x14ac:dyDescent="0.25">
      <c r="A397">
        <v>393</v>
      </c>
      <c r="B397" s="1">
        <f>DATE(2001,1,28) + TIME(0,0,0)</f>
        <v>36919</v>
      </c>
      <c r="C397">
        <v>3336.6840820000002</v>
      </c>
    </row>
    <row r="398" spans="1:3" x14ac:dyDescent="0.25">
      <c r="A398">
        <v>394</v>
      </c>
      <c r="B398" s="1">
        <f>DATE(2001,1,29) + TIME(0,0,0)</f>
        <v>36920</v>
      </c>
      <c r="C398">
        <v>3336.6821289</v>
      </c>
    </row>
    <row r="399" spans="1:3" x14ac:dyDescent="0.25">
      <c r="A399">
        <v>395</v>
      </c>
      <c r="B399" s="1">
        <f>DATE(2001,1,30) + TIME(0,0,0)</f>
        <v>36921</v>
      </c>
      <c r="C399">
        <v>3336.6799316000001</v>
      </c>
    </row>
    <row r="400" spans="1:3" x14ac:dyDescent="0.25">
      <c r="A400">
        <v>396</v>
      </c>
      <c r="B400" s="1">
        <f>DATE(2001,1,31) + TIME(0,0,0)</f>
        <v>36922</v>
      </c>
      <c r="C400">
        <v>3336.6779784999999</v>
      </c>
    </row>
    <row r="401" spans="1:3" x14ac:dyDescent="0.25">
      <c r="A401">
        <v>397</v>
      </c>
      <c r="B401" s="1">
        <f>DATE(2001,2,1) + TIME(0,0,0)</f>
        <v>36923</v>
      </c>
      <c r="C401">
        <v>3336.6760254000001</v>
      </c>
    </row>
    <row r="402" spans="1:3" x14ac:dyDescent="0.25">
      <c r="A402">
        <v>398</v>
      </c>
      <c r="B402" s="1">
        <f>DATE(2001,2,2) + TIME(0,0,0)</f>
        <v>36924</v>
      </c>
      <c r="C402">
        <v>3336.6740722999998</v>
      </c>
    </row>
    <row r="403" spans="1:3" x14ac:dyDescent="0.25">
      <c r="A403">
        <v>399</v>
      </c>
      <c r="B403" s="1">
        <f>DATE(2001,2,3) + TIME(0,0,0)</f>
        <v>36925</v>
      </c>
      <c r="C403">
        <v>3336.671875</v>
      </c>
    </row>
    <row r="404" spans="1:3" x14ac:dyDescent="0.25">
      <c r="A404">
        <v>400</v>
      </c>
      <c r="B404" s="1">
        <f>DATE(2001,2,4) + TIME(0,0,0)</f>
        <v>36926</v>
      </c>
      <c r="C404">
        <v>3336.6699219000002</v>
      </c>
    </row>
    <row r="405" spans="1:3" x14ac:dyDescent="0.25">
      <c r="A405">
        <v>401</v>
      </c>
      <c r="B405" s="1">
        <f>DATE(2001,2,5) + TIME(0,0,0)</f>
        <v>36927</v>
      </c>
      <c r="C405">
        <v>3336.6679687999999</v>
      </c>
    </row>
    <row r="406" spans="1:3" x14ac:dyDescent="0.25">
      <c r="A406">
        <v>402</v>
      </c>
      <c r="B406" s="1">
        <f>DATE(2001,2,6) + TIME(0,0,0)</f>
        <v>36928</v>
      </c>
      <c r="C406">
        <v>3336.6660155999998</v>
      </c>
    </row>
    <row r="407" spans="1:3" x14ac:dyDescent="0.25">
      <c r="A407">
        <v>403</v>
      </c>
      <c r="B407" s="1">
        <f>DATE(2001,2,7) + TIME(0,0,0)</f>
        <v>36929</v>
      </c>
      <c r="C407">
        <v>3336.6640625</v>
      </c>
    </row>
    <row r="408" spans="1:3" x14ac:dyDescent="0.25">
      <c r="A408">
        <v>404</v>
      </c>
      <c r="B408" s="1">
        <f>DATE(2001,2,8) + TIME(0,0,0)</f>
        <v>36930</v>
      </c>
      <c r="C408">
        <v>3336.6621094000002</v>
      </c>
    </row>
    <row r="409" spans="1:3" x14ac:dyDescent="0.25">
      <c r="A409">
        <v>405</v>
      </c>
      <c r="B409" s="1">
        <f>DATE(2001,2,9) + TIME(0,0,0)</f>
        <v>36931</v>
      </c>
      <c r="C409">
        <v>3336.6601562000001</v>
      </c>
    </row>
    <row r="410" spans="1:3" x14ac:dyDescent="0.25">
      <c r="A410">
        <v>406</v>
      </c>
      <c r="B410" s="1">
        <f>DATE(2001,2,10) + TIME(0,0,0)</f>
        <v>36932</v>
      </c>
      <c r="C410">
        <v>3336.6582030999998</v>
      </c>
    </row>
    <row r="411" spans="1:3" x14ac:dyDescent="0.25">
      <c r="A411">
        <v>407</v>
      </c>
      <c r="B411" s="1">
        <f>DATE(2001,2,11) + TIME(0,0,0)</f>
        <v>36933</v>
      </c>
      <c r="C411">
        <v>3336.65625</v>
      </c>
    </row>
    <row r="412" spans="1:3" x14ac:dyDescent="0.25">
      <c r="A412">
        <v>408</v>
      </c>
      <c r="B412" s="1">
        <f>DATE(2001,2,12) + TIME(0,0,0)</f>
        <v>36934</v>
      </c>
      <c r="C412">
        <v>3336.6542969000002</v>
      </c>
    </row>
    <row r="413" spans="1:3" x14ac:dyDescent="0.25">
      <c r="A413">
        <v>409</v>
      </c>
      <c r="B413" s="1">
        <f>DATE(2001,2,13) + TIME(0,0,0)</f>
        <v>36935</v>
      </c>
      <c r="C413">
        <v>3336.6523437999999</v>
      </c>
    </row>
    <row r="414" spans="1:3" x14ac:dyDescent="0.25">
      <c r="A414">
        <v>410</v>
      </c>
      <c r="B414" s="1">
        <f>DATE(2001,2,14) + TIME(0,0,0)</f>
        <v>36936</v>
      </c>
      <c r="C414">
        <v>3336.6503905999998</v>
      </c>
    </row>
    <row r="415" spans="1:3" x14ac:dyDescent="0.25">
      <c r="A415">
        <v>411</v>
      </c>
      <c r="B415" s="1">
        <f>DATE(2001,2,15) + TIME(0,0,0)</f>
        <v>36937</v>
      </c>
      <c r="C415">
        <v>3336.6484375</v>
      </c>
    </row>
    <row r="416" spans="1:3" x14ac:dyDescent="0.25">
      <c r="A416">
        <v>412</v>
      </c>
      <c r="B416" s="1">
        <f>DATE(2001,2,16) + TIME(0,0,0)</f>
        <v>36938</v>
      </c>
      <c r="C416">
        <v>3336.6464844000002</v>
      </c>
    </row>
    <row r="417" spans="1:3" x14ac:dyDescent="0.25">
      <c r="A417">
        <v>413</v>
      </c>
      <c r="B417" s="1">
        <f>DATE(2001,2,17) + TIME(0,0,0)</f>
        <v>36939</v>
      </c>
      <c r="C417">
        <v>3336.6445312000001</v>
      </c>
    </row>
    <row r="418" spans="1:3" x14ac:dyDescent="0.25">
      <c r="A418">
        <v>414</v>
      </c>
      <c r="B418" s="1">
        <f>DATE(2001,2,18) + TIME(0,0,0)</f>
        <v>36940</v>
      </c>
      <c r="C418">
        <v>3336.6425780999998</v>
      </c>
    </row>
    <row r="419" spans="1:3" x14ac:dyDescent="0.25">
      <c r="A419">
        <v>415</v>
      </c>
      <c r="B419" s="1">
        <f>DATE(2001,2,19) + TIME(0,0,0)</f>
        <v>36941</v>
      </c>
      <c r="C419">
        <v>3336.640625</v>
      </c>
    </row>
    <row r="420" spans="1:3" x14ac:dyDescent="0.25">
      <c r="A420">
        <v>416</v>
      </c>
      <c r="B420" s="1">
        <f>DATE(2001,2,20) + TIME(0,0,0)</f>
        <v>36942</v>
      </c>
      <c r="C420">
        <v>3336.6386719000002</v>
      </c>
    </row>
    <row r="421" spans="1:3" x14ac:dyDescent="0.25">
      <c r="A421">
        <v>417</v>
      </c>
      <c r="B421" s="1">
        <f>DATE(2001,2,21) + TIME(0,0,0)</f>
        <v>36943</v>
      </c>
      <c r="C421">
        <v>3336.6367187999999</v>
      </c>
    </row>
    <row r="422" spans="1:3" x14ac:dyDescent="0.25">
      <c r="A422">
        <v>418</v>
      </c>
      <c r="B422" s="1">
        <f>DATE(2001,2,22) + TIME(0,0,0)</f>
        <v>36944</v>
      </c>
      <c r="C422">
        <v>3336.6347655999998</v>
      </c>
    </row>
    <row r="423" spans="1:3" x14ac:dyDescent="0.25">
      <c r="A423">
        <v>419</v>
      </c>
      <c r="B423" s="1">
        <f>DATE(2001,2,23) + TIME(0,0,0)</f>
        <v>36945</v>
      </c>
      <c r="C423">
        <v>3336.6330566000001</v>
      </c>
    </row>
    <row r="424" spans="1:3" x14ac:dyDescent="0.25">
      <c r="A424">
        <v>420</v>
      </c>
      <c r="B424" s="1">
        <f>DATE(2001,2,24) + TIME(0,0,0)</f>
        <v>36946</v>
      </c>
      <c r="C424">
        <v>3336.6311034999999</v>
      </c>
    </row>
    <row r="425" spans="1:3" x14ac:dyDescent="0.25">
      <c r="A425">
        <v>421</v>
      </c>
      <c r="B425" s="1">
        <f>DATE(2001,2,25) + TIME(0,0,0)</f>
        <v>36947</v>
      </c>
      <c r="C425">
        <v>3336.6289062000001</v>
      </c>
    </row>
    <row r="426" spans="1:3" x14ac:dyDescent="0.25">
      <c r="A426">
        <v>422</v>
      </c>
      <c r="B426" s="1">
        <f>DATE(2001,2,26) + TIME(0,0,0)</f>
        <v>36948</v>
      </c>
      <c r="C426">
        <v>3336.6271972999998</v>
      </c>
    </row>
    <row r="427" spans="1:3" x14ac:dyDescent="0.25">
      <c r="A427">
        <v>423</v>
      </c>
      <c r="B427" s="1">
        <f>DATE(2001,2,27) + TIME(0,0,0)</f>
        <v>36949</v>
      </c>
      <c r="C427">
        <v>3336.6252441000001</v>
      </c>
    </row>
    <row r="428" spans="1:3" x14ac:dyDescent="0.25">
      <c r="A428">
        <v>424</v>
      </c>
      <c r="B428" s="1">
        <f>DATE(2001,2,28) + TIME(0,0,0)</f>
        <v>36950</v>
      </c>
      <c r="C428">
        <v>3336.6235351999999</v>
      </c>
    </row>
    <row r="429" spans="1:3" x14ac:dyDescent="0.25">
      <c r="A429">
        <v>425</v>
      </c>
      <c r="B429" s="1">
        <f>DATE(2001,3,1) + TIME(0,0,0)</f>
        <v>36951</v>
      </c>
      <c r="C429">
        <v>3336.6215820000002</v>
      </c>
    </row>
    <row r="431" spans="1:3" x14ac:dyDescent="0.25">
      <c r="A431" t="s">
        <v>4</v>
      </c>
    </row>
    <row r="433" spans="1:3" x14ac:dyDescent="0.25">
      <c r="A433" t="s">
        <v>1</v>
      </c>
      <c r="B433" t="s">
        <v>2</v>
      </c>
      <c r="C433" t="s">
        <v>3</v>
      </c>
    </row>
    <row r="434" spans="1:3" x14ac:dyDescent="0.25">
      <c r="A434">
        <v>0</v>
      </c>
      <c r="B434" s="1">
        <f>DATE(2000,1,1) + TIME(0,0,0)</f>
        <v>36526</v>
      </c>
      <c r="C434">
        <v>6764.7060547000001</v>
      </c>
    </row>
    <row r="435" spans="1:3" x14ac:dyDescent="0.25">
      <c r="A435">
        <v>1</v>
      </c>
      <c r="B435" s="1">
        <f>DATE(2000,1,2) + TIME(0,0,0)</f>
        <v>36527</v>
      </c>
      <c r="C435">
        <v>6647.4443358999997</v>
      </c>
    </row>
    <row r="436" spans="1:3" x14ac:dyDescent="0.25">
      <c r="A436">
        <v>2</v>
      </c>
      <c r="B436" s="1">
        <f>DATE(2000,1,3) + TIME(0,0,0)</f>
        <v>36528</v>
      </c>
      <c r="C436">
        <v>6582.8837891000003</v>
      </c>
    </row>
    <row r="437" spans="1:3" x14ac:dyDescent="0.25">
      <c r="A437">
        <v>3</v>
      </c>
      <c r="B437" s="1">
        <f>DATE(2000,1,4) + TIME(0,0,0)</f>
        <v>36529</v>
      </c>
      <c r="C437">
        <v>6521.0390625</v>
      </c>
    </row>
    <row r="438" spans="1:3" x14ac:dyDescent="0.25">
      <c r="A438">
        <v>4</v>
      </c>
      <c r="B438" s="1">
        <f>DATE(2000,1,5) + TIME(0,0,0)</f>
        <v>36530</v>
      </c>
      <c r="C438">
        <v>6461.0317383000001</v>
      </c>
    </row>
    <row r="439" spans="1:3" x14ac:dyDescent="0.25">
      <c r="A439">
        <v>5</v>
      </c>
      <c r="B439" s="1">
        <f>DATE(2000,1,6) + TIME(0,0,0)</f>
        <v>36531</v>
      </c>
      <c r="C439">
        <v>6402.953125</v>
      </c>
    </row>
    <row r="440" spans="1:3" x14ac:dyDescent="0.25">
      <c r="A440">
        <v>6</v>
      </c>
      <c r="B440" s="1">
        <f>DATE(2000,1,7) + TIME(0,0,0)</f>
        <v>36532</v>
      </c>
      <c r="C440">
        <v>6346.3061522999997</v>
      </c>
    </row>
    <row r="441" spans="1:3" x14ac:dyDescent="0.25">
      <c r="A441">
        <v>7</v>
      </c>
      <c r="B441" s="1">
        <f>DATE(2000,1,8) + TIME(0,0,0)</f>
        <v>36533</v>
      </c>
      <c r="C441">
        <v>6291.1157227000003</v>
      </c>
    </row>
    <row r="442" spans="1:3" x14ac:dyDescent="0.25">
      <c r="A442">
        <v>8</v>
      </c>
      <c r="B442" s="1">
        <f>DATE(2000,1,9) + TIME(0,0,0)</f>
        <v>36534</v>
      </c>
      <c r="C442">
        <v>6237.2763672000001</v>
      </c>
    </row>
    <row r="443" spans="1:3" x14ac:dyDescent="0.25">
      <c r="A443">
        <v>9</v>
      </c>
      <c r="B443" s="1">
        <f>DATE(2000,1,10) + TIME(0,0,0)</f>
        <v>36535</v>
      </c>
      <c r="C443">
        <v>6184.5009766000003</v>
      </c>
    </row>
    <row r="444" spans="1:3" x14ac:dyDescent="0.25">
      <c r="A444">
        <v>10</v>
      </c>
      <c r="B444" s="1">
        <f>DATE(2000,1,11) + TIME(0,0,0)</f>
        <v>36536</v>
      </c>
      <c r="C444">
        <v>6132.9692383000001</v>
      </c>
    </row>
    <row r="445" spans="1:3" x14ac:dyDescent="0.25">
      <c r="A445">
        <v>11</v>
      </c>
      <c r="B445" s="1">
        <f>DATE(2000,1,12) + TIME(0,0,0)</f>
        <v>36537</v>
      </c>
      <c r="C445">
        <v>6082.5</v>
      </c>
    </row>
    <row r="446" spans="1:3" x14ac:dyDescent="0.25">
      <c r="A446">
        <v>12</v>
      </c>
      <c r="B446" s="1">
        <f>DATE(2000,1,13) + TIME(0,0,0)</f>
        <v>36538</v>
      </c>
      <c r="C446">
        <v>6032.8847655999998</v>
      </c>
    </row>
    <row r="447" spans="1:3" x14ac:dyDescent="0.25">
      <c r="A447">
        <v>13</v>
      </c>
      <c r="B447" s="1">
        <f>DATE(2000,1,14) + TIME(0,0,0)</f>
        <v>36539</v>
      </c>
      <c r="C447">
        <v>5984.2958983999997</v>
      </c>
    </row>
    <row r="448" spans="1:3" x14ac:dyDescent="0.25">
      <c r="A448">
        <v>14</v>
      </c>
      <c r="B448" s="1">
        <f>DATE(2000,1,15) + TIME(0,0,0)</f>
        <v>36540</v>
      </c>
      <c r="C448">
        <v>5936.5957030999998</v>
      </c>
    </row>
    <row r="449" spans="1:3" x14ac:dyDescent="0.25">
      <c r="A449">
        <v>15</v>
      </c>
      <c r="B449" s="1">
        <f>DATE(2000,1,16) + TIME(0,0,0)</f>
        <v>36541</v>
      </c>
      <c r="C449">
        <v>5889.6552733999997</v>
      </c>
    </row>
    <row r="450" spans="1:3" x14ac:dyDescent="0.25">
      <c r="A450">
        <v>16</v>
      </c>
      <c r="B450" s="1">
        <f>DATE(2000,1,17) + TIME(0,0,0)</f>
        <v>36542</v>
      </c>
      <c r="C450">
        <v>5843.5517577999999</v>
      </c>
    </row>
    <row r="451" spans="1:3" x14ac:dyDescent="0.25">
      <c r="A451">
        <v>17</v>
      </c>
      <c r="B451" s="1">
        <f>DATE(2000,1,18) + TIME(0,0,0)</f>
        <v>36543</v>
      </c>
      <c r="C451">
        <v>5798.2993164</v>
      </c>
    </row>
    <row r="452" spans="1:3" x14ac:dyDescent="0.25">
      <c r="A452">
        <v>18</v>
      </c>
      <c r="B452" s="1">
        <f>DATE(2000,1,19) + TIME(0,0,0)</f>
        <v>36544</v>
      </c>
      <c r="C452">
        <v>5753.6464844000002</v>
      </c>
    </row>
    <row r="453" spans="1:3" x14ac:dyDescent="0.25">
      <c r="A453">
        <v>19</v>
      </c>
      <c r="B453" s="1">
        <f>DATE(2000,1,20) + TIME(0,0,0)</f>
        <v>36545</v>
      </c>
      <c r="C453">
        <v>5709.5849608999997</v>
      </c>
    </row>
    <row r="454" spans="1:3" x14ac:dyDescent="0.25">
      <c r="A454">
        <v>20</v>
      </c>
      <c r="B454" s="1">
        <f>DATE(2000,1,21) + TIME(0,0,0)</f>
        <v>36546</v>
      </c>
      <c r="C454">
        <v>5666.1904297000001</v>
      </c>
    </row>
    <row r="455" spans="1:3" x14ac:dyDescent="0.25">
      <c r="A455">
        <v>21</v>
      </c>
      <c r="B455" s="1">
        <f>DATE(2000,1,22) + TIME(0,0,0)</f>
        <v>36547</v>
      </c>
      <c r="C455">
        <v>5623.5043944999998</v>
      </c>
    </row>
    <row r="456" spans="1:3" x14ac:dyDescent="0.25">
      <c r="A456">
        <v>22</v>
      </c>
      <c r="B456" s="1">
        <f>DATE(2000,1,23) + TIME(0,0,0)</f>
        <v>36548</v>
      </c>
      <c r="C456">
        <v>5581.3823241999999</v>
      </c>
    </row>
    <row r="457" spans="1:3" x14ac:dyDescent="0.25">
      <c r="A457">
        <v>23</v>
      </c>
      <c r="B457" s="1">
        <f>DATE(2000,1,24) + TIME(0,0,0)</f>
        <v>36549</v>
      </c>
      <c r="C457">
        <v>5539.7773438000004</v>
      </c>
    </row>
    <row r="458" spans="1:3" x14ac:dyDescent="0.25">
      <c r="A458">
        <v>24</v>
      </c>
      <c r="B458" s="1">
        <f>DATE(2000,1,25) + TIME(0,0,0)</f>
        <v>36550</v>
      </c>
      <c r="C458">
        <v>5498.9497069999998</v>
      </c>
    </row>
    <row r="459" spans="1:3" x14ac:dyDescent="0.25">
      <c r="A459">
        <v>25</v>
      </c>
      <c r="B459" s="1">
        <f>DATE(2000,1,26) + TIME(0,0,0)</f>
        <v>36551</v>
      </c>
      <c r="C459">
        <v>5458.6005858999997</v>
      </c>
    </row>
    <row r="460" spans="1:3" x14ac:dyDescent="0.25">
      <c r="A460">
        <v>26</v>
      </c>
      <c r="B460" s="1">
        <f>DATE(2000,1,27) + TIME(0,0,0)</f>
        <v>36552</v>
      </c>
      <c r="C460">
        <v>5418.8090819999998</v>
      </c>
    </row>
    <row r="461" spans="1:3" x14ac:dyDescent="0.25">
      <c r="A461">
        <v>27</v>
      </c>
      <c r="B461" s="1">
        <f>DATE(2000,1,28) + TIME(0,0,0)</f>
        <v>36553</v>
      </c>
      <c r="C461">
        <v>5379.4340819999998</v>
      </c>
    </row>
    <row r="462" spans="1:3" x14ac:dyDescent="0.25">
      <c r="A462">
        <v>28</v>
      </c>
      <c r="B462" s="1">
        <f>DATE(2000,1,29) + TIME(0,0,0)</f>
        <v>36554</v>
      </c>
      <c r="C462">
        <v>5340.4453125</v>
      </c>
    </row>
    <row r="463" spans="1:3" x14ac:dyDescent="0.25">
      <c r="A463">
        <v>29</v>
      </c>
      <c r="B463" s="1">
        <f>DATE(2000,1,30) + TIME(0,0,0)</f>
        <v>36555</v>
      </c>
      <c r="C463">
        <v>5301.8916016000003</v>
      </c>
    </row>
    <row r="464" spans="1:3" x14ac:dyDescent="0.25">
      <c r="A464">
        <v>30</v>
      </c>
      <c r="B464" s="1">
        <f>DATE(2000,1,31) + TIME(0,0,0)</f>
        <v>36556</v>
      </c>
      <c r="C464">
        <v>5263.7949219000002</v>
      </c>
    </row>
    <row r="465" spans="1:3" x14ac:dyDescent="0.25">
      <c r="A465">
        <v>31</v>
      </c>
      <c r="B465" s="1">
        <f>DATE(2000,2,1) + TIME(0,0,0)</f>
        <v>36557</v>
      </c>
      <c r="C465">
        <v>5226.203125</v>
      </c>
    </row>
    <row r="466" spans="1:3" x14ac:dyDescent="0.25">
      <c r="A466">
        <v>32</v>
      </c>
      <c r="B466" s="1">
        <f>DATE(2000,2,2) + TIME(0,0,0)</f>
        <v>36558</v>
      </c>
      <c r="C466">
        <v>5189.1508789</v>
      </c>
    </row>
    <row r="467" spans="1:3" x14ac:dyDescent="0.25">
      <c r="A467">
        <v>33</v>
      </c>
      <c r="B467" s="1">
        <f>DATE(2000,2,3) + TIME(0,0,0)</f>
        <v>36559</v>
      </c>
      <c r="C467">
        <v>5152.4326172000001</v>
      </c>
    </row>
    <row r="468" spans="1:3" x14ac:dyDescent="0.25">
      <c r="A468">
        <v>34</v>
      </c>
      <c r="B468" s="1">
        <f>DATE(2000,2,4) + TIME(0,0,0)</f>
        <v>36560</v>
      </c>
      <c r="C468">
        <v>5116.0517577999999</v>
      </c>
    </row>
    <row r="469" spans="1:3" x14ac:dyDescent="0.25">
      <c r="A469">
        <v>35</v>
      </c>
      <c r="B469" s="1">
        <f>DATE(2000,2,5) + TIME(0,0,0)</f>
        <v>36561</v>
      </c>
      <c r="C469">
        <v>5080.09375</v>
      </c>
    </row>
    <row r="470" spans="1:3" x14ac:dyDescent="0.25">
      <c r="A470">
        <v>36</v>
      </c>
      <c r="B470" s="1">
        <f>DATE(2000,2,6) + TIME(0,0,0)</f>
        <v>36562</v>
      </c>
      <c r="C470">
        <v>5044.5864258000001</v>
      </c>
    </row>
    <row r="471" spans="1:3" x14ac:dyDescent="0.25">
      <c r="A471">
        <v>37</v>
      </c>
      <c r="B471" s="1">
        <f>DATE(2000,2,7) + TIME(0,0,0)</f>
        <v>36563</v>
      </c>
      <c r="C471">
        <v>5009.4121094000002</v>
      </c>
    </row>
    <row r="472" spans="1:3" x14ac:dyDescent="0.25">
      <c r="A472">
        <v>38</v>
      </c>
      <c r="B472" s="1">
        <f>DATE(2000,2,8) + TIME(0,0,0)</f>
        <v>36564</v>
      </c>
      <c r="C472">
        <v>4974.6625977000003</v>
      </c>
    </row>
    <row r="473" spans="1:3" x14ac:dyDescent="0.25">
      <c r="A473">
        <v>39</v>
      </c>
      <c r="B473" s="1">
        <f>DATE(2000,2,9) + TIME(0,0,0)</f>
        <v>36565</v>
      </c>
      <c r="C473">
        <v>4940.2695311999996</v>
      </c>
    </row>
    <row r="474" spans="1:3" x14ac:dyDescent="0.25">
      <c r="A474">
        <v>40</v>
      </c>
      <c r="B474" s="1">
        <f>DATE(2000,2,10) + TIME(0,0,0)</f>
        <v>36566</v>
      </c>
      <c r="C474">
        <v>4906.1474608999997</v>
      </c>
    </row>
    <row r="475" spans="1:3" x14ac:dyDescent="0.25">
      <c r="A475">
        <v>41</v>
      </c>
      <c r="B475" s="1">
        <f>DATE(2000,2,11) + TIME(0,0,0)</f>
        <v>36567</v>
      </c>
      <c r="C475">
        <v>4872.3110352000003</v>
      </c>
    </row>
    <row r="476" spans="1:3" x14ac:dyDescent="0.25">
      <c r="A476">
        <v>42</v>
      </c>
      <c r="B476" s="1">
        <f>DATE(2000,2,12) + TIME(0,0,0)</f>
        <v>36568</v>
      </c>
      <c r="C476">
        <v>4838.8769530999998</v>
      </c>
    </row>
    <row r="477" spans="1:3" x14ac:dyDescent="0.25">
      <c r="A477">
        <v>43</v>
      </c>
      <c r="B477" s="1">
        <f>DATE(2000,2,13) + TIME(0,0,0)</f>
        <v>36569</v>
      </c>
      <c r="C477">
        <v>4805.7026366999999</v>
      </c>
    </row>
    <row r="478" spans="1:3" x14ac:dyDescent="0.25">
      <c r="A478">
        <v>44</v>
      </c>
      <c r="B478" s="1">
        <f>DATE(2000,2,14) + TIME(0,0,0)</f>
        <v>36570</v>
      </c>
      <c r="C478">
        <v>4772.7670897999997</v>
      </c>
    </row>
    <row r="479" spans="1:3" x14ac:dyDescent="0.25">
      <c r="A479">
        <v>45</v>
      </c>
      <c r="B479" s="1">
        <f>DATE(2000,2,15) + TIME(0,0,0)</f>
        <v>36571</v>
      </c>
      <c r="C479">
        <v>4740.1381836</v>
      </c>
    </row>
    <row r="480" spans="1:3" x14ac:dyDescent="0.25">
      <c r="A480">
        <v>46</v>
      </c>
      <c r="B480" s="1">
        <f>DATE(2000,2,16) + TIME(0,0,0)</f>
        <v>36572</v>
      </c>
      <c r="C480">
        <v>4707.8525391000003</v>
      </c>
    </row>
    <row r="481" spans="1:3" x14ac:dyDescent="0.25">
      <c r="A481">
        <v>47</v>
      </c>
      <c r="B481" s="1">
        <f>DATE(2000,2,17) + TIME(0,0,0)</f>
        <v>36573</v>
      </c>
      <c r="C481">
        <v>4675.9008789</v>
      </c>
    </row>
    <row r="482" spans="1:3" x14ac:dyDescent="0.25">
      <c r="A482">
        <v>48</v>
      </c>
      <c r="B482" s="1">
        <f>DATE(2000,2,18) + TIME(0,0,0)</f>
        <v>36574</v>
      </c>
      <c r="C482">
        <v>4644.2524414</v>
      </c>
    </row>
    <row r="483" spans="1:3" x14ac:dyDescent="0.25">
      <c r="A483">
        <v>49</v>
      </c>
      <c r="B483" s="1">
        <f>DATE(2000,2,19) + TIME(0,0,0)</f>
        <v>36575</v>
      </c>
      <c r="C483">
        <v>4612.9204102000003</v>
      </c>
    </row>
    <row r="484" spans="1:3" x14ac:dyDescent="0.25">
      <c r="A484">
        <v>50</v>
      </c>
      <c r="B484" s="1">
        <f>DATE(2000,2,20) + TIME(0,0,0)</f>
        <v>36576</v>
      </c>
      <c r="C484">
        <v>4582.0517577999999</v>
      </c>
    </row>
    <row r="485" spans="1:3" x14ac:dyDescent="0.25">
      <c r="A485">
        <v>51</v>
      </c>
      <c r="B485" s="1">
        <f>DATE(2000,2,21) + TIME(0,0,0)</f>
        <v>36577</v>
      </c>
      <c r="C485">
        <v>4551.5527344000002</v>
      </c>
    </row>
    <row r="486" spans="1:3" x14ac:dyDescent="0.25">
      <c r="A486">
        <v>52</v>
      </c>
      <c r="B486" s="1">
        <f>DATE(2000,2,22) + TIME(0,0,0)</f>
        <v>36578</v>
      </c>
      <c r="C486">
        <v>4521.7329102000003</v>
      </c>
    </row>
    <row r="487" spans="1:3" x14ac:dyDescent="0.25">
      <c r="A487">
        <v>53</v>
      </c>
      <c r="B487" s="1">
        <f>DATE(2000,2,23) + TIME(0,0,0)</f>
        <v>36579</v>
      </c>
      <c r="C487">
        <v>4492.7177733999997</v>
      </c>
    </row>
    <row r="488" spans="1:3" x14ac:dyDescent="0.25">
      <c r="A488">
        <v>54</v>
      </c>
      <c r="B488" s="1">
        <f>DATE(2000,2,24) + TIME(0,0,0)</f>
        <v>36580</v>
      </c>
      <c r="C488">
        <v>4464.4736327999999</v>
      </c>
    </row>
    <row r="489" spans="1:3" x14ac:dyDescent="0.25">
      <c r="A489">
        <v>55</v>
      </c>
      <c r="B489" s="1">
        <f>DATE(2000,2,25) + TIME(0,0,0)</f>
        <v>36581</v>
      </c>
      <c r="C489">
        <v>4437.4570311999996</v>
      </c>
    </row>
    <row r="490" spans="1:3" x14ac:dyDescent="0.25">
      <c r="A490">
        <v>56</v>
      </c>
      <c r="B490" s="1">
        <f>DATE(2000,2,26) + TIME(0,0,0)</f>
        <v>36582</v>
      </c>
      <c r="C490">
        <v>4412.7763672000001</v>
      </c>
    </row>
    <row r="491" spans="1:3" x14ac:dyDescent="0.25">
      <c r="A491">
        <v>57</v>
      </c>
      <c r="B491" s="1">
        <f>DATE(2000,2,27) + TIME(0,0,0)</f>
        <v>36583</v>
      </c>
      <c r="C491">
        <v>4389.7036133000001</v>
      </c>
    </row>
    <row r="492" spans="1:3" x14ac:dyDescent="0.25">
      <c r="A492">
        <v>58</v>
      </c>
      <c r="B492" s="1">
        <f>DATE(2000,2,28) + TIME(0,0,0)</f>
        <v>36584</v>
      </c>
      <c r="C492">
        <v>4366.8125</v>
      </c>
    </row>
    <row r="493" spans="1:3" x14ac:dyDescent="0.25">
      <c r="A493">
        <v>59</v>
      </c>
      <c r="B493" s="1">
        <f>DATE(2000,2,29) + TIME(0,0,0)</f>
        <v>36585</v>
      </c>
      <c r="C493">
        <v>4345.4160155999998</v>
      </c>
    </row>
    <row r="494" spans="1:3" x14ac:dyDescent="0.25">
      <c r="A494">
        <v>60</v>
      </c>
      <c r="B494" s="1">
        <f>DATE(2000,3,1) + TIME(0,0,0)</f>
        <v>36586</v>
      </c>
      <c r="C494">
        <v>4324.9609375</v>
      </c>
    </row>
    <row r="495" spans="1:3" x14ac:dyDescent="0.25">
      <c r="A495">
        <v>61</v>
      </c>
      <c r="B495" s="1">
        <f>DATE(2000,3,2) + TIME(0,0,0)</f>
        <v>36587</v>
      </c>
      <c r="C495">
        <v>4305.6884766000003</v>
      </c>
    </row>
    <row r="496" spans="1:3" x14ac:dyDescent="0.25">
      <c r="A496">
        <v>62</v>
      </c>
      <c r="B496" s="1">
        <f>DATE(2000,3,3) + TIME(0,0,0)</f>
        <v>36588</v>
      </c>
      <c r="C496">
        <v>4287.0537108999997</v>
      </c>
    </row>
    <row r="497" spans="1:3" x14ac:dyDescent="0.25">
      <c r="A497">
        <v>63</v>
      </c>
      <c r="B497" s="1">
        <f>DATE(2000,3,4) + TIME(0,0,0)</f>
        <v>36589</v>
      </c>
      <c r="C497">
        <v>4268.9091797000001</v>
      </c>
    </row>
    <row r="498" spans="1:3" x14ac:dyDescent="0.25">
      <c r="A498">
        <v>64</v>
      </c>
      <c r="B498" s="1">
        <f>DATE(2000,3,5) + TIME(0,0,0)</f>
        <v>36590</v>
      </c>
      <c r="C498">
        <v>4251.4443358999997</v>
      </c>
    </row>
    <row r="499" spans="1:3" x14ac:dyDescent="0.25">
      <c r="A499">
        <v>65</v>
      </c>
      <c r="B499" s="1">
        <f>DATE(2000,3,6) + TIME(0,0,0)</f>
        <v>36591</v>
      </c>
      <c r="C499">
        <v>4234.5214844000002</v>
      </c>
    </row>
    <row r="500" spans="1:3" x14ac:dyDescent="0.25">
      <c r="A500">
        <v>66</v>
      </c>
      <c r="B500" s="1">
        <f>DATE(2000,3,7) + TIME(0,0,0)</f>
        <v>36592</v>
      </c>
      <c r="C500">
        <v>4217.9711914</v>
      </c>
    </row>
    <row r="501" spans="1:3" x14ac:dyDescent="0.25">
      <c r="A501">
        <v>67</v>
      </c>
      <c r="B501" s="1">
        <f>DATE(2000,3,8) + TIME(0,0,0)</f>
        <v>36593</v>
      </c>
      <c r="C501">
        <v>4202.0458983999997</v>
      </c>
    </row>
    <row r="502" spans="1:3" x14ac:dyDescent="0.25">
      <c r="A502">
        <v>68</v>
      </c>
      <c r="B502" s="1">
        <f>DATE(2000,3,9) + TIME(0,0,0)</f>
        <v>36594</v>
      </c>
      <c r="C502">
        <v>4186.8237305000002</v>
      </c>
    </row>
    <row r="503" spans="1:3" x14ac:dyDescent="0.25">
      <c r="A503">
        <v>69</v>
      </c>
      <c r="B503" s="1">
        <f>DATE(2000,3,10) + TIME(0,0,0)</f>
        <v>36595</v>
      </c>
      <c r="C503">
        <v>4172.3051758000001</v>
      </c>
    </row>
    <row r="504" spans="1:3" x14ac:dyDescent="0.25">
      <c r="A504">
        <v>70</v>
      </c>
      <c r="B504" s="1">
        <f>DATE(2000,3,11) + TIME(0,0,0)</f>
        <v>36596</v>
      </c>
      <c r="C504">
        <v>4158.2724608999997</v>
      </c>
    </row>
    <row r="505" spans="1:3" x14ac:dyDescent="0.25">
      <c r="A505">
        <v>71</v>
      </c>
      <c r="B505" s="1">
        <f>DATE(2000,3,12) + TIME(0,0,0)</f>
        <v>36597</v>
      </c>
      <c r="C505">
        <v>4144.6508789</v>
      </c>
    </row>
    <row r="506" spans="1:3" x14ac:dyDescent="0.25">
      <c r="A506">
        <v>72</v>
      </c>
      <c r="B506" s="1">
        <f>DATE(2000,3,13) + TIME(0,0,0)</f>
        <v>36598</v>
      </c>
      <c r="C506">
        <v>4131.4746094000002</v>
      </c>
    </row>
    <row r="507" spans="1:3" x14ac:dyDescent="0.25">
      <c r="A507">
        <v>73</v>
      </c>
      <c r="B507" s="1">
        <f>DATE(2000,3,14) + TIME(0,0,0)</f>
        <v>36599</v>
      </c>
      <c r="C507">
        <v>4118.7460938000004</v>
      </c>
    </row>
    <row r="508" spans="1:3" x14ac:dyDescent="0.25">
      <c r="A508">
        <v>74</v>
      </c>
      <c r="B508" s="1">
        <f>DATE(2000,3,15) + TIME(0,0,0)</f>
        <v>36600</v>
      </c>
      <c r="C508">
        <v>4106.4545897999997</v>
      </c>
    </row>
    <row r="509" spans="1:3" x14ac:dyDescent="0.25">
      <c r="A509">
        <v>75</v>
      </c>
      <c r="B509" s="1">
        <f>DATE(2000,3,16) + TIME(0,0,0)</f>
        <v>36601</v>
      </c>
      <c r="C509">
        <v>4094.5834961</v>
      </c>
    </row>
    <row r="510" spans="1:3" x14ac:dyDescent="0.25">
      <c r="A510">
        <v>76</v>
      </c>
      <c r="B510" s="1">
        <f>DATE(2000,3,17) + TIME(0,0,0)</f>
        <v>36602</v>
      </c>
      <c r="C510">
        <v>4083.1154784999999</v>
      </c>
    </row>
    <row r="511" spans="1:3" x14ac:dyDescent="0.25">
      <c r="A511">
        <v>77</v>
      </c>
      <c r="B511" s="1">
        <f>DATE(2000,3,18) + TIME(0,0,0)</f>
        <v>36603</v>
      </c>
      <c r="C511">
        <v>4072.0356445000002</v>
      </c>
    </row>
    <row r="512" spans="1:3" x14ac:dyDescent="0.25">
      <c r="A512">
        <v>78</v>
      </c>
      <c r="B512" s="1">
        <f>DATE(2000,3,19) + TIME(0,0,0)</f>
        <v>36604</v>
      </c>
      <c r="C512">
        <v>4061.3278808999999</v>
      </c>
    </row>
    <row r="513" spans="1:3" x14ac:dyDescent="0.25">
      <c r="A513">
        <v>79</v>
      </c>
      <c r="B513" s="1">
        <f>DATE(2000,3,20) + TIME(0,0,0)</f>
        <v>36605</v>
      </c>
      <c r="C513">
        <v>4050.9777832</v>
      </c>
    </row>
    <row r="514" spans="1:3" x14ac:dyDescent="0.25">
      <c r="A514">
        <v>80</v>
      </c>
      <c r="B514" s="1">
        <f>DATE(2000,3,21) + TIME(0,0,0)</f>
        <v>36606</v>
      </c>
      <c r="C514">
        <v>4040.9692383000001</v>
      </c>
    </row>
    <row r="515" spans="1:3" x14ac:dyDescent="0.25">
      <c r="A515">
        <v>81</v>
      </c>
      <c r="B515" s="1">
        <f>DATE(2000,3,22) + TIME(0,0,0)</f>
        <v>36607</v>
      </c>
      <c r="C515">
        <v>4031.2890625</v>
      </c>
    </row>
    <row r="516" spans="1:3" x14ac:dyDescent="0.25">
      <c r="A516">
        <v>82</v>
      </c>
      <c r="B516" s="1">
        <f>DATE(2000,3,23) + TIME(0,0,0)</f>
        <v>36608</v>
      </c>
      <c r="C516">
        <v>4021.9262695000002</v>
      </c>
    </row>
    <row r="517" spans="1:3" x14ac:dyDescent="0.25">
      <c r="A517">
        <v>83</v>
      </c>
      <c r="B517" s="1">
        <f>DATE(2000,3,24) + TIME(0,0,0)</f>
        <v>36609</v>
      </c>
      <c r="C517">
        <v>4012.8696289</v>
      </c>
    </row>
    <row r="518" spans="1:3" x14ac:dyDescent="0.25">
      <c r="A518">
        <v>84</v>
      </c>
      <c r="B518" s="1">
        <f>DATE(2000,3,25) + TIME(0,0,0)</f>
        <v>36610</v>
      </c>
      <c r="C518">
        <v>4004.1083984000002</v>
      </c>
    </row>
    <row r="519" spans="1:3" x14ac:dyDescent="0.25">
      <c r="A519">
        <v>85</v>
      </c>
      <c r="B519" s="1">
        <f>DATE(2000,3,26) + TIME(0,0,0)</f>
        <v>36611</v>
      </c>
      <c r="C519">
        <v>3995.6352539</v>
      </c>
    </row>
    <row r="520" spans="1:3" x14ac:dyDescent="0.25">
      <c r="A520">
        <v>86</v>
      </c>
      <c r="B520" s="1">
        <f>DATE(2000,3,27) + TIME(0,0,0)</f>
        <v>36612</v>
      </c>
      <c r="C520">
        <v>3987.4736327999999</v>
      </c>
    </row>
    <row r="521" spans="1:3" x14ac:dyDescent="0.25">
      <c r="A521">
        <v>87</v>
      </c>
      <c r="B521" s="1">
        <f>DATE(2000,3,28) + TIME(0,0,0)</f>
        <v>36613</v>
      </c>
      <c r="C521">
        <v>3979.5607909999999</v>
      </c>
    </row>
    <row r="522" spans="1:3" x14ac:dyDescent="0.25">
      <c r="A522">
        <v>88</v>
      </c>
      <c r="B522" s="1">
        <f>DATE(2000,3,29) + TIME(0,0,0)</f>
        <v>36614</v>
      </c>
      <c r="C522">
        <v>3971.9121094000002</v>
      </c>
    </row>
    <row r="523" spans="1:3" x14ac:dyDescent="0.25">
      <c r="A523">
        <v>89</v>
      </c>
      <c r="B523" s="1">
        <f>DATE(2000,3,30) + TIME(0,0,0)</f>
        <v>36615</v>
      </c>
      <c r="C523">
        <v>3964.4943847999998</v>
      </c>
    </row>
    <row r="524" spans="1:3" x14ac:dyDescent="0.25">
      <c r="A524">
        <v>90</v>
      </c>
      <c r="B524" s="1">
        <f>DATE(2000,3,31) + TIME(0,0,0)</f>
        <v>36616</v>
      </c>
      <c r="C524">
        <v>3957.3427734000002</v>
      </c>
    </row>
    <row r="525" spans="1:3" x14ac:dyDescent="0.25">
      <c r="A525">
        <v>91</v>
      </c>
      <c r="B525" s="1">
        <f>DATE(2000,4,1) + TIME(0,0,0)</f>
        <v>36617</v>
      </c>
      <c r="C525">
        <v>3950.4040527000002</v>
      </c>
    </row>
    <row r="526" spans="1:3" x14ac:dyDescent="0.25">
      <c r="A526">
        <v>92</v>
      </c>
      <c r="B526" s="1">
        <f>DATE(2000,4,2) + TIME(0,0,0)</f>
        <v>36618</v>
      </c>
      <c r="C526">
        <v>3943.6845702999999</v>
      </c>
    </row>
    <row r="527" spans="1:3" x14ac:dyDescent="0.25">
      <c r="A527">
        <v>93</v>
      </c>
      <c r="B527" s="1">
        <f>DATE(2000,4,3) + TIME(0,0,0)</f>
        <v>36619</v>
      </c>
      <c r="C527">
        <v>3937.1772461</v>
      </c>
    </row>
    <row r="528" spans="1:3" x14ac:dyDescent="0.25">
      <c r="A528">
        <v>94</v>
      </c>
      <c r="B528" s="1">
        <f>DATE(2000,4,4) + TIME(0,0,0)</f>
        <v>36620</v>
      </c>
      <c r="C528">
        <v>3930.8854980000001</v>
      </c>
    </row>
    <row r="529" spans="1:3" x14ac:dyDescent="0.25">
      <c r="A529">
        <v>95</v>
      </c>
      <c r="B529" s="1">
        <f>DATE(2000,4,5) + TIME(0,0,0)</f>
        <v>36621</v>
      </c>
      <c r="C529">
        <v>3924.7958984000002</v>
      </c>
    </row>
    <row r="530" spans="1:3" x14ac:dyDescent="0.25">
      <c r="A530">
        <v>96</v>
      </c>
      <c r="B530" s="1">
        <f>DATE(2000,4,6) + TIME(0,0,0)</f>
        <v>36622</v>
      </c>
      <c r="C530">
        <v>3918.9401855000001</v>
      </c>
    </row>
    <row r="531" spans="1:3" x14ac:dyDescent="0.25">
      <c r="A531">
        <v>97</v>
      </c>
      <c r="B531" s="1">
        <f>DATE(2000,4,7) + TIME(0,0,0)</f>
        <v>36623</v>
      </c>
      <c r="C531">
        <v>3913.2399902000002</v>
      </c>
    </row>
    <row r="532" spans="1:3" x14ac:dyDescent="0.25">
      <c r="A532">
        <v>98</v>
      </c>
      <c r="B532" s="1">
        <f>DATE(2000,4,8) + TIME(0,0,0)</f>
        <v>36624</v>
      </c>
      <c r="C532">
        <v>3907.7375487999998</v>
      </c>
    </row>
    <row r="533" spans="1:3" x14ac:dyDescent="0.25">
      <c r="A533">
        <v>99</v>
      </c>
      <c r="B533" s="1">
        <f>DATE(2000,4,9) + TIME(0,0,0)</f>
        <v>36625</v>
      </c>
      <c r="C533">
        <v>3902.4414062000001</v>
      </c>
    </row>
    <row r="534" spans="1:3" x14ac:dyDescent="0.25">
      <c r="A534">
        <v>100</v>
      </c>
      <c r="B534" s="1">
        <f>DATE(2000,4,10) + TIME(0,0,0)</f>
        <v>36626</v>
      </c>
      <c r="C534">
        <v>3897.3364258000001</v>
      </c>
    </row>
    <row r="535" spans="1:3" x14ac:dyDescent="0.25">
      <c r="A535">
        <v>101</v>
      </c>
      <c r="B535" s="1">
        <f>DATE(2000,4,11) + TIME(0,0,0)</f>
        <v>36627</v>
      </c>
      <c r="C535">
        <v>3892.3845215000001</v>
      </c>
    </row>
    <row r="536" spans="1:3" x14ac:dyDescent="0.25">
      <c r="A536">
        <v>102</v>
      </c>
      <c r="B536" s="1">
        <f>DATE(2000,4,12) + TIME(0,0,0)</f>
        <v>36628</v>
      </c>
      <c r="C536">
        <v>3887.5917969000002</v>
      </c>
    </row>
    <row r="537" spans="1:3" x14ac:dyDescent="0.25">
      <c r="A537">
        <v>103</v>
      </c>
      <c r="B537" s="1">
        <f>DATE(2000,4,13) + TIME(0,0,0)</f>
        <v>36629</v>
      </c>
      <c r="C537">
        <v>3882.9870605000001</v>
      </c>
    </row>
    <row r="538" spans="1:3" x14ac:dyDescent="0.25">
      <c r="A538">
        <v>104</v>
      </c>
      <c r="B538" s="1">
        <f>DATE(2000,4,14) + TIME(0,0,0)</f>
        <v>36630</v>
      </c>
      <c r="C538">
        <v>3878.5292969000002</v>
      </c>
    </row>
    <row r="539" spans="1:3" x14ac:dyDescent="0.25">
      <c r="A539">
        <v>105</v>
      </c>
      <c r="B539" s="1">
        <f>DATE(2000,4,15) + TIME(0,0,0)</f>
        <v>36631</v>
      </c>
      <c r="C539">
        <v>3874.2407226999999</v>
      </c>
    </row>
    <row r="540" spans="1:3" x14ac:dyDescent="0.25">
      <c r="A540">
        <v>106</v>
      </c>
      <c r="B540" s="1">
        <f>DATE(2000,4,16) + TIME(0,0,0)</f>
        <v>36632</v>
      </c>
      <c r="C540">
        <v>3870.1169433999999</v>
      </c>
    </row>
    <row r="541" spans="1:3" x14ac:dyDescent="0.25">
      <c r="A541">
        <v>107</v>
      </c>
      <c r="B541" s="1">
        <f>DATE(2000,4,17) + TIME(0,0,0)</f>
        <v>36633</v>
      </c>
      <c r="C541">
        <v>3866.1174316000001</v>
      </c>
    </row>
    <row r="542" spans="1:3" x14ac:dyDescent="0.25">
      <c r="A542">
        <v>108</v>
      </c>
      <c r="B542" s="1">
        <f>DATE(2000,4,18) + TIME(0,0,0)</f>
        <v>36634</v>
      </c>
      <c r="C542">
        <v>3862.2463379000001</v>
      </c>
    </row>
    <row r="543" spans="1:3" x14ac:dyDescent="0.25">
      <c r="A543">
        <v>109</v>
      </c>
      <c r="B543" s="1">
        <f>DATE(2000,4,19) + TIME(0,0,0)</f>
        <v>36635</v>
      </c>
      <c r="C543">
        <v>3858.5144043</v>
      </c>
    </row>
    <row r="544" spans="1:3" x14ac:dyDescent="0.25">
      <c r="A544">
        <v>110</v>
      </c>
      <c r="B544" s="1">
        <f>DATE(2000,4,20) + TIME(0,0,0)</f>
        <v>36636</v>
      </c>
      <c r="C544">
        <v>3854.9221191000001</v>
      </c>
    </row>
    <row r="545" spans="1:3" x14ac:dyDescent="0.25">
      <c r="A545">
        <v>111</v>
      </c>
      <c r="B545" s="1">
        <f>DATE(2000,4,21) + TIME(0,0,0)</f>
        <v>36637</v>
      </c>
      <c r="C545">
        <v>3851.4853515999998</v>
      </c>
    </row>
    <row r="546" spans="1:3" x14ac:dyDescent="0.25">
      <c r="A546">
        <v>112</v>
      </c>
      <c r="B546" s="1">
        <f>DATE(2000,4,22) + TIME(0,0,0)</f>
        <v>36638</v>
      </c>
      <c r="C546">
        <v>3848.1823730000001</v>
      </c>
    </row>
    <row r="547" spans="1:3" x14ac:dyDescent="0.25">
      <c r="A547">
        <v>113</v>
      </c>
      <c r="B547" s="1">
        <f>DATE(2000,4,23) + TIME(0,0,0)</f>
        <v>36639</v>
      </c>
      <c r="C547">
        <v>3844.9897461</v>
      </c>
    </row>
    <row r="548" spans="1:3" x14ac:dyDescent="0.25">
      <c r="A548">
        <v>114</v>
      </c>
      <c r="B548" s="1">
        <f>DATE(2000,4,24) + TIME(0,0,0)</f>
        <v>36640</v>
      </c>
      <c r="C548">
        <v>3841.9189452999999</v>
      </c>
    </row>
    <row r="549" spans="1:3" x14ac:dyDescent="0.25">
      <c r="A549">
        <v>115</v>
      </c>
      <c r="B549" s="1">
        <f>DATE(2000,4,25) + TIME(0,0,0)</f>
        <v>36641</v>
      </c>
      <c r="C549">
        <v>3838.9851073999998</v>
      </c>
    </row>
    <row r="550" spans="1:3" x14ac:dyDescent="0.25">
      <c r="A550">
        <v>116</v>
      </c>
      <c r="B550" s="1">
        <f>DATE(2000,4,26) + TIME(0,0,0)</f>
        <v>36642</v>
      </c>
      <c r="C550">
        <v>3836.1643066000001</v>
      </c>
    </row>
    <row r="551" spans="1:3" x14ac:dyDescent="0.25">
      <c r="A551">
        <v>117</v>
      </c>
      <c r="B551" s="1">
        <f>DATE(2000,4,27) + TIME(0,0,0)</f>
        <v>36643</v>
      </c>
      <c r="C551">
        <v>3833.4494629000001</v>
      </c>
    </row>
    <row r="552" spans="1:3" x14ac:dyDescent="0.25">
      <c r="A552">
        <v>118</v>
      </c>
      <c r="B552" s="1">
        <f>DATE(2000,4,28) + TIME(0,0,0)</f>
        <v>36644</v>
      </c>
      <c r="C552">
        <v>3830.8449707</v>
      </c>
    </row>
    <row r="553" spans="1:3" x14ac:dyDescent="0.25">
      <c r="A553">
        <v>119</v>
      </c>
      <c r="B553" s="1">
        <f>DATE(2000,4,29) + TIME(0,0,0)</f>
        <v>36645</v>
      </c>
      <c r="C553">
        <v>3828.3647461</v>
      </c>
    </row>
    <row r="554" spans="1:3" x14ac:dyDescent="0.25">
      <c r="A554">
        <v>120</v>
      </c>
      <c r="B554" s="1">
        <f>DATE(2000,4,30) + TIME(0,0,0)</f>
        <v>36646</v>
      </c>
      <c r="C554">
        <v>3825.9956054999998</v>
      </c>
    </row>
    <row r="555" spans="1:3" x14ac:dyDescent="0.25">
      <c r="A555">
        <v>121</v>
      </c>
      <c r="B555" s="1">
        <f>DATE(2000,5,1) + TIME(0,0,0)</f>
        <v>36647</v>
      </c>
      <c r="C555">
        <v>3823.7258301000002</v>
      </c>
    </row>
    <row r="556" spans="1:3" x14ac:dyDescent="0.25">
      <c r="A556">
        <v>122</v>
      </c>
      <c r="B556" s="1">
        <f>DATE(2000,5,2) + TIME(0,0,0)</f>
        <v>36648</v>
      </c>
      <c r="C556">
        <v>3821.5502929999998</v>
      </c>
    </row>
    <row r="557" spans="1:3" x14ac:dyDescent="0.25">
      <c r="A557">
        <v>123</v>
      </c>
      <c r="B557" s="1">
        <f>DATE(2000,5,3) + TIME(0,0,0)</f>
        <v>36649</v>
      </c>
      <c r="C557">
        <v>3819.4721679999998</v>
      </c>
    </row>
    <row r="558" spans="1:3" x14ac:dyDescent="0.25">
      <c r="A558">
        <v>124</v>
      </c>
      <c r="B558" s="1">
        <f>DATE(2000,5,4) + TIME(0,0,0)</f>
        <v>36650</v>
      </c>
      <c r="C558">
        <v>3817.4855957</v>
      </c>
    </row>
    <row r="559" spans="1:3" x14ac:dyDescent="0.25">
      <c r="A559">
        <v>125</v>
      </c>
      <c r="B559" s="1">
        <f>DATE(2000,5,5) + TIME(0,0,0)</f>
        <v>36651</v>
      </c>
      <c r="C559">
        <v>3815.5888672000001</v>
      </c>
    </row>
    <row r="560" spans="1:3" x14ac:dyDescent="0.25">
      <c r="A560">
        <v>126</v>
      </c>
      <c r="B560" s="1">
        <f>DATE(2000,5,6) + TIME(0,0,0)</f>
        <v>36652</v>
      </c>
      <c r="C560">
        <v>3813.7685547000001</v>
      </c>
    </row>
    <row r="561" spans="1:3" x14ac:dyDescent="0.25">
      <c r="A561">
        <v>127</v>
      </c>
      <c r="B561" s="1">
        <f>DATE(2000,5,7) + TIME(0,0,0)</f>
        <v>36653</v>
      </c>
      <c r="C561">
        <v>3812.0234375</v>
      </c>
    </row>
    <row r="562" spans="1:3" x14ac:dyDescent="0.25">
      <c r="A562">
        <v>128</v>
      </c>
      <c r="B562" s="1">
        <f>DATE(2000,5,8) + TIME(0,0,0)</f>
        <v>36654</v>
      </c>
      <c r="C562">
        <v>3810.3557129000001</v>
      </c>
    </row>
    <row r="563" spans="1:3" x14ac:dyDescent="0.25">
      <c r="A563">
        <v>129</v>
      </c>
      <c r="B563" s="1">
        <f>DATE(2000,5,9) + TIME(0,0,0)</f>
        <v>36655</v>
      </c>
      <c r="C563">
        <v>3808.7692870999999</v>
      </c>
    </row>
    <row r="564" spans="1:3" x14ac:dyDescent="0.25">
      <c r="A564">
        <v>130</v>
      </c>
      <c r="B564" s="1">
        <f>DATE(2000,5,10) + TIME(0,0,0)</f>
        <v>36656</v>
      </c>
      <c r="C564">
        <v>3807.2578125</v>
      </c>
    </row>
    <row r="565" spans="1:3" x14ac:dyDescent="0.25">
      <c r="A565">
        <v>131</v>
      </c>
      <c r="B565" s="1">
        <f>DATE(2000,5,11) + TIME(0,0,0)</f>
        <v>36657</v>
      </c>
      <c r="C565">
        <v>3805.8190918</v>
      </c>
    </row>
    <row r="566" spans="1:3" x14ac:dyDescent="0.25">
      <c r="A566">
        <v>132</v>
      </c>
      <c r="B566" s="1">
        <f>DATE(2000,5,12) + TIME(0,0,0)</f>
        <v>36658</v>
      </c>
      <c r="C566">
        <v>3804.4516601999999</v>
      </c>
    </row>
    <row r="567" spans="1:3" x14ac:dyDescent="0.25">
      <c r="A567">
        <v>133</v>
      </c>
      <c r="B567" s="1">
        <f>DATE(2000,5,13) + TIME(0,0,0)</f>
        <v>36659</v>
      </c>
      <c r="C567">
        <v>3803.1579590000001</v>
      </c>
    </row>
    <row r="568" spans="1:3" x14ac:dyDescent="0.25">
      <c r="A568">
        <v>134</v>
      </c>
      <c r="B568" s="1">
        <f>DATE(2000,5,14) + TIME(0,0,0)</f>
        <v>36660</v>
      </c>
      <c r="C568">
        <v>3801.9252929999998</v>
      </c>
    </row>
    <row r="569" spans="1:3" x14ac:dyDescent="0.25">
      <c r="A569">
        <v>135</v>
      </c>
      <c r="B569" s="1">
        <f>DATE(2000,5,15) + TIME(0,0,0)</f>
        <v>36661</v>
      </c>
      <c r="C569">
        <v>3800.7519530999998</v>
      </c>
    </row>
    <row r="570" spans="1:3" x14ac:dyDescent="0.25">
      <c r="A570">
        <v>136</v>
      </c>
      <c r="B570" s="1">
        <f>DATE(2000,5,16) + TIME(0,0,0)</f>
        <v>36662</v>
      </c>
      <c r="C570">
        <v>3799.6381836</v>
      </c>
    </row>
    <row r="571" spans="1:3" x14ac:dyDescent="0.25">
      <c r="A571">
        <v>137</v>
      </c>
      <c r="B571" s="1">
        <f>DATE(2000,5,17) + TIME(0,0,0)</f>
        <v>36663</v>
      </c>
      <c r="C571">
        <v>3798.5820312000001</v>
      </c>
    </row>
    <row r="572" spans="1:3" x14ac:dyDescent="0.25">
      <c r="A572">
        <v>138</v>
      </c>
      <c r="B572" s="1">
        <f>DATE(2000,5,18) + TIME(0,0,0)</f>
        <v>36664</v>
      </c>
      <c r="C572">
        <v>3797.5869140999998</v>
      </c>
    </row>
    <row r="573" spans="1:3" x14ac:dyDescent="0.25">
      <c r="A573">
        <v>139</v>
      </c>
      <c r="B573" s="1">
        <f>DATE(2000,5,19) + TIME(0,0,0)</f>
        <v>36665</v>
      </c>
      <c r="C573">
        <v>3796.6401366999999</v>
      </c>
    </row>
    <row r="574" spans="1:3" x14ac:dyDescent="0.25">
      <c r="A574">
        <v>140</v>
      </c>
      <c r="B574" s="1">
        <f>DATE(2000,5,20) + TIME(0,0,0)</f>
        <v>36666</v>
      </c>
      <c r="C574">
        <v>3795.7419433999999</v>
      </c>
    </row>
    <row r="575" spans="1:3" x14ac:dyDescent="0.25">
      <c r="A575">
        <v>141</v>
      </c>
      <c r="B575" s="1">
        <f>DATE(2000,5,21) + TIME(0,0,0)</f>
        <v>36667</v>
      </c>
      <c r="C575">
        <v>3794.8903808999999</v>
      </c>
    </row>
    <row r="576" spans="1:3" x14ac:dyDescent="0.25">
      <c r="A576">
        <v>142</v>
      </c>
      <c r="B576" s="1">
        <f>DATE(2000,5,22) + TIME(0,0,0)</f>
        <v>36668</v>
      </c>
      <c r="C576">
        <v>3794.0839844000002</v>
      </c>
    </row>
    <row r="577" spans="1:3" x14ac:dyDescent="0.25">
      <c r="A577">
        <v>143</v>
      </c>
      <c r="B577" s="1">
        <f>DATE(2000,5,23) + TIME(0,0,0)</f>
        <v>36669</v>
      </c>
      <c r="C577">
        <v>3793.3210448999998</v>
      </c>
    </row>
    <row r="578" spans="1:3" x14ac:dyDescent="0.25">
      <c r="A578">
        <v>144</v>
      </c>
      <c r="B578" s="1">
        <f>DATE(2000,5,24) + TIME(0,0,0)</f>
        <v>36670</v>
      </c>
      <c r="C578">
        <v>3792.5988769999999</v>
      </c>
    </row>
    <row r="579" spans="1:3" x14ac:dyDescent="0.25">
      <c r="A579">
        <v>145</v>
      </c>
      <c r="B579" s="1">
        <f>DATE(2000,5,25) + TIME(0,0,0)</f>
        <v>36671</v>
      </c>
      <c r="C579">
        <v>3791.9162597999998</v>
      </c>
    </row>
    <row r="580" spans="1:3" x14ac:dyDescent="0.25">
      <c r="A580">
        <v>146</v>
      </c>
      <c r="B580" s="1">
        <f>DATE(2000,5,26) + TIME(0,0,0)</f>
        <v>36672</v>
      </c>
      <c r="C580">
        <v>3791.2709961</v>
      </c>
    </row>
    <row r="581" spans="1:3" x14ac:dyDescent="0.25">
      <c r="A581">
        <v>147</v>
      </c>
      <c r="B581" s="1">
        <f>DATE(2000,5,27) + TIME(0,0,0)</f>
        <v>36673</v>
      </c>
      <c r="C581">
        <v>3790.6613769999999</v>
      </c>
    </row>
    <row r="582" spans="1:3" x14ac:dyDescent="0.25">
      <c r="A582">
        <v>148</v>
      </c>
      <c r="B582" s="1">
        <f>DATE(2000,5,28) + TIME(0,0,0)</f>
        <v>36674</v>
      </c>
      <c r="C582">
        <v>3790.0852051000002</v>
      </c>
    </row>
    <row r="583" spans="1:3" x14ac:dyDescent="0.25">
      <c r="A583">
        <v>149</v>
      </c>
      <c r="B583" s="1">
        <f>DATE(2000,5,29) + TIME(0,0,0)</f>
        <v>36675</v>
      </c>
      <c r="C583">
        <v>3789.5412597999998</v>
      </c>
    </row>
    <row r="584" spans="1:3" x14ac:dyDescent="0.25">
      <c r="A584">
        <v>150</v>
      </c>
      <c r="B584" s="1">
        <f>DATE(2000,5,30) + TIME(0,0,0)</f>
        <v>36676</v>
      </c>
      <c r="C584">
        <v>3789.0280762000002</v>
      </c>
    </row>
    <row r="585" spans="1:3" x14ac:dyDescent="0.25">
      <c r="A585">
        <v>151</v>
      </c>
      <c r="B585" s="1">
        <f>DATE(2000,5,31) + TIME(0,0,0)</f>
        <v>36677</v>
      </c>
      <c r="C585">
        <v>3788.5434570000002</v>
      </c>
    </row>
    <row r="586" spans="1:3" x14ac:dyDescent="0.25">
      <c r="A586">
        <v>152</v>
      </c>
      <c r="B586" s="1">
        <f>DATE(2000,6,1) + TIME(0,0,0)</f>
        <v>36678</v>
      </c>
      <c r="C586">
        <v>3788.0864258000001</v>
      </c>
    </row>
    <row r="587" spans="1:3" x14ac:dyDescent="0.25">
      <c r="A587">
        <v>153</v>
      </c>
      <c r="B587" s="1">
        <f>DATE(2000,6,2) + TIME(0,0,0)</f>
        <v>36679</v>
      </c>
      <c r="C587">
        <v>3787.6552734000002</v>
      </c>
    </row>
    <row r="588" spans="1:3" x14ac:dyDescent="0.25">
      <c r="A588">
        <v>154</v>
      </c>
      <c r="B588" s="1">
        <f>DATE(2000,6,3) + TIME(0,0,0)</f>
        <v>36680</v>
      </c>
      <c r="C588">
        <v>3787.2487793</v>
      </c>
    </row>
    <row r="589" spans="1:3" x14ac:dyDescent="0.25">
      <c r="A589">
        <v>155</v>
      </c>
      <c r="B589" s="1">
        <f>DATE(2000,6,4) + TIME(0,0,0)</f>
        <v>36681</v>
      </c>
      <c r="C589">
        <v>3786.8657226999999</v>
      </c>
    </row>
    <row r="590" spans="1:3" x14ac:dyDescent="0.25">
      <c r="A590">
        <v>156</v>
      </c>
      <c r="B590" s="1">
        <f>DATE(2000,6,5) + TIME(0,0,0)</f>
        <v>36682</v>
      </c>
      <c r="C590">
        <v>3786.5043945000002</v>
      </c>
    </row>
    <row r="591" spans="1:3" x14ac:dyDescent="0.25">
      <c r="A591">
        <v>157</v>
      </c>
      <c r="B591" s="1">
        <f>DATE(2000,6,6) + TIME(0,0,0)</f>
        <v>36683</v>
      </c>
      <c r="C591">
        <v>3786.1640625</v>
      </c>
    </row>
    <row r="592" spans="1:3" x14ac:dyDescent="0.25">
      <c r="A592">
        <v>158</v>
      </c>
      <c r="B592" s="1">
        <f>DATE(2000,6,7) + TIME(0,0,0)</f>
        <v>36684</v>
      </c>
      <c r="C592">
        <v>3785.8432616999999</v>
      </c>
    </row>
    <row r="593" spans="1:3" x14ac:dyDescent="0.25">
      <c r="A593">
        <v>159</v>
      </c>
      <c r="B593" s="1">
        <f>DATE(2000,6,8) + TIME(0,0,0)</f>
        <v>36685</v>
      </c>
      <c r="C593">
        <v>3785.5412597999998</v>
      </c>
    </row>
    <row r="594" spans="1:3" x14ac:dyDescent="0.25">
      <c r="A594">
        <v>160</v>
      </c>
      <c r="B594" s="1">
        <f>DATE(2000,6,9) + TIME(0,0,0)</f>
        <v>36686</v>
      </c>
      <c r="C594">
        <v>3785.2568359000002</v>
      </c>
    </row>
    <row r="595" spans="1:3" x14ac:dyDescent="0.25">
      <c r="A595">
        <v>161</v>
      </c>
      <c r="B595" s="1">
        <f>DATE(2000,6,10) + TIME(0,0,0)</f>
        <v>36687</v>
      </c>
      <c r="C595">
        <v>3784.9887695000002</v>
      </c>
    </row>
    <row r="596" spans="1:3" x14ac:dyDescent="0.25">
      <c r="A596">
        <v>162</v>
      </c>
      <c r="B596" s="1">
        <f>DATE(2000,6,11) + TIME(0,0,0)</f>
        <v>36688</v>
      </c>
      <c r="C596">
        <v>3784.7363280999998</v>
      </c>
    </row>
    <row r="597" spans="1:3" x14ac:dyDescent="0.25">
      <c r="A597">
        <v>163</v>
      </c>
      <c r="B597" s="1">
        <f>DATE(2000,6,12) + TIME(0,0,0)</f>
        <v>36689</v>
      </c>
      <c r="C597">
        <v>3784.4987793</v>
      </c>
    </row>
    <row r="598" spans="1:3" x14ac:dyDescent="0.25">
      <c r="A598">
        <v>164</v>
      </c>
      <c r="B598" s="1">
        <f>DATE(2000,6,13) + TIME(0,0,0)</f>
        <v>36690</v>
      </c>
      <c r="C598">
        <v>3784.2746582</v>
      </c>
    </row>
    <row r="599" spans="1:3" x14ac:dyDescent="0.25">
      <c r="A599">
        <v>165</v>
      </c>
      <c r="B599" s="1">
        <f>DATE(2000,6,14) + TIME(0,0,0)</f>
        <v>36691</v>
      </c>
      <c r="C599">
        <v>3784.0639648000001</v>
      </c>
    </row>
    <row r="600" spans="1:3" x14ac:dyDescent="0.25">
      <c r="A600">
        <v>166</v>
      </c>
      <c r="B600" s="1">
        <f>DATE(2000,6,15) + TIME(0,0,0)</f>
        <v>36692</v>
      </c>
      <c r="C600">
        <v>3783.8654784999999</v>
      </c>
    </row>
    <row r="601" spans="1:3" x14ac:dyDescent="0.25">
      <c r="A601">
        <v>167</v>
      </c>
      <c r="B601" s="1">
        <f>DATE(2000,6,16) + TIME(0,0,0)</f>
        <v>36693</v>
      </c>
      <c r="C601">
        <v>3783.6789551000002</v>
      </c>
    </row>
    <row r="602" spans="1:3" x14ac:dyDescent="0.25">
      <c r="A602">
        <v>168</v>
      </c>
      <c r="B602" s="1">
        <f>DATE(2000,6,17) + TIME(0,0,0)</f>
        <v>36694</v>
      </c>
      <c r="C602">
        <v>3783.5031737999998</v>
      </c>
    </row>
    <row r="603" spans="1:3" x14ac:dyDescent="0.25">
      <c r="A603">
        <v>169</v>
      </c>
      <c r="B603" s="1">
        <f>DATE(2000,6,18) + TIME(0,0,0)</f>
        <v>36695</v>
      </c>
      <c r="C603">
        <v>3783.3378905999998</v>
      </c>
    </row>
    <row r="604" spans="1:3" x14ac:dyDescent="0.25">
      <c r="A604">
        <v>170</v>
      </c>
      <c r="B604" s="1">
        <f>DATE(2000,6,19) + TIME(0,0,0)</f>
        <v>36696</v>
      </c>
      <c r="C604">
        <v>3783.1826172000001</v>
      </c>
    </row>
    <row r="605" spans="1:3" x14ac:dyDescent="0.25">
      <c r="A605">
        <v>171</v>
      </c>
      <c r="B605" s="1">
        <f>DATE(2000,6,20) + TIME(0,0,0)</f>
        <v>36697</v>
      </c>
      <c r="C605">
        <v>3783.0363769999999</v>
      </c>
    </row>
    <row r="606" spans="1:3" x14ac:dyDescent="0.25">
      <c r="A606">
        <v>172</v>
      </c>
      <c r="B606" s="1">
        <f>DATE(2000,6,21) + TIME(0,0,0)</f>
        <v>36698</v>
      </c>
      <c r="C606">
        <v>3782.8989258000001</v>
      </c>
    </row>
    <row r="607" spans="1:3" x14ac:dyDescent="0.25">
      <c r="A607">
        <v>173</v>
      </c>
      <c r="B607" s="1">
        <f>DATE(2000,6,22) + TIME(0,0,0)</f>
        <v>36699</v>
      </c>
      <c r="C607">
        <v>3782.7695312000001</v>
      </c>
    </row>
    <row r="608" spans="1:3" x14ac:dyDescent="0.25">
      <c r="A608">
        <v>174</v>
      </c>
      <c r="B608" s="1">
        <f>DATE(2000,6,23) + TIME(0,0,0)</f>
        <v>36700</v>
      </c>
      <c r="C608">
        <v>3782.6479491999999</v>
      </c>
    </row>
    <row r="609" spans="1:3" x14ac:dyDescent="0.25">
      <c r="A609">
        <v>175</v>
      </c>
      <c r="B609" s="1">
        <f>DATE(2000,6,24) + TIME(0,0,0)</f>
        <v>36701</v>
      </c>
      <c r="C609">
        <v>3782.5336914</v>
      </c>
    </row>
    <row r="610" spans="1:3" x14ac:dyDescent="0.25">
      <c r="A610">
        <v>176</v>
      </c>
      <c r="B610" s="1">
        <f>DATE(2000,6,25) + TIME(0,0,0)</f>
        <v>36702</v>
      </c>
      <c r="C610">
        <v>3782.4262695000002</v>
      </c>
    </row>
    <row r="611" spans="1:3" x14ac:dyDescent="0.25">
      <c r="A611">
        <v>177</v>
      </c>
      <c r="B611" s="1">
        <f>DATE(2000,6,26) + TIME(0,0,0)</f>
        <v>36703</v>
      </c>
      <c r="C611">
        <v>3782.3254394999999</v>
      </c>
    </row>
    <row r="612" spans="1:3" x14ac:dyDescent="0.25">
      <c r="A612">
        <v>178</v>
      </c>
      <c r="B612" s="1">
        <f>DATE(2000,6,27) + TIME(0,0,0)</f>
        <v>36704</v>
      </c>
      <c r="C612">
        <v>3782.2304687999999</v>
      </c>
    </row>
    <row r="613" spans="1:3" x14ac:dyDescent="0.25">
      <c r="A613">
        <v>179</v>
      </c>
      <c r="B613" s="1">
        <f>DATE(2000,6,28) + TIME(0,0,0)</f>
        <v>36705</v>
      </c>
      <c r="C613">
        <v>3782.1413573999998</v>
      </c>
    </row>
    <row r="614" spans="1:3" x14ac:dyDescent="0.25">
      <c r="A614">
        <v>180</v>
      </c>
      <c r="B614" s="1">
        <f>DATE(2000,6,29) + TIME(0,0,0)</f>
        <v>36706</v>
      </c>
      <c r="C614">
        <v>3782.0576172000001</v>
      </c>
    </row>
    <row r="615" spans="1:3" x14ac:dyDescent="0.25">
      <c r="A615">
        <v>181</v>
      </c>
      <c r="B615" s="1">
        <f>DATE(2000,6,30) + TIME(0,0,0)</f>
        <v>36707</v>
      </c>
      <c r="C615">
        <v>3781.9787597999998</v>
      </c>
    </row>
    <row r="616" spans="1:3" x14ac:dyDescent="0.25">
      <c r="A616">
        <v>182</v>
      </c>
      <c r="B616" s="1">
        <f>DATE(2000,7,1) + TIME(0,0,0)</f>
        <v>36708</v>
      </c>
      <c r="C616">
        <v>3781.9050293</v>
      </c>
    </row>
    <row r="617" spans="1:3" x14ac:dyDescent="0.25">
      <c r="A617">
        <v>183</v>
      </c>
      <c r="B617" s="1">
        <f>DATE(2000,7,2) + TIME(0,0,0)</f>
        <v>36709</v>
      </c>
      <c r="C617">
        <v>3781.8354491999999</v>
      </c>
    </row>
    <row r="618" spans="1:3" x14ac:dyDescent="0.25">
      <c r="A618">
        <v>184</v>
      </c>
      <c r="B618" s="1">
        <f>DATE(2000,7,3) + TIME(0,0,0)</f>
        <v>36710</v>
      </c>
      <c r="C618">
        <v>3781.7702637000002</v>
      </c>
    </row>
    <row r="619" spans="1:3" x14ac:dyDescent="0.25">
      <c r="A619">
        <v>185</v>
      </c>
      <c r="B619" s="1">
        <f>DATE(2000,7,4) + TIME(0,0,0)</f>
        <v>36711</v>
      </c>
      <c r="C619">
        <v>3781.7089844000002</v>
      </c>
    </row>
    <row r="620" spans="1:3" x14ac:dyDescent="0.25">
      <c r="A620">
        <v>186</v>
      </c>
      <c r="B620" s="1">
        <f>DATE(2000,7,5) + TIME(0,0,0)</f>
        <v>36712</v>
      </c>
      <c r="C620">
        <v>3781.6513672000001</v>
      </c>
    </row>
    <row r="621" spans="1:3" x14ac:dyDescent="0.25">
      <c r="A621">
        <v>187</v>
      </c>
      <c r="B621" s="1">
        <f>DATE(2000,7,6) + TIME(0,0,0)</f>
        <v>36713</v>
      </c>
      <c r="C621">
        <v>3781.5971679999998</v>
      </c>
    </row>
    <row r="622" spans="1:3" x14ac:dyDescent="0.25">
      <c r="A622">
        <v>188</v>
      </c>
      <c r="B622" s="1">
        <f>DATE(2000,7,7) + TIME(0,0,0)</f>
        <v>36714</v>
      </c>
      <c r="C622">
        <v>3781.5463866999999</v>
      </c>
    </row>
    <row r="623" spans="1:3" x14ac:dyDescent="0.25">
      <c r="A623">
        <v>189</v>
      </c>
      <c r="B623" s="1">
        <f>DATE(2000,7,8) + TIME(0,0,0)</f>
        <v>36715</v>
      </c>
      <c r="C623">
        <v>3781.4987793</v>
      </c>
    </row>
    <row r="624" spans="1:3" x14ac:dyDescent="0.25">
      <c r="A624">
        <v>190</v>
      </c>
      <c r="B624" s="1">
        <f>DATE(2000,7,9) + TIME(0,0,0)</f>
        <v>36716</v>
      </c>
      <c r="C624">
        <v>3781.4538573999998</v>
      </c>
    </row>
    <row r="625" spans="1:3" x14ac:dyDescent="0.25">
      <c r="A625">
        <v>191</v>
      </c>
      <c r="B625" s="1">
        <f>DATE(2000,7,10) + TIME(0,0,0)</f>
        <v>36717</v>
      </c>
      <c r="C625">
        <v>3781.4118652000002</v>
      </c>
    </row>
    <row r="626" spans="1:3" x14ac:dyDescent="0.25">
      <c r="A626">
        <v>192</v>
      </c>
      <c r="B626" s="1">
        <f>DATE(2000,7,11) + TIME(0,0,0)</f>
        <v>36718</v>
      </c>
      <c r="C626">
        <v>3781.3723144999999</v>
      </c>
    </row>
    <row r="627" spans="1:3" x14ac:dyDescent="0.25">
      <c r="A627">
        <v>193</v>
      </c>
      <c r="B627" s="1">
        <f>DATE(2000,7,12) + TIME(0,0,0)</f>
        <v>36719</v>
      </c>
      <c r="C627">
        <v>3781.3352051000002</v>
      </c>
    </row>
    <row r="628" spans="1:3" x14ac:dyDescent="0.25">
      <c r="A628">
        <v>194</v>
      </c>
      <c r="B628" s="1">
        <f>DATE(2000,7,13) + TIME(0,0,0)</f>
        <v>36720</v>
      </c>
      <c r="C628">
        <v>3781.3002929999998</v>
      </c>
    </row>
    <row r="629" spans="1:3" x14ac:dyDescent="0.25">
      <c r="A629">
        <v>195</v>
      </c>
      <c r="B629" s="1">
        <f>DATE(2000,7,14) + TIME(0,0,0)</f>
        <v>36721</v>
      </c>
      <c r="C629">
        <v>3781.2675780999998</v>
      </c>
    </row>
    <row r="630" spans="1:3" x14ac:dyDescent="0.25">
      <c r="A630">
        <v>196</v>
      </c>
      <c r="B630" s="1">
        <f>DATE(2000,7,15) + TIME(0,0,0)</f>
        <v>36722</v>
      </c>
      <c r="C630">
        <v>3781.2368164</v>
      </c>
    </row>
    <row r="631" spans="1:3" x14ac:dyDescent="0.25">
      <c r="A631">
        <v>197</v>
      </c>
      <c r="B631" s="1">
        <f>DATE(2000,7,16) + TIME(0,0,0)</f>
        <v>36723</v>
      </c>
      <c r="C631">
        <v>3781.2080077999999</v>
      </c>
    </row>
    <row r="632" spans="1:3" x14ac:dyDescent="0.25">
      <c r="A632">
        <v>198</v>
      </c>
      <c r="B632" s="1">
        <f>DATE(2000,7,17) + TIME(0,0,0)</f>
        <v>36724</v>
      </c>
      <c r="C632">
        <v>3781.1811523000001</v>
      </c>
    </row>
    <row r="633" spans="1:3" x14ac:dyDescent="0.25">
      <c r="A633">
        <v>199</v>
      </c>
      <c r="B633" s="1">
        <f>DATE(2000,7,18) + TIME(0,0,0)</f>
        <v>36725</v>
      </c>
      <c r="C633">
        <v>3781.1555176000002</v>
      </c>
    </row>
    <row r="634" spans="1:3" x14ac:dyDescent="0.25">
      <c r="A634">
        <v>200</v>
      </c>
      <c r="B634" s="1">
        <f>DATE(2000,7,19) + TIME(0,0,0)</f>
        <v>36726</v>
      </c>
      <c r="C634">
        <v>3781.1318359000002</v>
      </c>
    </row>
    <row r="635" spans="1:3" x14ac:dyDescent="0.25">
      <c r="A635">
        <v>201</v>
      </c>
      <c r="B635" s="1">
        <f>DATE(2000,7,20) + TIME(0,0,0)</f>
        <v>36727</v>
      </c>
      <c r="C635">
        <v>3781.109375</v>
      </c>
    </row>
    <row r="636" spans="1:3" x14ac:dyDescent="0.25">
      <c r="A636">
        <v>202</v>
      </c>
      <c r="B636" s="1">
        <f>DATE(2000,7,21) + TIME(0,0,0)</f>
        <v>36728</v>
      </c>
      <c r="C636">
        <v>3781.0881347999998</v>
      </c>
    </row>
    <row r="637" spans="1:3" x14ac:dyDescent="0.25">
      <c r="A637">
        <v>203</v>
      </c>
      <c r="B637" s="1">
        <f>DATE(2000,7,22) + TIME(0,0,0)</f>
        <v>36729</v>
      </c>
      <c r="C637">
        <v>3781.0686034999999</v>
      </c>
    </row>
    <row r="638" spans="1:3" x14ac:dyDescent="0.25">
      <c r="A638">
        <v>204</v>
      </c>
      <c r="B638" s="1">
        <f>DATE(2000,7,23) + TIME(0,0,0)</f>
        <v>36730</v>
      </c>
      <c r="C638">
        <v>3781.0500487999998</v>
      </c>
    </row>
    <row r="639" spans="1:3" x14ac:dyDescent="0.25">
      <c r="A639">
        <v>205</v>
      </c>
      <c r="B639" s="1">
        <f>DATE(2000,7,24) + TIME(0,0,0)</f>
        <v>36731</v>
      </c>
      <c r="C639">
        <v>3781.0327148000001</v>
      </c>
    </row>
    <row r="640" spans="1:3" x14ac:dyDescent="0.25">
      <c r="A640">
        <v>206</v>
      </c>
      <c r="B640" s="1">
        <f>DATE(2000,7,25) + TIME(0,0,0)</f>
        <v>36732</v>
      </c>
      <c r="C640">
        <v>3781.0163573999998</v>
      </c>
    </row>
    <row r="641" spans="1:3" x14ac:dyDescent="0.25">
      <c r="A641">
        <v>207</v>
      </c>
      <c r="B641" s="1">
        <f>DATE(2000,7,26) + TIME(0,0,0)</f>
        <v>36733</v>
      </c>
      <c r="C641">
        <v>3781.0012207</v>
      </c>
    </row>
    <row r="642" spans="1:3" x14ac:dyDescent="0.25">
      <c r="A642">
        <v>208</v>
      </c>
      <c r="B642" s="1">
        <f>DATE(2000,7,27) + TIME(0,0,0)</f>
        <v>36734</v>
      </c>
      <c r="C642">
        <v>3780.9865722999998</v>
      </c>
    </row>
    <row r="643" spans="1:3" x14ac:dyDescent="0.25">
      <c r="A643">
        <v>209</v>
      </c>
      <c r="B643" s="1">
        <f>DATE(2000,7,28) + TIME(0,0,0)</f>
        <v>36735</v>
      </c>
      <c r="C643">
        <v>3780.9731445000002</v>
      </c>
    </row>
    <row r="644" spans="1:3" x14ac:dyDescent="0.25">
      <c r="A644">
        <v>210</v>
      </c>
      <c r="B644" s="1">
        <f>DATE(2000,7,29) + TIME(0,0,0)</f>
        <v>36736</v>
      </c>
      <c r="C644">
        <v>3780.9606933999999</v>
      </c>
    </row>
    <row r="645" spans="1:3" x14ac:dyDescent="0.25">
      <c r="A645">
        <v>211</v>
      </c>
      <c r="B645" s="1">
        <f>DATE(2000,7,30) + TIME(0,0,0)</f>
        <v>36737</v>
      </c>
      <c r="C645">
        <v>3780.9487304999998</v>
      </c>
    </row>
    <row r="646" spans="1:3" x14ac:dyDescent="0.25">
      <c r="A646">
        <v>212</v>
      </c>
      <c r="B646" s="1">
        <f>DATE(2000,7,31) + TIME(0,0,0)</f>
        <v>36738</v>
      </c>
      <c r="C646">
        <v>3780.9377441000001</v>
      </c>
    </row>
    <row r="647" spans="1:3" x14ac:dyDescent="0.25">
      <c r="A647">
        <v>213</v>
      </c>
      <c r="B647" s="1">
        <f>DATE(2000,8,1) + TIME(0,0,0)</f>
        <v>36739</v>
      </c>
      <c r="C647">
        <v>3780.9272461</v>
      </c>
    </row>
    <row r="648" spans="1:3" x14ac:dyDescent="0.25">
      <c r="A648">
        <v>214</v>
      </c>
      <c r="B648" s="1">
        <f>DATE(2000,8,2) + TIME(0,0,0)</f>
        <v>36740</v>
      </c>
      <c r="C648">
        <v>3780.9172362999998</v>
      </c>
    </row>
    <row r="649" spans="1:3" x14ac:dyDescent="0.25">
      <c r="A649">
        <v>215</v>
      </c>
      <c r="B649" s="1">
        <f>DATE(2000,8,3) + TIME(0,0,0)</f>
        <v>36741</v>
      </c>
      <c r="C649">
        <v>3780.9079590000001</v>
      </c>
    </row>
    <row r="650" spans="1:3" x14ac:dyDescent="0.25">
      <c r="A650">
        <v>216</v>
      </c>
      <c r="B650" s="1">
        <f>DATE(2000,8,4) + TIME(0,0,0)</f>
        <v>36742</v>
      </c>
      <c r="C650">
        <v>3780.8991698999998</v>
      </c>
    </row>
    <row r="651" spans="1:3" x14ac:dyDescent="0.25">
      <c r="A651">
        <v>217</v>
      </c>
      <c r="B651" s="1">
        <f>DATE(2000,8,5) + TIME(0,0,0)</f>
        <v>36743</v>
      </c>
      <c r="C651">
        <v>3780.8911133000001</v>
      </c>
    </row>
    <row r="652" spans="1:3" x14ac:dyDescent="0.25">
      <c r="A652">
        <v>218</v>
      </c>
      <c r="B652" s="1">
        <f>DATE(2000,8,6) + TIME(0,0,0)</f>
        <v>36744</v>
      </c>
      <c r="C652">
        <v>3780.8835448999998</v>
      </c>
    </row>
    <row r="653" spans="1:3" x14ac:dyDescent="0.25">
      <c r="A653">
        <v>219</v>
      </c>
      <c r="B653" s="1">
        <f>DATE(2000,8,7) + TIME(0,0,0)</f>
        <v>36745</v>
      </c>
      <c r="C653">
        <v>3780.8764648000001</v>
      </c>
    </row>
    <row r="654" spans="1:3" x14ac:dyDescent="0.25">
      <c r="A654">
        <v>220</v>
      </c>
      <c r="B654" s="1">
        <f>DATE(2000,8,8) + TIME(0,0,0)</f>
        <v>36746</v>
      </c>
      <c r="C654">
        <v>3780.8691405999998</v>
      </c>
    </row>
    <row r="655" spans="1:3" x14ac:dyDescent="0.25">
      <c r="A655">
        <v>221</v>
      </c>
      <c r="B655" s="1">
        <f>DATE(2000,8,9) + TIME(0,0,0)</f>
        <v>36747</v>
      </c>
      <c r="C655">
        <v>3780.8627929999998</v>
      </c>
    </row>
    <row r="656" spans="1:3" x14ac:dyDescent="0.25">
      <c r="A656">
        <v>222</v>
      </c>
      <c r="B656" s="1">
        <f>DATE(2000,8,10) + TIME(0,0,0)</f>
        <v>36748</v>
      </c>
      <c r="C656">
        <v>3780.8569336</v>
      </c>
    </row>
    <row r="657" spans="1:3" x14ac:dyDescent="0.25">
      <c r="A657">
        <v>223</v>
      </c>
      <c r="B657" s="1">
        <f>DATE(2000,8,11) + TIME(0,0,0)</f>
        <v>36749</v>
      </c>
      <c r="C657">
        <v>3780.8515625</v>
      </c>
    </row>
    <row r="658" spans="1:3" x14ac:dyDescent="0.25">
      <c r="A658">
        <v>224</v>
      </c>
      <c r="B658" s="1">
        <f>DATE(2000,8,12) + TIME(0,0,0)</f>
        <v>36750</v>
      </c>
      <c r="C658">
        <v>3780.8461914</v>
      </c>
    </row>
    <row r="659" spans="1:3" x14ac:dyDescent="0.25">
      <c r="A659">
        <v>225</v>
      </c>
      <c r="B659" s="1">
        <f>DATE(2000,8,13) + TIME(0,0,0)</f>
        <v>36751</v>
      </c>
      <c r="C659">
        <v>3780.8410644999999</v>
      </c>
    </row>
    <row r="660" spans="1:3" x14ac:dyDescent="0.25">
      <c r="A660">
        <v>226</v>
      </c>
      <c r="B660" s="1">
        <f>DATE(2000,8,14) + TIME(0,0,0)</f>
        <v>36752</v>
      </c>
      <c r="C660">
        <v>3780.8361816000001</v>
      </c>
    </row>
    <row r="661" spans="1:3" x14ac:dyDescent="0.25">
      <c r="A661">
        <v>227</v>
      </c>
      <c r="B661" s="1">
        <f>DATE(2000,8,15) + TIME(0,0,0)</f>
        <v>36753</v>
      </c>
      <c r="C661">
        <v>3780.8315429999998</v>
      </c>
    </row>
    <row r="662" spans="1:3" x14ac:dyDescent="0.25">
      <c r="A662">
        <v>228</v>
      </c>
      <c r="B662" s="1">
        <f>DATE(2000,8,16) + TIME(0,0,0)</f>
        <v>36754</v>
      </c>
      <c r="C662">
        <v>3780.8273926000002</v>
      </c>
    </row>
    <row r="663" spans="1:3" x14ac:dyDescent="0.25">
      <c r="A663">
        <v>229</v>
      </c>
      <c r="B663" s="1">
        <f>DATE(2000,8,17) + TIME(0,0,0)</f>
        <v>36755</v>
      </c>
      <c r="C663">
        <v>3780.8234862999998</v>
      </c>
    </row>
    <row r="664" spans="1:3" x14ac:dyDescent="0.25">
      <c r="A664">
        <v>230</v>
      </c>
      <c r="B664" s="1">
        <f>DATE(2000,8,18) + TIME(0,0,0)</f>
        <v>36756</v>
      </c>
      <c r="C664">
        <v>3780.8195801000002</v>
      </c>
    </row>
    <row r="665" spans="1:3" x14ac:dyDescent="0.25">
      <c r="A665">
        <v>231</v>
      </c>
      <c r="B665" s="1">
        <f>DATE(2000,8,19) + TIME(0,0,0)</f>
        <v>36757</v>
      </c>
      <c r="C665">
        <v>3780.8161620999999</v>
      </c>
    </row>
    <row r="666" spans="1:3" x14ac:dyDescent="0.25">
      <c r="A666">
        <v>232</v>
      </c>
      <c r="B666" s="1">
        <f>DATE(2000,8,20) + TIME(0,0,0)</f>
        <v>36758</v>
      </c>
      <c r="C666">
        <v>3780.8129883000001</v>
      </c>
    </row>
    <row r="667" spans="1:3" x14ac:dyDescent="0.25">
      <c r="A667">
        <v>233</v>
      </c>
      <c r="B667" s="1">
        <f>DATE(2000,8,21) + TIME(0,0,0)</f>
        <v>36759</v>
      </c>
      <c r="C667">
        <v>3780.8098144999999</v>
      </c>
    </row>
    <row r="668" spans="1:3" x14ac:dyDescent="0.25">
      <c r="A668">
        <v>234</v>
      </c>
      <c r="B668" s="1">
        <f>DATE(2000,8,22) + TIME(0,0,0)</f>
        <v>36760</v>
      </c>
      <c r="C668">
        <v>3780.8066405999998</v>
      </c>
    </row>
    <row r="669" spans="1:3" x14ac:dyDescent="0.25">
      <c r="A669">
        <v>235</v>
      </c>
      <c r="B669" s="1">
        <f>DATE(2000,8,23) + TIME(0,0,0)</f>
        <v>36761</v>
      </c>
      <c r="C669">
        <v>3780.8039551000002</v>
      </c>
    </row>
    <row r="670" spans="1:3" x14ac:dyDescent="0.25">
      <c r="A670">
        <v>236</v>
      </c>
      <c r="B670" s="1">
        <f>DATE(2000,8,24) + TIME(0,0,0)</f>
        <v>36762</v>
      </c>
      <c r="C670">
        <v>3780.8012695000002</v>
      </c>
    </row>
    <row r="671" spans="1:3" x14ac:dyDescent="0.25">
      <c r="A671">
        <v>237</v>
      </c>
      <c r="B671" s="1">
        <f>DATE(2000,8,25) + TIME(0,0,0)</f>
        <v>36763</v>
      </c>
      <c r="C671">
        <v>3780.7988280999998</v>
      </c>
    </row>
    <row r="672" spans="1:3" x14ac:dyDescent="0.25">
      <c r="A672">
        <v>238</v>
      </c>
      <c r="B672" s="1">
        <f>DATE(2000,8,26) + TIME(0,0,0)</f>
        <v>36764</v>
      </c>
      <c r="C672">
        <v>3780.7963866999999</v>
      </c>
    </row>
    <row r="673" spans="1:3" x14ac:dyDescent="0.25">
      <c r="A673">
        <v>239</v>
      </c>
      <c r="B673" s="1">
        <f>DATE(2000,8,27) + TIME(0,0,0)</f>
        <v>36765</v>
      </c>
      <c r="C673">
        <v>3780.7941894999999</v>
      </c>
    </row>
    <row r="674" spans="1:3" x14ac:dyDescent="0.25">
      <c r="A674">
        <v>240</v>
      </c>
      <c r="B674" s="1">
        <f>DATE(2000,8,28) + TIME(0,0,0)</f>
        <v>36766</v>
      </c>
      <c r="C674">
        <v>3780.7919922000001</v>
      </c>
    </row>
    <row r="675" spans="1:3" x14ac:dyDescent="0.25">
      <c r="A675">
        <v>241</v>
      </c>
      <c r="B675" s="1">
        <f>DATE(2000,8,29) + TIME(0,0,0)</f>
        <v>36767</v>
      </c>
      <c r="C675">
        <v>3780.7900390999998</v>
      </c>
    </row>
    <row r="676" spans="1:3" x14ac:dyDescent="0.25">
      <c r="A676">
        <v>242</v>
      </c>
      <c r="B676" s="1">
        <f>DATE(2000,8,30) + TIME(0,0,0)</f>
        <v>36768</v>
      </c>
      <c r="C676">
        <v>3780.7880859000002</v>
      </c>
    </row>
    <row r="677" spans="1:3" x14ac:dyDescent="0.25">
      <c r="A677">
        <v>243</v>
      </c>
      <c r="B677" s="1">
        <f>DATE(2000,8,31) + TIME(0,0,0)</f>
        <v>36769</v>
      </c>
      <c r="C677">
        <v>3780.7863769999999</v>
      </c>
    </row>
    <row r="678" spans="1:3" x14ac:dyDescent="0.25">
      <c r="A678">
        <v>244</v>
      </c>
      <c r="B678" s="1">
        <f>DATE(2000,9,1) + TIME(0,0,0)</f>
        <v>36770</v>
      </c>
      <c r="C678">
        <v>3780.7846679999998</v>
      </c>
    </row>
    <row r="679" spans="1:3" x14ac:dyDescent="0.25">
      <c r="A679">
        <v>245</v>
      </c>
      <c r="B679" s="1">
        <f>DATE(2000,9,2) + TIME(0,0,0)</f>
        <v>36771</v>
      </c>
      <c r="C679">
        <v>3780.7832030999998</v>
      </c>
    </row>
    <row r="680" spans="1:3" x14ac:dyDescent="0.25">
      <c r="A680">
        <v>246</v>
      </c>
      <c r="B680" s="1">
        <f>DATE(2000,9,3) + TIME(0,0,0)</f>
        <v>36772</v>
      </c>
      <c r="C680">
        <v>3780.7817383000001</v>
      </c>
    </row>
    <row r="681" spans="1:3" x14ac:dyDescent="0.25">
      <c r="A681">
        <v>247</v>
      </c>
      <c r="B681" s="1">
        <f>DATE(2000,9,4) + TIME(0,0,0)</f>
        <v>36773</v>
      </c>
      <c r="C681">
        <v>3780.7805176000002</v>
      </c>
    </row>
    <row r="682" spans="1:3" x14ac:dyDescent="0.25">
      <c r="A682">
        <v>248</v>
      </c>
      <c r="B682" s="1">
        <f>DATE(2000,9,5) + TIME(0,0,0)</f>
        <v>36774</v>
      </c>
      <c r="C682">
        <v>3780.7790527000002</v>
      </c>
    </row>
    <row r="683" spans="1:3" x14ac:dyDescent="0.25">
      <c r="A683">
        <v>249</v>
      </c>
      <c r="B683" s="1">
        <f>DATE(2000,9,6) + TIME(0,0,0)</f>
        <v>36775</v>
      </c>
      <c r="C683">
        <v>3780.7778320000002</v>
      </c>
    </row>
    <row r="684" spans="1:3" x14ac:dyDescent="0.25">
      <c r="A684">
        <v>250</v>
      </c>
      <c r="B684" s="1">
        <f>DATE(2000,9,7) + TIME(0,0,0)</f>
        <v>36776</v>
      </c>
      <c r="C684">
        <v>3780.7766112999998</v>
      </c>
    </row>
    <row r="685" spans="1:3" x14ac:dyDescent="0.25">
      <c r="A685">
        <v>251</v>
      </c>
      <c r="B685" s="1">
        <f>DATE(2000,9,8) + TIME(0,0,0)</f>
        <v>36777</v>
      </c>
      <c r="C685">
        <v>3780.7753905999998</v>
      </c>
    </row>
    <row r="686" spans="1:3" x14ac:dyDescent="0.25">
      <c r="A686">
        <v>252</v>
      </c>
      <c r="B686" s="1">
        <f>DATE(2000,9,9) + TIME(0,0,0)</f>
        <v>36778</v>
      </c>
      <c r="C686">
        <v>3780.7744140999998</v>
      </c>
    </row>
    <row r="687" spans="1:3" x14ac:dyDescent="0.25">
      <c r="A687">
        <v>253</v>
      </c>
      <c r="B687" s="1">
        <f>DATE(2000,9,10) + TIME(0,0,0)</f>
        <v>36779</v>
      </c>
      <c r="C687">
        <v>3780.7731933999999</v>
      </c>
    </row>
    <row r="688" spans="1:3" x14ac:dyDescent="0.25">
      <c r="A688">
        <v>254</v>
      </c>
      <c r="B688" s="1">
        <f>DATE(2000,9,11) + TIME(0,0,0)</f>
        <v>36780</v>
      </c>
      <c r="C688">
        <v>3780.7724609000002</v>
      </c>
    </row>
    <row r="689" spans="1:3" x14ac:dyDescent="0.25">
      <c r="A689">
        <v>255</v>
      </c>
      <c r="B689" s="1">
        <f>DATE(2000,9,12) + TIME(0,0,0)</f>
        <v>36781</v>
      </c>
      <c r="C689">
        <v>3780.7714844000002</v>
      </c>
    </row>
    <row r="690" spans="1:3" x14ac:dyDescent="0.25">
      <c r="A690">
        <v>256</v>
      </c>
      <c r="B690" s="1">
        <f>DATE(2000,9,13) + TIME(0,0,0)</f>
        <v>36782</v>
      </c>
      <c r="C690">
        <v>3780.7705077999999</v>
      </c>
    </row>
    <row r="691" spans="1:3" x14ac:dyDescent="0.25">
      <c r="A691">
        <v>257</v>
      </c>
      <c r="B691" s="1">
        <f>DATE(2000,9,14) + TIME(0,0,0)</f>
        <v>36783</v>
      </c>
      <c r="C691">
        <v>3780.7697754000001</v>
      </c>
    </row>
    <row r="692" spans="1:3" x14ac:dyDescent="0.25">
      <c r="A692">
        <v>258</v>
      </c>
      <c r="B692" s="1">
        <f>DATE(2000,9,15) + TIME(0,0,0)</f>
        <v>36784</v>
      </c>
      <c r="C692">
        <v>3780.7690429999998</v>
      </c>
    </row>
    <row r="693" spans="1:3" x14ac:dyDescent="0.25">
      <c r="A693">
        <v>259</v>
      </c>
      <c r="B693" s="1">
        <f>DATE(2000,9,16) + TIME(0,0,0)</f>
        <v>36785</v>
      </c>
      <c r="C693">
        <v>3780.7683105000001</v>
      </c>
    </row>
    <row r="694" spans="1:3" x14ac:dyDescent="0.25">
      <c r="A694">
        <v>260</v>
      </c>
      <c r="B694" s="1">
        <f>DATE(2000,9,17) + TIME(0,0,0)</f>
        <v>36786</v>
      </c>
      <c r="C694">
        <v>3780.7675780999998</v>
      </c>
    </row>
    <row r="695" spans="1:3" x14ac:dyDescent="0.25">
      <c r="A695">
        <v>261</v>
      </c>
      <c r="B695" s="1">
        <f>DATE(2000,9,18) + TIME(0,0,0)</f>
        <v>36787</v>
      </c>
      <c r="C695">
        <v>3780.7670898000001</v>
      </c>
    </row>
    <row r="696" spans="1:3" x14ac:dyDescent="0.25">
      <c r="A696">
        <v>262</v>
      </c>
      <c r="B696" s="1">
        <f>DATE(2000,9,19) + TIME(0,0,0)</f>
        <v>36788</v>
      </c>
      <c r="C696">
        <v>3780.7663573999998</v>
      </c>
    </row>
    <row r="697" spans="1:3" x14ac:dyDescent="0.25">
      <c r="A697">
        <v>263</v>
      </c>
      <c r="B697" s="1">
        <f>DATE(2000,9,20) + TIME(0,0,0)</f>
        <v>36789</v>
      </c>
      <c r="C697">
        <v>3780.7658691000001</v>
      </c>
    </row>
    <row r="698" spans="1:3" x14ac:dyDescent="0.25">
      <c r="A698">
        <v>264</v>
      </c>
      <c r="B698" s="1">
        <f>DATE(2000,9,21) + TIME(0,0,0)</f>
        <v>36790</v>
      </c>
      <c r="C698">
        <v>3780.7653808999999</v>
      </c>
    </row>
    <row r="699" spans="1:3" x14ac:dyDescent="0.25">
      <c r="A699">
        <v>265</v>
      </c>
      <c r="B699" s="1">
        <f>DATE(2000,9,22) + TIME(0,0,0)</f>
        <v>36791</v>
      </c>
      <c r="C699">
        <v>3780.7646484000002</v>
      </c>
    </row>
    <row r="700" spans="1:3" x14ac:dyDescent="0.25">
      <c r="A700">
        <v>266</v>
      </c>
      <c r="B700" s="1">
        <f>DATE(2000,9,23) + TIME(0,0,0)</f>
        <v>36792</v>
      </c>
      <c r="C700">
        <v>3780.7641601999999</v>
      </c>
    </row>
    <row r="701" spans="1:3" x14ac:dyDescent="0.25">
      <c r="A701">
        <v>267</v>
      </c>
      <c r="B701" s="1">
        <f>DATE(2000,9,24) + TIME(0,0,0)</f>
        <v>36793</v>
      </c>
      <c r="C701">
        <v>3780.7639159999999</v>
      </c>
    </row>
    <row r="702" spans="1:3" x14ac:dyDescent="0.25">
      <c r="A702">
        <v>268</v>
      </c>
      <c r="B702" s="1">
        <f>DATE(2000,9,25) + TIME(0,0,0)</f>
        <v>36794</v>
      </c>
      <c r="C702">
        <v>3780.7634277000002</v>
      </c>
    </row>
    <row r="703" spans="1:3" x14ac:dyDescent="0.25">
      <c r="A703">
        <v>269</v>
      </c>
      <c r="B703" s="1">
        <f>DATE(2000,9,26) + TIME(0,0,0)</f>
        <v>36795</v>
      </c>
      <c r="C703">
        <v>3780.7629394999999</v>
      </c>
    </row>
    <row r="704" spans="1:3" x14ac:dyDescent="0.25">
      <c r="A704">
        <v>270</v>
      </c>
      <c r="B704" s="1">
        <f>DATE(2000,9,27) + TIME(0,0,0)</f>
        <v>36796</v>
      </c>
      <c r="C704">
        <v>3780.7626952999999</v>
      </c>
    </row>
    <row r="705" spans="1:3" x14ac:dyDescent="0.25">
      <c r="A705">
        <v>271</v>
      </c>
      <c r="B705" s="1">
        <f>DATE(2000,9,28) + TIME(0,0,0)</f>
        <v>36797</v>
      </c>
      <c r="C705">
        <v>3780.7622070000002</v>
      </c>
    </row>
    <row r="706" spans="1:3" x14ac:dyDescent="0.25">
      <c r="A706">
        <v>272</v>
      </c>
      <c r="B706" s="1">
        <f>DATE(2000,9,29) + TIME(0,0,0)</f>
        <v>36798</v>
      </c>
      <c r="C706">
        <v>3780.7619629000001</v>
      </c>
    </row>
    <row r="707" spans="1:3" x14ac:dyDescent="0.25">
      <c r="A707">
        <v>273</v>
      </c>
      <c r="B707" s="1">
        <f>DATE(2000,9,30) + TIME(0,0,0)</f>
        <v>36799</v>
      </c>
      <c r="C707">
        <v>3780.7614745999999</v>
      </c>
    </row>
    <row r="708" spans="1:3" x14ac:dyDescent="0.25">
      <c r="A708">
        <v>274</v>
      </c>
      <c r="B708" s="1">
        <f>DATE(2000,10,1) + TIME(0,0,0)</f>
        <v>36800</v>
      </c>
      <c r="C708">
        <v>3780.7612304999998</v>
      </c>
    </row>
    <row r="709" spans="1:3" x14ac:dyDescent="0.25">
      <c r="A709">
        <v>275</v>
      </c>
      <c r="B709" s="1">
        <f>DATE(2000,10,2) + TIME(0,0,0)</f>
        <v>36801</v>
      </c>
      <c r="C709">
        <v>3780.7609862999998</v>
      </c>
    </row>
    <row r="710" spans="1:3" x14ac:dyDescent="0.25">
      <c r="A710">
        <v>276</v>
      </c>
      <c r="B710" s="1">
        <f>DATE(2000,10,3) + TIME(0,0,0)</f>
        <v>36802</v>
      </c>
      <c r="C710">
        <v>3780.7604980000001</v>
      </c>
    </row>
    <row r="711" spans="1:3" x14ac:dyDescent="0.25">
      <c r="A711">
        <v>277</v>
      </c>
      <c r="B711" s="1">
        <f>DATE(2000,10,4) + TIME(0,0,0)</f>
        <v>36803</v>
      </c>
      <c r="C711">
        <v>3780.7602539</v>
      </c>
    </row>
    <row r="712" spans="1:3" x14ac:dyDescent="0.25">
      <c r="A712">
        <v>278</v>
      </c>
      <c r="B712" s="1">
        <f>DATE(2000,10,5) + TIME(0,0,0)</f>
        <v>36804</v>
      </c>
      <c r="C712">
        <v>3780.7600097999998</v>
      </c>
    </row>
    <row r="713" spans="1:3" x14ac:dyDescent="0.25">
      <c r="A713">
        <v>279</v>
      </c>
      <c r="B713" s="1">
        <f>DATE(2000,10,6) + TIME(0,0,0)</f>
        <v>36805</v>
      </c>
      <c r="C713">
        <v>3780.7597655999998</v>
      </c>
    </row>
    <row r="714" spans="1:3" x14ac:dyDescent="0.25">
      <c r="A714">
        <v>280</v>
      </c>
      <c r="B714" s="1">
        <f>DATE(2000,10,7) + TIME(0,0,0)</f>
        <v>36806</v>
      </c>
      <c r="C714">
        <v>3780.7595215000001</v>
      </c>
    </row>
    <row r="715" spans="1:3" x14ac:dyDescent="0.25">
      <c r="A715">
        <v>281</v>
      </c>
      <c r="B715" s="1">
        <f>DATE(2000,10,8) + TIME(0,0,0)</f>
        <v>36807</v>
      </c>
      <c r="C715">
        <v>3780.7592773000001</v>
      </c>
    </row>
    <row r="716" spans="1:3" x14ac:dyDescent="0.25">
      <c r="A716">
        <v>282</v>
      </c>
      <c r="B716" s="1">
        <f>DATE(2000,10,9) + TIME(0,0,0)</f>
        <v>36808</v>
      </c>
      <c r="C716">
        <v>3780.7592773000001</v>
      </c>
    </row>
    <row r="717" spans="1:3" x14ac:dyDescent="0.25">
      <c r="A717">
        <v>283</v>
      </c>
      <c r="B717" s="1">
        <f>DATE(2000,10,10) + TIME(0,0,0)</f>
        <v>36809</v>
      </c>
      <c r="C717">
        <v>3780.7590332</v>
      </c>
    </row>
    <row r="718" spans="1:3" x14ac:dyDescent="0.25">
      <c r="A718">
        <v>284</v>
      </c>
      <c r="B718" s="1">
        <f>DATE(2000,10,11) + TIME(0,0,0)</f>
        <v>36810</v>
      </c>
      <c r="C718">
        <v>3780.7587890999998</v>
      </c>
    </row>
    <row r="719" spans="1:3" x14ac:dyDescent="0.25">
      <c r="A719">
        <v>285</v>
      </c>
      <c r="B719" s="1">
        <f>DATE(2000,10,12) + TIME(0,0,0)</f>
        <v>36811</v>
      </c>
      <c r="C719">
        <v>3780.7585448999998</v>
      </c>
    </row>
    <row r="720" spans="1:3" x14ac:dyDescent="0.25">
      <c r="A720">
        <v>286</v>
      </c>
      <c r="B720" s="1">
        <f>DATE(2000,10,13) + TIME(0,0,0)</f>
        <v>36812</v>
      </c>
      <c r="C720">
        <v>3780.7585448999998</v>
      </c>
    </row>
    <row r="721" spans="1:3" x14ac:dyDescent="0.25">
      <c r="A721">
        <v>287</v>
      </c>
      <c r="B721" s="1">
        <f>DATE(2000,10,14) + TIME(0,0,0)</f>
        <v>36813</v>
      </c>
      <c r="C721">
        <v>3780.7583008000001</v>
      </c>
    </row>
    <row r="722" spans="1:3" x14ac:dyDescent="0.25">
      <c r="A722">
        <v>288</v>
      </c>
      <c r="B722" s="1">
        <f>DATE(2000,10,15) + TIME(0,0,0)</f>
        <v>36814</v>
      </c>
      <c r="C722">
        <v>3780.7580566000001</v>
      </c>
    </row>
    <row r="723" spans="1:3" x14ac:dyDescent="0.25">
      <c r="A723">
        <v>289</v>
      </c>
      <c r="B723" s="1">
        <f>DATE(2000,10,16) + TIME(0,0,0)</f>
        <v>36815</v>
      </c>
      <c r="C723">
        <v>3780.7578125</v>
      </c>
    </row>
    <row r="724" spans="1:3" x14ac:dyDescent="0.25">
      <c r="A724">
        <v>290</v>
      </c>
      <c r="B724" s="1">
        <f>DATE(2000,10,17) + TIME(0,0,0)</f>
        <v>36816</v>
      </c>
      <c r="C724">
        <v>3780.7575683999999</v>
      </c>
    </row>
    <row r="725" spans="1:3" x14ac:dyDescent="0.25">
      <c r="A725">
        <v>291</v>
      </c>
      <c r="B725" s="1">
        <f>DATE(2000,10,18) + TIME(0,0,0)</f>
        <v>36817</v>
      </c>
      <c r="C725">
        <v>3780.7573241999999</v>
      </c>
    </row>
    <row r="726" spans="1:3" x14ac:dyDescent="0.25">
      <c r="A726">
        <v>292</v>
      </c>
      <c r="B726" s="1">
        <f>DATE(2000,10,19) + TIME(0,0,0)</f>
        <v>36818</v>
      </c>
      <c r="C726">
        <v>3780.7573241999999</v>
      </c>
    </row>
    <row r="727" spans="1:3" x14ac:dyDescent="0.25">
      <c r="A727">
        <v>293</v>
      </c>
      <c r="B727" s="1">
        <f>DATE(2000,10,20) + TIME(0,0,0)</f>
        <v>36819</v>
      </c>
      <c r="C727">
        <v>3780.7570801000002</v>
      </c>
    </row>
    <row r="728" spans="1:3" x14ac:dyDescent="0.25">
      <c r="A728">
        <v>294</v>
      </c>
      <c r="B728" s="1">
        <f>DATE(2000,10,21) + TIME(0,0,0)</f>
        <v>36820</v>
      </c>
      <c r="C728">
        <v>3780.7568359000002</v>
      </c>
    </row>
    <row r="729" spans="1:3" x14ac:dyDescent="0.25">
      <c r="A729">
        <v>295</v>
      </c>
      <c r="B729" s="1">
        <f>DATE(2000,10,22) + TIME(0,0,0)</f>
        <v>36821</v>
      </c>
      <c r="C729">
        <v>3780.7568359000002</v>
      </c>
    </row>
    <row r="730" spans="1:3" x14ac:dyDescent="0.25">
      <c r="A730">
        <v>296</v>
      </c>
      <c r="B730" s="1">
        <f>DATE(2000,10,23) + TIME(0,0,0)</f>
        <v>36822</v>
      </c>
      <c r="C730">
        <v>3780.7565918</v>
      </c>
    </row>
    <row r="731" spans="1:3" x14ac:dyDescent="0.25">
      <c r="A731">
        <v>297</v>
      </c>
      <c r="B731" s="1">
        <f>DATE(2000,10,24) + TIME(0,0,0)</f>
        <v>36823</v>
      </c>
      <c r="C731">
        <v>3780.7565918</v>
      </c>
    </row>
    <row r="732" spans="1:3" x14ac:dyDescent="0.25">
      <c r="A732">
        <v>298</v>
      </c>
      <c r="B732" s="1">
        <f>DATE(2000,10,25) + TIME(0,0,0)</f>
        <v>36824</v>
      </c>
      <c r="C732">
        <v>3780.7565918</v>
      </c>
    </row>
    <row r="733" spans="1:3" x14ac:dyDescent="0.25">
      <c r="A733">
        <v>299</v>
      </c>
      <c r="B733" s="1">
        <f>DATE(2000,10,26) + TIME(0,0,0)</f>
        <v>36825</v>
      </c>
      <c r="C733">
        <v>3780.7563476999999</v>
      </c>
    </row>
    <row r="734" spans="1:3" x14ac:dyDescent="0.25">
      <c r="A734">
        <v>300</v>
      </c>
      <c r="B734" s="1">
        <f>DATE(2000,10,27) + TIME(0,0,0)</f>
        <v>36826</v>
      </c>
      <c r="C734">
        <v>3780.7563476999999</v>
      </c>
    </row>
    <row r="735" spans="1:3" x14ac:dyDescent="0.25">
      <c r="A735">
        <v>301</v>
      </c>
      <c r="B735" s="1">
        <f>DATE(2000,10,28) + TIME(0,0,0)</f>
        <v>36827</v>
      </c>
      <c r="C735">
        <v>3780.7561034999999</v>
      </c>
    </row>
    <row r="736" spans="1:3" x14ac:dyDescent="0.25">
      <c r="A736">
        <v>302</v>
      </c>
      <c r="B736" s="1">
        <f>DATE(2000,10,29) + TIME(0,0,0)</f>
        <v>36828</v>
      </c>
      <c r="C736">
        <v>3780.7561034999999</v>
      </c>
    </row>
    <row r="737" spans="1:3" x14ac:dyDescent="0.25">
      <c r="A737">
        <v>303</v>
      </c>
      <c r="B737" s="1">
        <f>DATE(2000,10,30) + TIME(0,0,0)</f>
        <v>36829</v>
      </c>
      <c r="C737">
        <v>3780.7561034999999</v>
      </c>
    </row>
    <row r="738" spans="1:3" x14ac:dyDescent="0.25">
      <c r="A738">
        <v>304</v>
      </c>
      <c r="B738" s="1">
        <f>DATE(2000,10,31) + TIME(0,0,0)</f>
        <v>36830</v>
      </c>
      <c r="C738">
        <v>3780.7558594000002</v>
      </c>
    </row>
    <row r="739" spans="1:3" x14ac:dyDescent="0.25">
      <c r="A739">
        <v>305</v>
      </c>
      <c r="B739" s="1">
        <f>DATE(2000,11,1) + TIME(0,0,0)</f>
        <v>36831</v>
      </c>
      <c r="C739">
        <v>3780.7558594000002</v>
      </c>
    </row>
    <row r="740" spans="1:3" x14ac:dyDescent="0.25">
      <c r="A740">
        <v>306</v>
      </c>
      <c r="B740" s="1">
        <f>DATE(2000,11,2) + TIME(0,0,0)</f>
        <v>36832</v>
      </c>
      <c r="C740">
        <v>3780.7558594000002</v>
      </c>
    </row>
    <row r="741" spans="1:3" x14ac:dyDescent="0.25">
      <c r="A741">
        <v>307</v>
      </c>
      <c r="B741" s="1">
        <f>DATE(2000,11,3) + TIME(0,0,0)</f>
        <v>36833</v>
      </c>
      <c r="C741">
        <v>3780.7558594000002</v>
      </c>
    </row>
    <row r="742" spans="1:3" x14ac:dyDescent="0.25">
      <c r="A742">
        <v>308</v>
      </c>
      <c r="B742" s="1">
        <f>DATE(2000,11,4) + TIME(0,0,0)</f>
        <v>36834</v>
      </c>
      <c r="C742">
        <v>3780.7558594000002</v>
      </c>
    </row>
    <row r="743" spans="1:3" x14ac:dyDescent="0.25">
      <c r="A743">
        <v>309</v>
      </c>
      <c r="B743" s="1">
        <f>DATE(2000,11,5) + TIME(0,0,0)</f>
        <v>36835</v>
      </c>
      <c r="C743">
        <v>3780.7558594000002</v>
      </c>
    </row>
    <row r="744" spans="1:3" x14ac:dyDescent="0.25">
      <c r="A744">
        <v>310</v>
      </c>
      <c r="B744" s="1">
        <f>DATE(2000,11,6) + TIME(0,0,0)</f>
        <v>36836</v>
      </c>
      <c r="C744">
        <v>3780.7556152000002</v>
      </c>
    </row>
    <row r="745" spans="1:3" x14ac:dyDescent="0.25">
      <c r="A745">
        <v>311</v>
      </c>
      <c r="B745" s="1">
        <f>DATE(2000,11,7) + TIME(0,0,0)</f>
        <v>36837</v>
      </c>
      <c r="C745">
        <v>3780.7556152000002</v>
      </c>
    </row>
    <row r="746" spans="1:3" x14ac:dyDescent="0.25">
      <c r="A746">
        <v>312</v>
      </c>
      <c r="B746" s="1">
        <f>DATE(2000,11,8) + TIME(0,0,0)</f>
        <v>36838</v>
      </c>
      <c r="C746">
        <v>3780.7556152000002</v>
      </c>
    </row>
    <row r="747" spans="1:3" x14ac:dyDescent="0.25">
      <c r="A747">
        <v>313</v>
      </c>
      <c r="B747" s="1">
        <f>DATE(2000,11,9) + TIME(0,0,0)</f>
        <v>36839</v>
      </c>
      <c r="C747">
        <v>3780.7556152000002</v>
      </c>
    </row>
    <row r="748" spans="1:3" x14ac:dyDescent="0.25">
      <c r="A748">
        <v>314</v>
      </c>
      <c r="B748" s="1">
        <f>DATE(2000,11,10) + TIME(0,0,0)</f>
        <v>36840</v>
      </c>
      <c r="C748">
        <v>3780.7556152000002</v>
      </c>
    </row>
    <row r="749" spans="1:3" x14ac:dyDescent="0.25">
      <c r="A749">
        <v>315</v>
      </c>
      <c r="B749" s="1">
        <f>DATE(2000,11,11) + TIME(0,0,0)</f>
        <v>36841</v>
      </c>
      <c r="C749">
        <v>3780.7556152000002</v>
      </c>
    </row>
    <row r="750" spans="1:3" x14ac:dyDescent="0.25">
      <c r="A750">
        <v>316</v>
      </c>
      <c r="B750" s="1">
        <f>DATE(2000,11,12) + TIME(0,0,0)</f>
        <v>36842</v>
      </c>
      <c r="C750">
        <v>3780.7553711</v>
      </c>
    </row>
    <row r="751" spans="1:3" x14ac:dyDescent="0.25">
      <c r="A751">
        <v>317</v>
      </c>
      <c r="B751" s="1">
        <f>DATE(2000,11,13) + TIME(0,0,0)</f>
        <v>36843</v>
      </c>
      <c r="C751">
        <v>3780.7553711</v>
      </c>
    </row>
    <row r="752" spans="1:3" x14ac:dyDescent="0.25">
      <c r="A752">
        <v>318</v>
      </c>
      <c r="B752" s="1">
        <f>DATE(2000,11,14) + TIME(0,0,0)</f>
        <v>36844</v>
      </c>
      <c r="C752">
        <v>3780.7553711</v>
      </c>
    </row>
    <row r="753" spans="1:3" x14ac:dyDescent="0.25">
      <c r="A753">
        <v>319</v>
      </c>
      <c r="B753" s="1">
        <f>DATE(2000,11,15) + TIME(0,0,0)</f>
        <v>36845</v>
      </c>
      <c r="C753">
        <v>3780.7553711</v>
      </c>
    </row>
    <row r="754" spans="1:3" x14ac:dyDescent="0.25">
      <c r="A754">
        <v>320</v>
      </c>
      <c r="B754" s="1">
        <f>DATE(2000,11,16) + TIME(0,0,0)</f>
        <v>36846</v>
      </c>
      <c r="C754">
        <v>3780.7553711</v>
      </c>
    </row>
    <row r="755" spans="1:3" x14ac:dyDescent="0.25">
      <c r="A755">
        <v>321</v>
      </c>
      <c r="B755" s="1">
        <f>DATE(2000,11,17) + TIME(0,0,0)</f>
        <v>36847</v>
      </c>
      <c r="C755">
        <v>3780.7553711</v>
      </c>
    </row>
    <row r="756" spans="1:3" x14ac:dyDescent="0.25">
      <c r="A756">
        <v>322</v>
      </c>
      <c r="B756" s="1">
        <f>DATE(2000,11,18) + TIME(0,0,0)</f>
        <v>36848</v>
      </c>
      <c r="C756">
        <v>3780.7553711</v>
      </c>
    </row>
    <row r="757" spans="1:3" x14ac:dyDescent="0.25">
      <c r="A757">
        <v>323</v>
      </c>
      <c r="B757" s="1">
        <f>DATE(2000,11,19) + TIME(0,0,0)</f>
        <v>36849</v>
      </c>
      <c r="C757">
        <v>3780.7551269999999</v>
      </c>
    </row>
    <row r="758" spans="1:3" x14ac:dyDescent="0.25">
      <c r="A758">
        <v>324</v>
      </c>
      <c r="B758" s="1">
        <f>DATE(2000,11,20) + TIME(0,0,0)</f>
        <v>36850</v>
      </c>
      <c r="C758">
        <v>3780.7553711</v>
      </c>
    </row>
    <row r="759" spans="1:3" x14ac:dyDescent="0.25">
      <c r="A759">
        <v>325</v>
      </c>
      <c r="B759" s="1">
        <f>DATE(2000,11,21) + TIME(0,0,0)</f>
        <v>36851</v>
      </c>
      <c r="C759">
        <v>3780.7553711</v>
      </c>
    </row>
    <row r="760" spans="1:3" x14ac:dyDescent="0.25">
      <c r="A760">
        <v>326</v>
      </c>
      <c r="B760" s="1">
        <f>DATE(2000,11,22) + TIME(0,0,0)</f>
        <v>36852</v>
      </c>
      <c r="C760">
        <v>3780.7553711</v>
      </c>
    </row>
    <row r="761" spans="1:3" x14ac:dyDescent="0.25">
      <c r="A761">
        <v>327</v>
      </c>
      <c r="B761" s="1">
        <f>DATE(2000,11,23) + TIME(0,0,0)</f>
        <v>36853</v>
      </c>
      <c r="C761">
        <v>3780.7553711</v>
      </c>
    </row>
    <row r="762" spans="1:3" x14ac:dyDescent="0.25">
      <c r="A762">
        <v>328</v>
      </c>
      <c r="B762" s="1">
        <f>DATE(2000,11,24) + TIME(0,0,0)</f>
        <v>36854</v>
      </c>
      <c r="C762">
        <v>3780.7553711</v>
      </c>
    </row>
    <row r="763" spans="1:3" x14ac:dyDescent="0.25">
      <c r="A763">
        <v>329</v>
      </c>
      <c r="B763" s="1">
        <f>DATE(2000,11,25) + TIME(0,0,0)</f>
        <v>36855</v>
      </c>
      <c r="C763">
        <v>3780.7553711</v>
      </c>
    </row>
    <row r="764" spans="1:3" x14ac:dyDescent="0.25">
      <c r="A764">
        <v>330</v>
      </c>
      <c r="B764" s="1">
        <f>DATE(2000,11,26) + TIME(0,0,0)</f>
        <v>36856</v>
      </c>
      <c r="C764">
        <v>3780.7553711</v>
      </c>
    </row>
    <row r="765" spans="1:3" x14ac:dyDescent="0.25">
      <c r="A765">
        <v>331</v>
      </c>
      <c r="B765" s="1">
        <f>DATE(2000,11,27) + TIME(0,0,0)</f>
        <v>36857</v>
      </c>
      <c r="C765">
        <v>3780.7553711</v>
      </c>
    </row>
    <row r="766" spans="1:3" x14ac:dyDescent="0.25">
      <c r="A766">
        <v>332</v>
      </c>
      <c r="B766" s="1">
        <f>DATE(2000,11,28) + TIME(0,0,0)</f>
        <v>36858</v>
      </c>
      <c r="C766">
        <v>3780.7553711</v>
      </c>
    </row>
    <row r="767" spans="1:3" x14ac:dyDescent="0.25">
      <c r="A767">
        <v>333</v>
      </c>
      <c r="B767" s="1">
        <f>DATE(2000,11,29) + TIME(0,0,0)</f>
        <v>36859</v>
      </c>
      <c r="C767">
        <v>3780.7553711</v>
      </c>
    </row>
    <row r="768" spans="1:3" x14ac:dyDescent="0.25">
      <c r="A768">
        <v>334</v>
      </c>
      <c r="B768" s="1">
        <f>DATE(2000,11,30) + TIME(0,0,0)</f>
        <v>36860</v>
      </c>
      <c r="C768">
        <v>3780.7553711</v>
      </c>
    </row>
    <row r="769" spans="1:3" x14ac:dyDescent="0.25">
      <c r="A769">
        <v>335</v>
      </c>
      <c r="B769" s="1">
        <f>DATE(2000,12,1) + TIME(0,0,0)</f>
        <v>36861</v>
      </c>
      <c r="C769">
        <v>3780.7553711</v>
      </c>
    </row>
    <row r="770" spans="1:3" x14ac:dyDescent="0.25">
      <c r="A770">
        <v>336</v>
      </c>
      <c r="B770" s="1">
        <f>DATE(2000,12,2) + TIME(0,0,0)</f>
        <v>36862</v>
      </c>
      <c r="C770">
        <v>3780.7553711</v>
      </c>
    </row>
    <row r="771" spans="1:3" x14ac:dyDescent="0.25">
      <c r="A771">
        <v>337</v>
      </c>
      <c r="B771" s="1">
        <f>DATE(2000,12,3) + TIME(0,0,0)</f>
        <v>36863</v>
      </c>
      <c r="C771">
        <v>3780.7553711</v>
      </c>
    </row>
    <row r="772" spans="1:3" x14ac:dyDescent="0.25">
      <c r="A772">
        <v>338</v>
      </c>
      <c r="B772" s="1">
        <f>DATE(2000,12,4) + TIME(0,0,0)</f>
        <v>36864</v>
      </c>
      <c r="C772">
        <v>3780.7553711</v>
      </c>
    </row>
    <row r="773" spans="1:3" x14ac:dyDescent="0.25">
      <c r="A773">
        <v>339</v>
      </c>
      <c r="B773" s="1">
        <f>DATE(2000,12,5) + TIME(0,0,0)</f>
        <v>36865</v>
      </c>
      <c r="C773">
        <v>3780.7553711</v>
      </c>
    </row>
    <row r="774" spans="1:3" x14ac:dyDescent="0.25">
      <c r="A774">
        <v>340</v>
      </c>
      <c r="B774" s="1">
        <f>DATE(2000,12,6) + TIME(0,0,0)</f>
        <v>36866</v>
      </c>
      <c r="C774">
        <v>3780.7553711</v>
      </c>
    </row>
    <row r="775" spans="1:3" x14ac:dyDescent="0.25">
      <c r="A775">
        <v>341</v>
      </c>
      <c r="B775" s="1">
        <f>DATE(2000,12,7) + TIME(0,0,0)</f>
        <v>36867</v>
      </c>
      <c r="C775">
        <v>3780.7553711</v>
      </c>
    </row>
    <row r="776" spans="1:3" x14ac:dyDescent="0.25">
      <c r="A776">
        <v>342</v>
      </c>
      <c r="B776" s="1">
        <f>DATE(2000,12,8) + TIME(0,0,0)</f>
        <v>36868</v>
      </c>
      <c r="C776">
        <v>3780.7553711</v>
      </c>
    </row>
    <row r="777" spans="1:3" x14ac:dyDescent="0.25">
      <c r="A777">
        <v>343</v>
      </c>
      <c r="B777" s="1">
        <f>DATE(2000,12,9) + TIME(0,0,0)</f>
        <v>36869</v>
      </c>
      <c r="C777">
        <v>3780.7553711</v>
      </c>
    </row>
    <row r="778" spans="1:3" x14ac:dyDescent="0.25">
      <c r="A778">
        <v>344</v>
      </c>
      <c r="B778" s="1">
        <f>DATE(2000,12,10) + TIME(0,0,0)</f>
        <v>36870</v>
      </c>
      <c r="C778">
        <v>3780.7553711</v>
      </c>
    </row>
    <row r="779" spans="1:3" x14ac:dyDescent="0.25">
      <c r="A779">
        <v>345</v>
      </c>
      <c r="B779" s="1">
        <f>DATE(2000,12,11) + TIME(0,0,0)</f>
        <v>36871</v>
      </c>
      <c r="C779">
        <v>3780.7553711</v>
      </c>
    </row>
    <row r="780" spans="1:3" x14ac:dyDescent="0.25">
      <c r="A780">
        <v>346</v>
      </c>
      <c r="B780" s="1">
        <f>DATE(2000,12,12) + TIME(0,0,0)</f>
        <v>36872</v>
      </c>
      <c r="C780">
        <v>3780.7551269999999</v>
      </c>
    </row>
    <row r="781" spans="1:3" x14ac:dyDescent="0.25">
      <c r="A781">
        <v>347</v>
      </c>
      <c r="B781" s="1">
        <f>DATE(2000,12,13) + TIME(0,0,0)</f>
        <v>36873</v>
      </c>
      <c r="C781">
        <v>3780.7551269999999</v>
      </c>
    </row>
    <row r="782" spans="1:3" x14ac:dyDescent="0.25">
      <c r="A782">
        <v>348</v>
      </c>
      <c r="B782" s="1">
        <f>DATE(2000,12,14) + TIME(0,0,0)</f>
        <v>36874</v>
      </c>
      <c r="C782">
        <v>3780.7551269999999</v>
      </c>
    </row>
    <row r="783" spans="1:3" x14ac:dyDescent="0.25">
      <c r="A783">
        <v>349</v>
      </c>
      <c r="B783" s="1">
        <f>DATE(2000,12,15) + TIME(0,0,0)</f>
        <v>36875</v>
      </c>
      <c r="C783">
        <v>3780.7551269999999</v>
      </c>
    </row>
    <row r="784" spans="1:3" x14ac:dyDescent="0.25">
      <c r="A784">
        <v>350</v>
      </c>
      <c r="B784" s="1">
        <f>DATE(2000,12,16) + TIME(0,0,0)</f>
        <v>36876</v>
      </c>
      <c r="C784">
        <v>3780.7551269999999</v>
      </c>
    </row>
    <row r="785" spans="1:3" x14ac:dyDescent="0.25">
      <c r="A785">
        <v>351</v>
      </c>
      <c r="B785" s="1">
        <f>DATE(2000,12,17) + TIME(0,0,0)</f>
        <v>36877</v>
      </c>
      <c r="C785">
        <v>3780.7551269999999</v>
      </c>
    </row>
    <row r="786" spans="1:3" x14ac:dyDescent="0.25">
      <c r="A786">
        <v>352</v>
      </c>
      <c r="B786" s="1">
        <f>DATE(2000,12,18) + TIME(0,0,0)</f>
        <v>36878</v>
      </c>
      <c r="C786">
        <v>3780.7551269999999</v>
      </c>
    </row>
    <row r="787" spans="1:3" x14ac:dyDescent="0.25">
      <c r="A787">
        <v>353</v>
      </c>
      <c r="B787" s="1">
        <f>DATE(2000,12,19) + TIME(0,0,0)</f>
        <v>36879</v>
      </c>
      <c r="C787">
        <v>3780.7551269999999</v>
      </c>
    </row>
    <row r="788" spans="1:3" x14ac:dyDescent="0.25">
      <c r="A788">
        <v>354</v>
      </c>
      <c r="B788" s="1">
        <f>DATE(2000,12,20) + TIME(0,0,0)</f>
        <v>36880</v>
      </c>
      <c r="C788">
        <v>3780.7551269999999</v>
      </c>
    </row>
    <row r="789" spans="1:3" x14ac:dyDescent="0.25">
      <c r="A789">
        <v>355</v>
      </c>
      <c r="B789" s="1">
        <f>DATE(2000,12,21) + TIME(0,0,0)</f>
        <v>36881</v>
      </c>
      <c r="C789">
        <v>3780.7551269999999</v>
      </c>
    </row>
    <row r="790" spans="1:3" x14ac:dyDescent="0.25">
      <c r="A790">
        <v>356</v>
      </c>
      <c r="B790" s="1">
        <f>DATE(2000,12,22) + TIME(0,0,0)</f>
        <v>36882</v>
      </c>
      <c r="C790">
        <v>3780.7551269999999</v>
      </c>
    </row>
    <row r="791" spans="1:3" x14ac:dyDescent="0.25">
      <c r="A791">
        <v>357</v>
      </c>
      <c r="B791" s="1">
        <f>DATE(2000,12,23) + TIME(0,0,0)</f>
        <v>36883</v>
      </c>
      <c r="C791">
        <v>3780.7551269999999</v>
      </c>
    </row>
    <row r="792" spans="1:3" x14ac:dyDescent="0.25">
      <c r="A792">
        <v>358</v>
      </c>
      <c r="B792" s="1">
        <f>DATE(2000,12,24) + TIME(0,0,0)</f>
        <v>36884</v>
      </c>
      <c r="C792">
        <v>3780.7551269999999</v>
      </c>
    </row>
    <row r="793" spans="1:3" x14ac:dyDescent="0.25">
      <c r="A793">
        <v>359</v>
      </c>
      <c r="B793" s="1">
        <f>DATE(2000,12,25) + TIME(0,0,0)</f>
        <v>36885</v>
      </c>
      <c r="C793">
        <v>3780.7551269999999</v>
      </c>
    </row>
    <row r="794" spans="1:3" x14ac:dyDescent="0.25">
      <c r="A794">
        <v>360</v>
      </c>
      <c r="B794" s="1">
        <f>DATE(2000,12,26) + TIME(0,0,0)</f>
        <v>36886</v>
      </c>
      <c r="C794">
        <v>3780.7551269999999</v>
      </c>
    </row>
    <row r="795" spans="1:3" x14ac:dyDescent="0.25">
      <c r="A795">
        <v>361</v>
      </c>
      <c r="B795" s="1">
        <f>DATE(2000,12,27) + TIME(0,0,0)</f>
        <v>36887</v>
      </c>
      <c r="C795">
        <v>3780.7551269999999</v>
      </c>
    </row>
    <row r="796" spans="1:3" x14ac:dyDescent="0.25">
      <c r="A796">
        <v>362</v>
      </c>
      <c r="B796" s="1">
        <f>DATE(2000,12,28) + TIME(0,0,0)</f>
        <v>36888</v>
      </c>
      <c r="C796">
        <v>3780.7551269999999</v>
      </c>
    </row>
    <row r="797" spans="1:3" x14ac:dyDescent="0.25">
      <c r="A797">
        <v>363</v>
      </c>
      <c r="B797" s="1">
        <f>DATE(2000,12,29) + TIME(0,0,0)</f>
        <v>36889</v>
      </c>
      <c r="C797">
        <v>3780.7551269999999</v>
      </c>
    </row>
    <row r="798" spans="1:3" x14ac:dyDescent="0.25">
      <c r="A798">
        <v>364</v>
      </c>
      <c r="B798" s="1">
        <f>DATE(2000,12,30) + TIME(0,0,0)</f>
        <v>36890</v>
      </c>
      <c r="C798">
        <v>3780.7551269999999</v>
      </c>
    </row>
    <row r="799" spans="1:3" x14ac:dyDescent="0.25">
      <c r="A799">
        <v>365</v>
      </c>
      <c r="B799" s="1">
        <f>DATE(2000,12,31) + TIME(0,0,0)</f>
        <v>36891</v>
      </c>
      <c r="C799">
        <v>3780.7551269999999</v>
      </c>
    </row>
    <row r="800" spans="1:3" x14ac:dyDescent="0.25">
      <c r="A800">
        <v>366</v>
      </c>
      <c r="B800" s="1">
        <f>DATE(2001,1,1) + TIME(0,0,0)</f>
        <v>36892</v>
      </c>
      <c r="C800">
        <v>3780.7551269999999</v>
      </c>
    </row>
    <row r="801" spans="1:3" x14ac:dyDescent="0.25">
      <c r="A801">
        <v>367</v>
      </c>
      <c r="B801" s="1">
        <f>DATE(2001,1,2) + TIME(0,0,0)</f>
        <v>36893</v>
      </c>
      <c r="C801">
        <v>3780.7551269999999</v>
      </c>
    </row>
    <row r="802" spans="1:3" x14ac:dyDescent="0.25">
      <c r="A802">
        <v>368</v>
      </c>
      <c r="B802" s="1">
        <f>DATE(2001,1,3) + TIME(0,0,0)</f>
        <v>36894</v>
      </c>
      <c r="C802">
        <v>3780.7551269999999</v>
      </c>
    </row>
    <row r="803" spans="1:3" x14ac:dyDescent="0.25">
      <c r="A803">
        <v>369</v>
      </c>
      <c r="B803" s="1">
        <f>DATE(2001,1,4) + TIME(0,0,0)</f>
        <v>36895</v>
      </c>
      <c r="C803">
        <v>3780.7551269999999</v>
      </c>
    </row>
    <row r="804" spans="1:3" x14ac:dyDescent="0.25">
      <c r="A804">
        <v>370</v>
      </c>
      <c r="B804" s="1">
        <f>DATE(2001,1,5) + TIME(0,0,0)</f>
        <v>36896</v>
      </c>
      <c r="C804">
        <v>3780.7551269999999</v>
      </c>
    </row>
    <row r="805" spans="1:3" x14ac:dyDescent="0.25">
      <c r="A805">
        <v>371</v>
      </c>
      <c r="B805" s="1">
        <f>DATE(2001,1,6) + TIME(0,0,0)</f>
        <v>36897</v>
      </c>
      <c r="C805">
        <v>3780.7551269999999</v>
      </c>
    </row>
    <row r="806" spans="1:3" x14ac:dyDescent="0.25">
      <c r="A806">
        <v>372</v>
      </c>
      <c r="B806" s="1">
        <f>DATE(2001,1,7) + TIME(0,0,0)</f>
        <v>36898</v>
      </c>
      <c r="C806">
        <v>3780.7551269999999</v>
      </c>
    </row>
    <row r="807" spans="1:3" x14ac:dyDescent="0.25">
      <c r="A807">
        <v>373</v>
      </c>
      <c r="B807" s="1">
        <f>DATE(2001,1,8) + TIME(0,0,0)</f>
        <v>36899</v>
      </c>
      <c r="C807">
        <v>3780.7551269999999</v>
      </c>
    </row>
    <row r="808" spans="1:3" x14ac:dyDescent="0.25">
      <c r="A808">
        <v>374</v>
      </c>
      <c r="B808" s="1">
        <f>DATE(2001,1,9) + TIME(0,0,0)</f>
        <v>36900</v>
      </c>
      <c r="C808">
        <v>3780.7551269999999</v>
      </c>
    </row>
    <row r="809" spans="1:3" x14ac:dyDescent="0.25">
      <c r="A809">
        <v>375</v>
      </c>
      <c r="B809" s="1">
        <f>DATE(2001,1,10) + TIME(0,0,0)</f>
        <v>36901</v>
      </c>
      <c r="C809">
        <v>3780.7551269999999</v>
      </c>
    </row>
    <row r="810" spans="1:3" x14ac:dyDescent="0.25">
      <c r="A810">
        <v>376</v>
      </c>
      <c r="B810" s="1">
        <f>DATE(2001,1,11) + TIME(0,0,0)</f>
        <v>36902</v>
      </c>
      <c r="C810">
        <v>3780.7551269999999</v>
      </c>
    </row>
    <row r="811" spans="1:3" x14ac:dyDescent="0.25">
      <c r="A811">
        <v>377</v>
      </c>
      <c r="B811" s="1">
        <f>DATE(2001,1,12) + TIME(0,0,0)</f>
        <v>36903</v>
      </c>
      <c r="C811">
        <v>3780.7551269999999</v>
      </c>
    </row>
    <row r="812" spans="1:3" x14ac:dyDescent="0.25">
      <c r="A812">
        <v>378</v>
      </c>
      <c r="B812" s="1">
        <f>DATE(2001,1,13) + TIME(0,0,0)</f>
        <v>36904</v>
      </c>
      <c r="C812">
        <v>3780.7551269999999</v>
      </c>
    </row>
    <row r="813" spans="1:3" x14ac:dyDescent="0.25">
      <c r="A813">
        <v>379</v>
      </c>
      <c r="B813" s="1">
        <f>DATE(2001,1,14) + TIME(0,0,0)</f>
        <v>36905</v>
      </c>
      <c r="C813">
        <v>3780.7551269999999</v>
      </c>
    </row>
    <row r="814" spans="1:3" x14ac:dyDescent="0.25">
      <c r="A814">
        <v>380</v>
      </c>
      <c r="B814" s="1">
        <f>DATE(2001,1,15) + TIME(0,0,0)</f>
        <v>36906</v>
      </c>
      <c r="C814">
        <v>3780.7551269999999</v>
      </c>
    </row>
    <row r="815" spans="1:3" x14ac:dyDescent="0.25">
      <c r="A815">
        <v>381</v>
      </c>
      <c r="B815" s="1">
        <f>DATE(2001,1,16) + TIME(0,0,0)</f>
        <v>36907</v>
      </c>
      <c r="C815">
        <v>3780.7551269999999</v>
      </c>
    </row>
    <row r="816" spans="1:3" x14ac:dyDescent="0.25">
      <c r="A816">
        <v>382</v>
      </c>
      <c r="B816" s="1">
        <f>DATE(2001,1,17) + TIME(0,0,0)</f>
        <v>36908</v>
      </c>
      <c r="C816">
        <v>3780.7551269999999</v>
      </c>
    </row>
    <row r="817" spans="1:3" x14ac:dyDescent="0.25">
      <c r="A817">
        <v>383</v>
      </c>
      <c r="B817" s="1">
        <f>DATE(2001,1,18) + TIME(0,0,0)</f>
        <v>36909</v>
      </c>
      <c r="C817">
        <v>3780.7551269999999</v>
      </c>
    </row>
    <row r="818" spans="1:3" x14ac:dyDescent="0.25">
      <c r="A818">
        <v>384</v>
      </c>
      <c r="B818" s="1">
        <f>DATE(2001,1,19) + TIME(0,0,0)</f>
        <v>36910</v>
      </c>
      <c r="C818">
        <v>3780.7551269999999</v>
      </c>
    </row>
    <row r="819" spans="1:3" x14ac:dyDescent="0.25">
      <c r="A819">
        <v>385</v>
      </c>
      <c r="B819" s="1">
        <f>DATE(2001,1,20) + TIME(0,0,0)</f>
        <v>36911</v>
      </c>
      <c r="C819">
        <v>3780.7551269999999</v>
      </c>
    </row>
    <row r="820" spans="1:3" x14ac:dyDescent="0.25">
      <c r="A820">
        <v>386</v>
      </c>
      <c r="B820" s="1">
        <f>DATE(2001,1,21) + TIME(0,0,0)</f>
        <v>36912</v>
      </c>
      <c r="C820">
        <v>3780.7551269999999</v>
      </c>
    </row>
    <row r="821" spans="1:3" x14ac:dyDescent="0.25">
      <c r="A821">
        <v>387</v>
      </c>
      <c r="B821" s="1">
        <f>DATE(2001,1,22) + TIME(0,0,0)</f>
        <v>36913</v>
      </c>
      <c r="C821">
        <v>3780.7551269999999</v>
      </c>
    </row>
    <row r="822" spans="1:3" x14ac:dyDescent="0.25">
      <c r="A822">
        <v>388</v>
      </c>
      <c r="B822" s="1">
        <f>DATE(2001,1,23) + TIME(0,0,0)</f>
        <v>36914</v>
      </c>
      <c r="C822">
        <v>3780.7551269999999</v>
      </c>
    </row>
    <row r="823" spans="1:3" x14ac:dyDescent="0.25">
      <c r="A823">
        <v>389</v>
      </c>
      <c r="B823" s="1">
        <f>DATE(2001,1,24) + TIME(0,0,0)</f>
        <v>36915</v>
      </c>
      <c r="C823">
        <v>3780.7551269999999</v>
      </c>
    </row>
    <row r="824" spans="1:3" x14ac:dyDescent="0.25">
      <c r="A824">
        <v>390</v>
      </c>
      <c r="B824" s="1">
        <f>DATE(2001,1,25) + TIME(0,0,0)</f>
        <v>36916</v>
      </c>
      <c r="C824">
        <v>3780.7551269999999</v>
      </c>
    </row>
    <row r="825" spans="1:3" x14ac:dyDescent="0.25">
      <c r="A825">
        <v>391</v>
      </c>
      <c r="B825" s="1">
        <f>DATE(2001,1,26) + TIME(0,0,0)</f>
        <v>36917</v>
      </c>
      <c r="C825">
        <v>3780.7551269999999</v>
      </c>
    </row>
    <row r="826" spans="1:3" x14ac:dyDescent="0.25">
      <c r="A826">
        <v>392</v>
      </c>
      <c r="B826" s="1">
        <f>DATE(2001,1,27) + TIME(0,0,0)</f>
        <v>36918</v>
      </c>
      <c r="C826">
        <v>3780.7551269999999</v>
      </c>
    </row>
    <row r="827" spans="1:3" x14ac:dyDescent="0.25">
      <c r="A827">
        <v>393</v>
      </c>
      <c r="B827" s="1">
        <f>DATE(2001,1,28) + TIME(0,0,0)</f>
        <v>36919</v>
      </c>
      <c r="C827">
        <v>3780.7551269999999</v>
      </c>
    </row>
    <row r="828" spans="1:3" x14ac:dyDescent="0.25">
      <c r="A828">
        <v>394</v>
      </c>
      <c r="B828" s="1">
        <f>DATE(2001,1,29) + TIME(0,0,0)</f>
        <v>36920</v>
      </c>
      <c r="C828">
        <v>3780.7551269999999</v>
      </c>
    </row>
    <row r="829" spans="1:3" x14ac:dyDescent="0.25">
      <c r="A829">
        <v>395</v>
      </c>
      <c r="B829" s="1">
        <f>DATE(2001,1,30) + TIME(0,0,0)</f>
        <v>36921</v>
      </c>
      <c r="C829">
        <v>3780.7551269999999</v>
      </c>
    </row>
    <row r="830" spans="1:3" x14ac:dyDescent="0.25">
      <c r="A830">
        <v>396</v>
      </c>
      <c r="B830" s="1">
        <f>DATE(2001,1,31) + TIME(0,0,0)</f>
        <v>36922</v>
      </c>
      <c r="C830">
        <v>3780.7551269999999</v>
      </c>
    </row>
    <row r="831" spans="1:3" x14ac:dyDescent="0.25">
      <c r="A831">
        <v>397</v>
      </c>
      <c r="B831" s="1">
        <f>DATE(2001,2,1) + TIME(0,0,0)</f>
        <v>36923</v>
      </c>
      <c r="C831">
        <v>3780.7551269999999</v>
      </c>
    </row>
    <row r="832" spans="1:3" x14ac:dyDescent="0.25">
      <c r="A832">
        <v>398</v>
      </c>
      <c r="B832" s="1">
        <f>DATE(2001,2,2) + TIME(0,0,0)</f>
        <v>36924</v>
      </c>
      <c r="C832">
        <v>3780.7551269999999</v>
      </c>
    </row>
    <row r="833" spans="1:3" x14ac:dyDescent="0.25">
      <c r="A833">
        <v>399</v>
      </c>
      <c r="B833" s="1">
        <f>DATE(2001,2,3) + TIME(0,0,0)</f>
        <v>36925</v>
      </c>
      <c r="C833">
        <v>3780.7551269999999</v>
      </c>
    </row>
    <row r="834" spans="1:3" x14ac:dyDescent="0.25">
      <c r="A834">
        <v>400</v>
      </c>
      <c r="B834" s="1">
        <f>DATE(2001,2,4) + TIME(0,0,0)</f>
        <v>36926</v>
      </c>
      <c r="C834">
        <v>3780.7551269999999</v>
      </c>
    </row>
    <row r="835" spans="1:3" x14ac:dyDescent="0.25">
      <c r="A835">
        <v>401</v>
      </c>
      <c r="B835" s="1">
        <f>DATE(2001,2,5) + TIME(0,0,0)</f>
        <v>36927</v>
      </c>
      <c r="C835">
        <v>3780.7553711</v>
      </c>
    </row>
    <row r="836" spans="1:3" x14ac:dyDescent="0.25">
      <c r="A836">
        <v>402</v>
      </c>
      <c r="B836" s="1">
        <f>DATE(2001,2,6) + TIME(0,0,0)</f>
        <v>36928</v>
      </c>
      <c r="C836">
        <v>3780.7551269999999</v>
      </c>
    </row>
    <row r="837" spans="1:3" x14ac:dyDescent="0.25">
      <c r="A837">
        <v>403</v>
      </c>
      <c r="B837" s="1">
        <f>DATE(2001,2,7) + TIME(0,0,0)</f>
        <v>36929</v>
      </c>
      <c r="C837">
        <v>3780.7551269999999</v>
      </c>
    </row>
    <row r="838" spans="1:3" x14ac:dyDescent="0.25">
      <c r="A838">
        <v>404</v>
      </c>
      <c r="B838" s="1">
        <f>DATE(2001,2,8) + TIME(0,0,0)</f>
        <v>36930</v>
      </c>
      <c r="C838">
        <v>3780.7551269999999</v>
      </c>
    </row>
    <row r="839" spans="1:3" x14ac:dyDescent="0.25">
      <c r="A839">
        <v>405</v>
      </c>
      <c r="B839" s="1">
        <f>DATE(2001,2,9) + TIME(0,0,0)</f>
        <v>36931</v>
      </c>
      <c r="C839">
        <v>3780.7551269999999</v>
      </c>
    </row>
    <row r="840" spans="1:3" x14ac:dyDescent="0.25">
      <c r="A840">
        <v>406</v>
      </c>
      <c r="B840" s="1">
        <f>DATE(2001,2,10) + TIME(0,0,0)</f>
        <v>36932</v>
      </c>
      <c r="C840">
        <v>3780.7551269999999</v>
      </c>
    </row>
    <row r="841" spans="1:3" x14ac:dyDescent="0.25">
      <c r="A841">
        <v>407</v>
      </c>
      <c r="B841" s="1">
        <f>DATE(2001,2,11) + TIME(0,0,0)</f>
        <v>36933</v>
      </c>
      <c r="C841">
        <v>3780.7551269999999</v>
      </c>
    </row>
    <row r="842" spans="1:3" x14ac:dyDescent="0.25">
      <c r="A842">
        <v>408</v>
      </c>
      <c r="B842" s="1">
        <f>DATE(2001,2,12) + TIME(0,0,0)</f>
        <v>36934</v>
      </c>
      <c r="C842">
        <v>3780.7551269999999</v>
      </c>
    </row>
    <row r="843" spans="1:3" x14ac:dyDescent="0.25">
      <c r="A843">
        <v>409</v>
      </c>
      <c r="B843" s="1">
        <f>DATE(2001,2,13) + TIME(0,0,0)</f>
        <v>36935</v>
      </c>
      <c r="C843">
        <v>3780.7551269999999</v>
      </c>
    </row>
    <row r="844" spans="1:3" x14ac:dyDescent="0.25">
      <c r="A844">
        <v>410</v>
      </c>
      <c r="B844" s="1">
        <f>DATE(2001,2,14) + TIME(0,0,0)</f>
        <v>36936</v>
      </c>
      <c r="C844">
        <v>3780.7551269999999</v>
      </c>
    </row>
    <row r="845" spans="1:3" x14ac:dyDescent="0.25">
      <c r="A845">
        <v>411</v>
      </c>
      <c r="B845" s="1">
        <f>DATE(2001,2,15) + TIME(0,0,0)</f>
        <v>36937</v>
      </c>
      <c r="C845">
        <v>3780.7551269999999</v>
      </c>
    </row>
    <row r="846" spans="1:3" x14ac:dyDescent="0.25">
      <c r="A846">
        <v>412</v>
      </c>
      <c r="B846" s="1">
        <f>DATE(2001,2,16) + TIME(0,0,0)</f>
        <v>36938</v>
      </c>
      <c r="C846">
        <v>3780.7551269999999</v>
      </c>
    </row>
    <row r="847" spans="1:3" x14ac:dyDescent="0.25">
      <c r="A847">
        <v>413</v>
      </c>
      <c r="B847" s="1">
        <f>DATE(2001,2,17) + TIME(0,0,0)</f>
        <v>36939</v>
      </c>
      <c r="C847">
        <v>3780.7551269999999</v>
      </c>
    </row>
    <row r="848" spans="1:3" x14ac:dyDescent="0.25">
      <c r="A848">
        <v>414</v>
      </c>
      <c r="B848" s="1">
        <f>DATE(2001,2,18) + TIME(0,0,0)</f>
        <v>36940</v>
      </c>
      <c r="C848">
        <v>3780.7551269999999</v>
      </c>
    </row>
    <row r="849" spans="1:3" x14ac:dyDescent="0.25">
      <c r="A849">
        <v>415</v>
      </c>
      <c r="B849" s="1">
        <f>DATE(2001,2,19) + TIME(0,0,0)</f>
        <v>36941</v>
      </c>
      <c r="C849">
        <v>3780.7551269999999</v>
      </c>
    </row>
    <row r="850" spans="1:3" x14ac:dyDescent="0.25">
      <c r="A850">
        <v>416</v>
      </c>
      <c r="B850" s="1">
        <f>DATE(2001,2,20) + TIME(0,0,0)</f>
        <v>36942</v>
      </c>
      <c r="C850">
        <v>3780.7551269999999</v>
      </c>
    </row>
    <row r="851" spans="1:3" x14ac:dyDescent="0.25">
      <c r="A851">
        <v>417</v>
      </c>
      <c r="B851" s="1">
        <f>DATE(2001,2,21) + TIME(0,0,0)</f>
        <v>36943</v>
      </c>
      <c r="C851">
        <v>3780.7551269999999</v>
      </c>
    </row>
    <row r="852" spans="1:3" x14ac:dyDescent="0.25">
      <c r="A852">
        <v>418</v>
      </c>
      <c r="B852" s="1">
        <f>DATE(2001,2,22) + TIME(0,0,0)</f>
        <v>36944</v>
      </c>
      <c r="C852">
        <v>3780.7551269999999</v>
      </c>
    </row>
    <row r="853" spans="1:3" x14ac:dyDescent="0.25">
      <c r="A853">
        <v>419</v>
      </c>
      <c r="B853" s="1">
        <f>DATE(2001,2,23) + TIME(0,0,0)</f>
        <v>36945</v>
      </c>
      <c r="C853">
        <v>3780.7551269999999</v>
      </c>
    </row>
    <row r="854" spans="1:3" x14ac:dyDescent="0.25">
      <c r="A854">
        <v>420</v>
      </c>
      <c r="B854" s="1">
        <f>DATE(2001,2,24) + TIME(0,0,0)</f>
        <v>36946</v>
      </c>
      <c r="C854">
        <v>3780.7551269999999</v>
      </c>
    </row>
    <row r="855" spans="1:3" x14ac:dyDescent="0.25">
      <c r="A855">
        <v>421</v>
      </c>
      <c r="B855" s="1">
        <f>DATE(2001,2,25) + TIME(0,0,0)</f>
        <v>36947</v>
      </c>
      <c r="C855">
        <v>3780.7551269999999</v>
      </c>
    </row>
    <row r="856" spans="1:3" x14ac:dyDescent="0.25">
      <c r="A856">
        <v>422</v>
      </c>
      <c r="B856" s="1">
        <f>DATE(2001,2,26) + TIME(0,0,0)</f>
        <v>36948</v>
      </c>
      <c r="C856">
        <v>3780.7551269999999</v>
      </c>
    </row>
    <row r="857" spans="1:3" x14ac:dyDescent="0.25">
      <c r="A857">
        <v>423</v>
      </c>
      <c r="B857" s="1">
        <f>DATE(2001,2,27) + TIME(0,0,0)</f>
        <v>36949</v>
      </c>
      <c r="C857">
        <v>3780.7551269999999</v>
      </c>
    </row>
    <row r="858" spans="1:3" x14ac:dyDescent="0.25">
      <c r="A858">
        <v>424</v>
      </c>
      <c r="B858" s="1">
        <f>DATE(2001,2,28) + TIME(0,0,0)</f>
        <v>36950</v>
      </c>
      <c r="C858">
        <v>3780.7551269999999</v>
      </c>
    </row>
    <row r="859" spans="1:3" x14ac:dyDescent="0.25">
      <c r="A859">
        <v>425</v>
      </c>
      <c r="B859" s="1">
        <f>DATE(2001,3,1) + TIME(0,0,0)</f>
        <v>36951</v>
      </c>
      <c r="C859">
        <v>3780.7551269999999</v>
      </c>
    </row>
    <row r="861" spans="1:3" x14ac:dyDescent="0.25">
      <c r="A861" t="s">
        <v>5</v>
      </c>
    </row>
    <row r="863" spans="1:3" x14ac:dyDescent="0.25">
      <c r="A863" t="s">
        <v>1</v>
      </c>
      <c r="B863" t="s">
        <v>2</v>
      </c>
      <c r="C863" t="s">
        <v>3</v>
      </c>
    </row>
    <row r="864" spans="1:3" x14ac:dyDescent="0.25">
      <c r="A864">
        <v>0</v>
      </c>
      <c r="B864" s="1">
        <f>DATE(2000,1,1) + TIME(0,0,0)</f>
        <v>36526</v>
      </c>
      <c r="C864">
        <v>7733.2670897999997</v>
      </c>
    </row>
    <row r="865" spans="1:3" x14ac:dyDescent="0.25">
      <c r="A865">
        <v>1</v>
      </c>
      <c r="B865" s="1">
        <f>DATE(2000,1,2) + TIME(0,0,0)</f>
        <v>36527</v>
      </c>
      <c r="C865">
        <v>7625.7875977000003</v>
      </c>
    </row>
    <row r="866" spans="1:3" x14ac:dyDescent="0.25">
      <c r="A866">
        <v>2</v>
      </c>
      <c r="B866" s="1">
        <f>DATE(2000,1,3) + TIME(0,0,0)</f>
        <v>36528</v>
      </c>
      <c r="C866">
        <v>7545.6625977000003</v>
      </c>
    </row>
    <row r="867" spans="1:3" x14ac:dyDescent="0.25">
      <c r="A867">
        <v>3</v>
      </c>
      <c r="B867" s="1">
        <f>DATE(2000,1,4) + TIME(0,0,0)</f>
        <v>36529</v>
      </c>
      <c r="C867">
        <v>7478.2182616999999</v>
      </c>
    </row>
    <row r="868" spans="1:3" x14ac:dyDescent="0.25">
      <c r="A868">
        <v>4</v>
      </c>
      <c r="B868" s="1">
        <f>DATE(2000,1,5) + TIME(0,0,0)</f>
        <v>36530</v>
      </c>
      <c r="C868">
        <v>7419.2709961</v>
      </c>
    </row>
    <row r="869" spans="1:3" x14ac:dyDescent="0.25">
      <c r="A869">
        <v>5</v>
      </c>
      <c r="B869" s="1">
        <f>DATE(2000,1,6) + TIME(0,0,0)</f>
        <v>36531</v>
      </c>
      <c r="C869">
        <v>7377.1420897999997</v>
      </c>
    </row>
    <row r="870" spans="1:3" x14ac:dyDescent="0.25">
      <c r="A870">
        <v>6</v>
      </c>
      <c r="B870" s="1">
        <f>DATE(2000,1,7) + TIME(0,0,0)</f>
        <v>36532</v>
      </c>
      <c r="C870">
        <v>7353.2353516000003</v>
      </c>
    </row>
    <row r="871" spans="1:3" x14ac:dyDescent="0.25">
      <c r="A871">
        <v>7</v>
      </c>
      <c r="B871" s="1">
        <f>DATE(2000,1,8) + TIME(0,0,0)</f>
        <v>36533</v>
      </c>
      <c r="C871">
        <v>7340.0532227000003</v>
      </c>
    </row>
    <row r="872" spans="1:3" x14ac:dyDescent="0.25">
      <c r="A872">
        <v>8</v>
      </c>
      <c r="B872" s="1">
        <f>DATE(2000,1,9) + TIME(0,0,0)</f>
        <v>36534</v>
      </c>
      <c r="C872">
        <v>7331.5932616999999</v>
      </c>
    </row>
    <row r="873" spans="1:3" x14ac:dyDescent="0.25">
      <c r="A873">
        <v>9</v>
      </c>
      <c r="B873" s="1">
        <f>DATE(2000,1,10) + TIME(0,0,0)</f>
        <v>36535</v>
      </c>
      <c r="C873">
        <v>7325.6621094000002</v>
      </c>
    </row>
    <row r="874" spans="1:3" x14ac:dyDescent="0.25">
      <c r="A874">
        <v>10</v>
      </c>
      <c r="B874" s="1">
        <f>DATE(2000,1,11) + TIME(0,0,0)</f>
        <v>36536</v>
      </c>
      <c r="C874">
        <v>7321.4960938000004</v>
      </c>
    </row>
    <row r="875" spans="1:3" x14ac:dyDescent="0.25">
      <c r="A875">
        <v>11</v>
      </c>
      <c r="B875" s="1">
        <f>DATE(2000,1,12) + TIME(0,0,0)</f>
        <v>36537</v>
      </c>
      <c r="C875">
        <v>7318.5844727000003</v>
      </c>
    </row>
    <row r="876" spans="1:3" x14ac:dyDescent="0.25">
      <c r="A876">
        <v>12</v>
      </c>
      <c r="B876" s="1">
        <f>DATE(2000,1,13) + TIME(0,0,0)</f>
        <v>36538</v>
      </c>
      <c r="C876">
        <v>7316.5576172000001</v>
      </c>
    </row>
    <row r="877" spans="1:3" x14ac:dyDescent="0.25">
      <c r="A877">
        <v>13</v>
      </c>
      <c r="B877" s="1">
        <f>DATE(2000,1,14) + TIME(0,0,0)</f>
        <v>36539</v>
      </c>
      <c r="C877">
        <v>7315.1503905999998</v>
      </c>
    </row>
    <row r="878" spans="1:3" x14ac:dyDescent="0.25">
      <c r="A878">
        <v>14</v>
      </c>
      <c r="B878" s="1">
        <f>DATE(2000,1,15) + TIME(0,0,0)</f>
        <v>36540</v>
      </c>
      <c r="C878">
        <v>7314.1752930000002</v>
      </c>
    </row>
    <row r="879" spans="1:3" x14ac:dyDescent="0.25">
      <c r="A879">
        <v>15</v>
      </c>
      <c r="B879" s="1">
        <f>DATE(2000,1,16) + TIME(0,0,0)</f>
        <v>36541</v>
      </c>
      <c r="C879">
        <v>7313.4960938000004</v>
      </c>
    </row>
    <row r="880" spans="1:3" x14ac:dyDescent="0.25">
      <c r="A880">
        <v>16</v>
      </c>
      <c r="B880" s="1">
        <f>DATE(2000,1,17) + TIME(0,0,0)</f>
        <v>36542</v>
      </c>
      <c r="C880">
        <v>7313.0239258000001</v>
      </c>
    </row>
    <row r="881" spans="1:3" x14ac:dyDescent="0.25">
      <c r="A881">
        <v>17</v>
      </c>
      <c r="B881" s="1">
        <f>DATE(2000,1,18) + TIME(0,0,0)</f>
        <v>36543</v>
      </c>
      <c r="C881">
        <v>7312.6953125</v>
      </c>
    </row>
    <row r="882" spans="1:3" x14ac:dyDescent="0.25">
      <c r="A882">
        <v>18</v>
      </c>
      <c r="B882" s="1">
        <f>DATE(2000,1,19) + TIME(0,0,0)</f>
        <v>36544</v>
      </c>
      <c r="C882">
        <v>7312.4667969000002</v>
      </c>
    </row>
    <row r="883" spans="1:3" x14ac:dyDescent="0.25">
      <c r="A883">
        <v>19</v>
      </c>
      <c r="B883" s="1">
        <f>DATE(2000,1,20) + TIME(0,0,0)</f>
        <v>36545</v>
      </c>
      <c r="C883">
        <v>7312.3085938000004</v>
      </c>
    </row>
    <row r="884" spans="1:3" x14ac:dyDescent="0.25">
      <c r="A884">
        <v>20</v>
      </c>
      <c r="B884" s="1">
        <f>DATE(2000,1,21) + TIME(0,0,0)</f>
        <v>36546</v>
      </c>
      <c r="C884">
        <v>7312.1987305000002</v>
      </c>
    </row>
    <row r="885" spans="1:3" x14ac:dyDescent="0.25">
      <c r="A885">
        <v>21</v>
      </c>
      <c r="B885" s="1">
        <f>DATE(2000,1,22) + TIME(0,0,0)</f>
        <v>36547</v>
      </c>
      <c r="C885">
        <v>7312.1225586</v>
      </c>
    </row>
    <row r="886" spans="1:3" x14ac:dyDescent="0.25">
      <c r="A886">
        <v>22</v>
      </c>
      <c r="B886" s="1">
        <f>DATE(2000,1,23) + TIME(0,0,0)</f>
        <v>36548</v>
      </c>
      <c r="C886">
        <v>7312.0698241999999</v>
      </c>
    </row>
    <row r="887" spans="1:3" x14ac:dyDescent="0.25">
      <c r="A887">
        <v>23</v>
      </c>
      <c r="B887" s="1">
        <f>DATE(2000,1,24) + TIME(0,0,0)</f>
        <v>36549</v>
      </c>
      <c r="C887">
        <v>7312.0332030999998</v>
      </c>
    </row>
    <row r="888" spans="1:3" x14ac:dyDescent="0.25">
      <c r="A888">
        <v>24</v>
      </c>
      <c r="B888" s="1">
        <f>DATE(2000,1,25) + TIME(0,0,0)</f>
        <v>36550</v>
      </c>
      <c r="C888">
        <v>7312.0078125</v>
      </c>
    </row>
    <row r="889" spans="1:3" x14ac:dyDescent="0.25">
      <c r="A889">
        <v>25</v>
      </c>
      <c r="B889" s="1">
        <f>DATE(2000,1,26) + TIME(0,0,0)</f>
        <v>36551</v>
      </c>
      <c r="C889">
        <v>7311.9907227000003</v>
      </c>
    </row>
    <row r="890" spans="1:3" x14ac:dyDescent="0.25">
      <c r="A890">
        <v>26</v>
      </c>
      <c r="B890" s="1">
        <f>DATE(2000,1,27) + TIME(0,0,0)</f>
        <v>36552</v>
      </c>
      <c r="C890">
        <v>7311.9785155999998</v>
      </c>
    </row>
    <row r="891" spans="1:3" x14ac:dyDescent="0.25">
      <c r="A891">
        <v>27</v>
      </c>
      <c r="B891" s="1">
        <f>DATE(2000,1,28) + TIME(0,0,0)</f>
        <v>36553</v>
      </c>
      <c r="C891">
        <v>7311.9707030999998</v>
      </c>
    </row>
    <row r="892" spans="1:3" x14ac:dyDescent="0.25">
      <c r="A892">
        <v>28</v>
      </c>
      <c r="B892" s="1">
        <f>DATE(2000,1,29) + TIME(0,0,0)</f>
        <v>36554</v>
      </c>
      <c r="C892">
        <v>7311.9653319999998</v>
      </c>
    </row>
    <row r="893" spans="1:3" x14ac:dyDescent="0.25">
      <c r="A893">
        <v>29</v>
      </c>
      <c r="B893" s="1">
        <f>DATE(2000,1,30) + TIME(0,0,0)</f>
        <v>36555</v>
      </c>
      <c r="C893">
        <v>7311.9609375</v>
      </c>
    </row>
    <row r="894" spans="1:3" x14ac:dyDescent="0.25">
      <c r="A894">
        <v>30</v>
      </c>
      <c r="B894" s="1">
        <f>DATE(2000,1,31) + TIME(0,0,0)</f>
        <v>36556</v>
      </c>
      <c r="C894">
        <v>7311.9575194999998</v>
      </c>
    </row>
    <row r="895" spans="1:3" x14ac:dyDescent="0.25">
      <c r="A895">
        <v>31</v>
      </c>
      <c r="B895" s="1">
        <f>DATE(2000,2,1) + TIME(0,0,0)</f>
        <v>36557</v>
      </c>
      <c r="C895">
        <v>7311.9550780999998</v>
      </c>
    </row>
    <row r="896" spans="1:3" x14ac:dyDescent="0.25">
      <c r="A896">
        <v>32</v>
      </c>
      <c r="B896" s="1">
        <f>DATE(2000,2,2) + TIME(0,0,0)</f>
        <v>36558</v>
      </c>
      <c r="C896">
        <v>7311.953125</v>
      </c>
    </row>
    <row r="897" spans="1:3" x14ac:dyDescent="0.25">
      <c r="A897">
        <v>33</v>
      </c>
      <c r="B897" s="1">
        <f>DATE(2000,2,3) + TIME(0,0,0)</f>
        <v>36559</v>
      </c>
      <c r="C897">
        <v>7311.9516602000003</v>
      </c>
    </row>
    <row r="898" spans="1:3" x14ac:dyDescent="0.25">
      <c r="A898">
        <v>34</v>
      </c>
      <c r="B898" s="1">
        <f>DATE(2000,2,4) + TIME(0,0,0)</f>
        <v>36560</v>
      </c>
      <c r="C898">
        <v>7311.9511719000002</v>
      </c>
    </row>
    <row r="899" spans="1:3" x14ac:dyDescent="0.25">
      <c r="A899">
        <v>35</v>
      </c>
      <c r="B899" s="1">
        <f>DATE(2000,2,5) + TIME(0,0,0)</f>
        <v>36561</v>
      </c>
      <c r="C899">
        <v>7311.9501952999999</v>
      </c>
    </row>
    <row r="900" spans="1:3" x14ac:dyDescent="0.25">
      <c r="A900">
        <v>36</v>
      </c>
      <c r="B900" s="1">
        <f>DATE(2000,2,6) + TIME(0,0,0)</f>
        <v>36562</v>
      </c>
      <c r="C900">
        <v>7311.9497069999998</v>
      </c>
    </row>
    <row r="901" spans="1:3" x14ac:dyDescent="0.25">
      <c r="A901">
        <v>37</v>
      </c>
      <c r="B901" s="1">
        <f>DATE(2000,2,7) + TIME(0,0,0)</f>
        <v>36563</v>
      </c>
      <c r="C901">
        <v>7311.9492188000004</v>
      </c>
    </row>
    <row r="902" spans="1:3" x14ac:dyDescent="0.25">
      <c r="A902">
        <v>38</v>
      </c>
      <c r="B902" s="1">
        <f>DATE(2000,2,8) + TIME(0,0,0)</f>
        <v>36564</v>
      </c>
      <c r="C902">
        <v>7311.9492188000004</v>
      </c>
    </row>
    <row r="903" spans="1:3" x14ac:dyDescent="0.25">
      <c r="A903">
        <v>39</v>
      </c>
      <c r="B903" s="1">
        <f>DATE(2000,2,9) + TIME(0,0,0)</f>
        <v>36565</v>
      </c>
      <c r="C903">
        <v>7311.9487305000002</v>
      </c>
    </row>
    <row r="904" spans="1:3" x14ac:dyDescent="0.25">
      <c r="A904">
        <v>40</v>
      </c>
      <c r="B904" s="1">
        <f>DATE(2000,2,10) + TIME(0,0,0)</f>
        <v>36566</v>
      </c>
      <c r="C904">
        <v>7311.9487305000002</v>
      </c>
    </row>
    <row r="905" spans="1:3" x14ac:dyDescent="0.25">
      <c r="A905">
        <v>41</v>
      </c>
      <c r="B905" s="1">
        <f>DATE(2000,2,11) + TIME(0,0,0)</f>
        <v>36567</v>
      </c>
      <c r="C905">
        <v>7311.9487305000002</v>
      </c>
    </row>
    <row r="906" spans="1:3" x14ac:dyDescent="0.25">
      <c r="A906">
        <v>42</v>
      </c>
      <c r="B906" s="1">
        <f>DATE(2000,2,12) + TIME(0,0,0)</f>
        <v>36568</v>
      </c>
      <c r="C906">
        <v>7311.9487305000002</v>
      </c>
    </row>
    <row r="907" spans="1:3" x14ac:dyDescent="0.25">
      <c r="A907">
        <v>43</v>
      </c>
      <c r="B907" s="1">
        <f>DATE(2000,2,13) + TIME(0,0,0)</f>
        <v>36569</v>
      </c>
      <c r="C907">
        <v>7311.9482422000001</v>
      </c>
    </row>
    <row r="908" spans="1:3" x14ac:dyDescent="0.25">
      <c r="A908">
        <v>44</v>
      </c>
      <c r="B908" s="1">
        <f>DATE(2000,2,14) + TIME(0,0,0)</f>
        <v>36570</v>
      </c>
      <c r="C908">
        <v>7311.9482422000001</v>
      </c>
    </row>
    <row r="909" spans="1:3" x14ac:dyDescent="0.25">
      <c r="A909">
        <v>45</v>
      </c>
      <c r="B909" s="1">
        <f>DATE(2000,2,15) + TIME(0,0,0)</f>
        <v>36571</v>
      </c>
      <c r="C909">
        <v>7311.9482422000001</v>
      </c>
    </row>
    <row r="910" spans="1:3" x14ac:dyDescent="0.25">
      <c r="A910">
        <v>46</v>
      </c>
      <c r="B910" s="1">
        <f>DATE(2000,2,16) + TIME(0,0,0)</f>
        <v>36572</v>
      </c>
      <c r="C910">
        <v>7311.9482422000001</v>
      </c>
    </row>
    <row r="911" spans="1:3" x14ac:dyDescent="0.25">
      <c r="A911">
        <v>47</v>
      </c>
      <c r="B911" s="1">
        <f>DATE(2000,2,17) + TIME(0,0,0)</f>
        <v>36573</v>
      </c>
      <c r="C911">
        <v>7311.9482422000001</v>
      </c>
    </row>
    <row r="912" spans="1:3" x14ac:dyDescent="0.25">
      <c r="A912">
        <v>48</v>
      </c>
      <c r="B912" s="1">
        <f>DATE(2000,2,18) + TIME(0,0,0)</f>
        <v>36574</v>
      </c>
      <c r="C912">
        <v>7311.9482422000001</v>
      </c>
    </row>
    <row r="913" spans="1:3" x14ac:dyDescent="0.25">
      <c r="A913">
        <v>49</v>
      </c>
      <c r="B913" s="1">
        <f>DATE(2000,2,19) + TIME(0,0,0)</f>
        <v>36575</v>
      </c>
      <c r="C913">
        <v>7311.9482422000001</v>
      </c>
    </row>
    <row r="914" spans="1:3" x14ac:dyDescent="0.25">
      <c r="A914">
        <v>50</v>
      </c>
      <c r="B914" s="1">
        <f>DATE(2000,2,20) + TIME(0,0,0)</f>
        <v>36576</v>
      </c>
      <c r="C914">
        <v>7311.9482422000001</v>
      </c>
    </row>
    <row r="915" spans="1:3" x14ac:dyDescent="0.25">
      <c r="A915">
        <v>51</v>
      </c>
      <c r="B915" s="1">
        <f>DATE(2000,2,21) + TIME(0,0,0)</f>
        <v>36577</v>
      </c>
      <c r="C915">
        <v>7311.9482422000001</v>
      </c>
    </row>
    <row r="916" spans="1:3" x14ac:dyDescent="0.25">
      <c r="A916">
        <v>52</v>
      </c>
      <c r="B916" s="1">
        <f>DATE(2000,2,22) + TIME(0,0,0)</f>
        <v>36578</v>
      </c>
      <c r="C916">
        <v>7311.9482422000001</v>
      </c>
    </row>
    <row r="917" spans="1:3" x14ac:dyDescent="0.25">
      <c r="A917">
        <v>53</v>
      </c>
      <c r="B917" s="1">
        <f>DATE(2000,2,23) + TIME(0,0,0)</f>
        <v>36579</v>
      </c>
      <c r="C917">
        <v>7311.9482422000001</v>
      </c>
    </row>
    <row r="918" spans="1:3" x14ac:dyDescent="0.25">
      <c r="A918">
        <v>54</v>
      </c>
      <c r="B918" s="1">
        <f>DATE(2000,2,24) + TIME(0,0,0)</f>
        <v>36580</v>
      </c>
      <c r="C918">
        <v>7311.9482422000001</v>
      </c>
    </row>
    <row r="919" spans="1:3" x14ac:dyDescent="0.25">
      <c r="A919">
        <v>55</v>
      </c>
      <c r="B919" s="1">
        <f>DATE(2000,2,25) + TIME(0,0,0)</f>
        <v>36581</v>
      </c>
      <c r="C919">
        <v>7311.9482422000001</v>
      </c>
    </row>
    <row r="920" spans="1:3" x14ac:dyDescent="0.25">
      <c r="A920">
        <v>56</v>
      </c>
      <c r="B920" s="1">
        <f>DATE(2000,2,26) + TIME(0,0,0)</f>
        <v>36582</v>
      </c>
      <c r="C920">
        <v>7311.9482422000001</v>
      </c>
    </row>
    <row r="921" spans="1:3" x14ac:dyDescent="0.25">
      <c r="A921">
        <v>57</v>
      </c>
      <c r="B921" s="1">
        <f>DATE(2000,2,27) + TIME(0,0,0)</f>
        <v>36583</v>
      </c>
      <c r="C921">
        <v>7311.9482422000001</v>
      </c>
    </row>
    <row r="922" spans="1:3" x14ac:dyDescent="0.25">
      <c r="A922">
        <v>58</v>
      </c>
      <c r="B922" s="1">
        <f>DATE(2000,2,28) + TIME(0,0,0)</f>
        <v>36584</v>
      </c>
      <c r="C922">
        <v>7311.9477539</v>
      </c>
    </row>
    <row r="923" spans="1:3" x14ac:dyDescent="0.25">
      <c r="A923">
        <v>59</v>
      </c>
      <c r="B923" s="1">
        <f>DATE(2000,2,29) + TIME(0,0,0)</f>
        <v>36585</v>
      </c>
      <c r="C923">
        <v>7311.9477539</v>
      </c>
    </row>
    <row r="924" spans="1:3" x14ac:dyDescent="0.25">
      <c r="A924">
        <v>60</v>
      </c>
      <c r="B924" s="1">
        <f>DATE(2000,3,1) + TIME(0,0,0)</f>
        <v>36586</v>
      </c>
      <c r="C924">
        <v>7311.9477539</v>
      </c>
    </row>
    <row r="925" spans="1:3" x14ac:dyDescent="0.25">
      <c r="A925">
        <v>61</v>
      </c>
      <c r="B925" s="1">
        <f>DATE(2000,3,2) + TIME(0,0,0)</f>
        <v>36587</v>
      </c>
      <c r="C925">
        <v>7311.9477539</v>
      </c>
    </row>
    <row r="926" spans="1:3" x14ac:dyDescent="0.25">
      <c r="A926">
        <v>62</v>
      </c>
      <c r="B926" s="1">
        <f>DATE(2000,3,3) + TIME(0,0,0)</f>
        <v>36588</v>
      </c>
      <c r="C926">
        <v>7311.9477539</v>
      </c>
    </row>
    <row r="927" spans="1:3" x14ac:dyDescent="0.25">
      <c r="A927">
        <v>63</v>
      </c>
      <c r="B927" s="1">
        <f>DATE(2000,3,4) + TIME(0,0,0)</f>
        <v>36589</v>
      </c>
      <c r="C927">
        <v>7311.9477539</v>
      </c>
    </row>
    <row r="928" spans="1:3" x14ac:dyDescent="0.25">
      <c r="A928">
        <v>64</v>
      </c>
      <c r="B928" s="1">
        <f>DATE(2000,3,5) + TIME(0,0,0)</f>
        <v>36590</v>
      </c>
      <c r="C928">
        <v>7311.9477539</v>
      </c>
    </row>
    <row r="929" spans="1:3" x14ac:dyDescent="0.25">
      <c r="A929">
        <v>65</v>
      </c>
      <c r="B929" s="1">
        <f>DATE(2000,3,6) + TIME(0,0,0)</f>
        <v>36591</v>
      </c>
      <c r="C929">
        <v>7311.9477539</v>
      </c>
    </row>
    <row r="930" spans="1:3" x14ac:dyDescent="0.25">
      <c r="A930">
        <v>66</v>
      </c>
      <c r="B930" s="1">
        <f>DATE(2000,3,7) + TIME(0,0,0)</f>
        <v>36592</v>
      </c>
      <c r="C930">
        <v>7311.9477539</v>
      </c>
    </row>
    <row r="931" spans="1:3" x14ac:dyDescent="0.25">
      <c r="A931">
        <v>67</v>
      </c>
      <c r="B931" s="1">
        <f>DATE(2000,3,8) + TIME(0,0,0)</f>
        <v>36593</v>
      </c>
      <c r="C931">
        <v>7311.9477539</v>
      </c>
    </row>
    <row r="932" spans="1:3" x14ac:dyDescent="0.25">
      <c r="A932">
        <v>68</v>
      </c>
      <c r="B932" s="1">
        <f>DATE(2000,3,9) + TIME(0,0,0)</f>
        <v>36594</v>
      </c>
      <c r="C932">
        <v>7311.9477539</v>
      </c>
    </row>
    <row r="933" spans="1:3" x14ac:dyDescent="0.25">
      <c r="A933">
        <v>69</v>
      </c>
      <c r="B933" s="1">
        <f>DATE(2000,3,10) + TIME(0,0,0)</f>
        <v>36595</v>
      </c>
      <c r="C933">
        <v>7311.9477539</v>
      </c>
    </row>
    <row r="934" spans="1:3" x14ac:dyDescent="0.25">
      <c r="A934">
        <v>70</v>
      </c>
      <c r="B934" s="1">
        <f>DATE(2000,3,11) + TIME(0,0,0)</f>
        <v>36596</v>
      </c>
      <c r="C934">
        <v>7311.9477539</v>
      </c>
    </row>
    <row r="935" spans="1:3" x14ac:dyDescent="0.25">
      <c r="A935">
        <v>71</v>
      </c>
      <c r="B935" s="1">
        <f>DATE(2000,3,12) + TIME(0,0,0)</f>
        <v>36597</v>
      </c>
      <c r="C935">
        <v>7311.9477539</v>
      </c>
    </row>
    <row r="936" spans="1:3" x14ac:dyDescent="0.25">
      <c r="A936">
        <v>72</v>
      </c>
      <c r="B936" s="1">
        <f>DATE(2000,3,13) + TIME(0,0,0)</f>
        <v>36598</v>
      </c>
      <c r="C936">
        <v>7311.9477539</v>
      </c>
    </row>
    <row r="937" spans="1:3" x14ac:dyDescent="0.25">
      <c r="A937">
        <v>73</v>
      </c>
      <c r="B937" s="1">
        <f>DATE(2000,3,14) + TIME(0,0,0)</f>
        <v>36599</v>
      </c>
      <c r="C937">
        <v>7311.9477539</v>
      </c>
    </row>
    <row r="938" spans="1:3" x14ac:dyDescent="0.25">
      <c r="A938">
        <v>74</v>
      </c>
      <c r="B938" s="1">
        <f>DATE(2000,3,15) + TIME(0,0,0)</f>
        <v>36600</v>
      </c>
      <c r="C938">
        <v>7311.9477539</v>
      </c>
    </row>
    <row r="939" spans="1:3" x14ac:dyDescent="0.25">
      <c r="A939">
        <v>75</v>
      </c>
      <c r="B939" s="1">
        <f>DATE(2000,3,16) + TIME(0,0,0)</f>
        <v>36601</v>
      </c>
      <c r="C939">
        <v>7311.9477539</v>
      </c>
    </row>
    <row r="940" spans="1:3" x14ac:dyDescent="0.25">
      <c r="A940">
        <v>76</v>
      </c>
      <c r="B940" s="1">
        <f>DATE(2000,3,17) + TIME(0,0,0)</f>
        <v>36602</v>
      </c>
      <c r="C940">
        <v>7311.9482422000001</v>
      </c>
    </row>
    <row r="941" spans="1:3" x14ac:dyDescent="0.25">
      <c r="A941">
        <v>77</v>
      </c>
      <c r="B941" s="1">
        <f>DATE(2000,3,18) + TIME(0,0,0)</f>
        <v>36603</v>
      </c>
      <c r="C941">
        <v>7311.9477539</v>
      </c>
    </row>
    <row r="942" spans="1:3" x14ac:dyDescent="0.25">
      <c r="A942">
        <v>78</v>
      </c>
      <c r="B942" s="1">
        <f>DATE(2000,3,19) + TIME(0,0,0)</f>
        <v>36604</v>
      </c>
      <c r="C942">
        <v>7311.9482422000001</v>
      </c>
    </row>
    <row r="943" spans="1:3" x14ac:dyDescent="0.25">
      <c r="A943">
        <v>79</v>
      </c>
      <c r="B943" s="1">
        <f>DATE(2000,3,20) + TIME(0,0,0)</f>
        <v>36605</v>
      </c>
      <c r="C943">
        <v>7311.9477539</v>
      </c>
    </row>
    <row r="944" spans="1:3" x14ac:dyDescent="0.25">
      <c r="A944">
        <v>80</v>
      </c>
      <c r="B944" s="1">
        <f>DATE(2000,3,21) + TIME(0,0,0)</f>
        <v>36606</v>
      </c>
      <c r="C944">
        <v>7311.9477539</v>
      </c>
    </row>
    <row r="945" spans="1:3" x14ac:dyDescent="0.25">
      <c r="A945">
        <v>81</v>
      </c>
      <c r="B945" s="1">
        <f>DATE(2000,3,22) + TIME(0,0,0)</f>
        <v>36607</v>
      </c>
      <c r="C945">
        <v>7311.9477539</v>
      </c>
    </row>
    <row r="946" spans="1:3" x14ac:dyDescent="0.25">
      <c r="A946">
        <v>82</v>
      </c>
      <c r="B946" s="1">
        <f>DATE(2000,3,23) + TIME(0,0,0)</f>
        <v>36608</v>
      </c>
      <c r="C946">
        <v>7311.9477539</v>
      </c>
    </row>
    <row r="947" spans="1:3" x14ac:dyDescent="0.25">
      <c r="A947">
        <v>83</v>
      </c>
      <c r="B947" s="1">
        <f>DATE(2000,3,24) + TIME(0,0,0)</f>
        <v>36609</v>
      </c>
      <c r="C947">
        <v>7311.9477539</v>
      </c>
    </row>
    <row r="948" spans="1:3" x14ac:dyDescent="0.25">
      <c r="A948">
        <v>84</v>
      </c>
      <c r="B948" s="1">
        <f>DATE(2000,3,25) + TIME(0,0,0)</f>
        <v>36610</v>
      </c>
      <c r="C948">
        <v>7311.9477539</v>
      </c>
    </row>
    <row r="949" spans="1:3" x14ac:dyDescent="0.25">
      <c r="A949">
        <v>85</v>
      </c>
      <c r="B949" s="1">
        <f>DATE(2000,3,26) + TIME(0,0,0)</f>
        <v>36611</v>
      </c>
      <c r="C949">
        <v>7311.9477539</v>
      </c>
    </row>
    <row r="950" spans="1:3" x14ac:dyDescent="0.25">
      <c r="A950">
        <v>86</v>
      </c>
      <c r="B950" s="1">
        <f>DATE(2000,3,27) + TIME(0,0,0)</f>
        <v>36612</v>
      </c>
      <c r="C950">
        <v>7311.9477539</v>
      </c>
    </row>
    <row r="951" spans="1:3" x14ac:dyDescent="0.25">
      <c r="A951">
        <v>87</v>
      </c>
      <c r="B951" s="1">
        <f>DATE(2000,3,28) + TIME(0,0,0)</f>
        <v>36613</v>
      </c>
      <c r="C951">
        <v>7311.9477539</v>
      </c>
    </row>
    <row r="952" spans="1:3" x14ac:dyDescent="0.25">
      <c r="A952">
        <v>88</v>
      </c>
      <c r="B952" s="1">
        <f>DATE(2000,3,29) + TIME(0,0,0)</f>
        <v>36614</v>
      </c>
      <c r="C952">
        <v>7311.9477539</v>
      </c>
    </row>
    <row r="953" spans="1:3" x14ac:dyDescent="0.25">
      <c r="A953">
        <v>89</v>
      </c>
      <c r="B953" s="1">
        <f>DATE(2000,3,30) + TIME(0,0,0)</f>
        <v>36615</v>
      </c>
      <c r="C953">
        <v>7311.9477539</v>
      </c>
    </row>
    <row r="954" spans="1:3" x14ac:dyDescent="0.25">
      <c r="A954">
        <v>90</v>
      </c>
      <c r="B954" s="1">
        <f>DATE(2000,3,31) + TIME(0,0,0)</f>
        <v>36616</v>
      </c>
      <c r="C954">
        <v>7311.9477539</v>
      </c>
    </row>
    <row r="955" spans="1:3" x14ac:dyDescent="0.25">
      <c r="A955">
        <v>91</v>
      </c>
      <c r="B955" s="1">
        <f>DATE(2000,4,1) + TIME(0,0,0)</f>
        <v>36617</v>
      </c>
      <c r="C955">
        <v>7311.9477539</v>
      </c>
    </row>
    <row r="956" spans="1:3" x14ac:dyDescent="0.25">
      <c r="A956">
        <v>92</v>
      </c>
      <c r="B956" s="1">
        <f>DATE(2000,4,2) + TIME(0,0,0)</f>
        <v>36618</v>
      </c>
      <c r="C956">
        <v>7311.9477539</v>
      </c>
    </row>
    <row r="957" spans="1:3" x14ac:dyDescent="0.25">
      <c r="A957">
        <v>93</v>
      </c>
      <c r="B957" s="1">
        <f>DATE(2000,4,3) + TIME(0,0,0)</f>
        <v>36619</v>
      </c>
      <c r="C957">
        <v>7311.9477539</v>
      </c>
    </row>
    <row r="958" spans="1:3" x14ac:dyDescent="0.25">
      <c r="A958">
        <v>94</v>
      </c>
      <c r="B958" s="1">
        <f>DATE(2000,4,4) + TIME(0,0,0)</f>
        <v>36620</v>
      </c>
      <c r="C958">
        <v>7311.9477539</v>
      </c>
    </row>
    <row r="959" spans="1:3" x14ac:dyDescent="0.25">
      <c r="A959">
        <v>95</v>
      </c>
      <c r="B959" s="1">
        <f>DATE(2000,4,5) + TIME(0,0,0)</f>
        <v>36621</v>
      </c>
      <c r="C959">
        <v>7311.9477539</v>
      </c>
    </row>
    <row r="960" spans="1:3" x14ac:dyDescent="0.25">
      <c r="A960">
        <v>96</v>
      </c>
      <c r="B960" s="1">
        <f>DATE(2000,4,6) + TIME(0,0,0)</f>
        <v>36622</v>
      </c>
      <c r="C960">
        <v>7311.9477539</v>
      </c>
    </row>
    <row r="961" spans="1:3" x14ac:dyDescent="0.25">
      <c r="A961">
        <v>97</v>
      </c>
      <c r="B961" s="1">
        <f>DATE(2000,4,7) + TIME(0,0,0)</f>
        <v>36623</v>
      </c>
      <c r="C961">
        <v>7311.9477539</v>
      </c>
    </row>
    <row r="962" spans="1:3" x14ac:dyDescent="0.25">
      <c r="A962">
        <v>98</v>
      </c>
      <c r="B962" s="1">
        <f>DATE(2000,4,8) + TIME(0,0,0)</f>
        <v>36624</v>
      </c>
      <c r="C962">
        <v>7311.9477539</v>
      </c>
    </row>
    <row r="963" spans="1:3" x14ac:dyDescent="0.25">
      <c r="A963">
        <v>99</v>
      </c>
      <c r="B963" s="1">
        <f>DATE(2000,4,9) + TIME(0,0,0)</f>
        <v>36625</v>
      </c>
      <c r="C963">
        <v>7311.9482422000001</v>
      </c>
    </row>
    <row r="964" spans="1:3" x14ac:dyDescent="0.25">
      <c r="A964">
        <v>100</v>
      </c>
      <c r="B964" s="1">
        <f>DATE(2000,4,10) + TIME(0,0,0)</f>
        <v>36626</v>
      </c>
      <c r="C964">
        <v>7311.9482422000001</v>
      </c>
    </row>
    <row r="965" spans="1:3" x14ac:dyDescent="0.25">
      <c r="A965">
        <v>101</v>
      </c>
      <c r="B965" s="1">
        <f>DATE(2000,4,11) + TIME(0,0,0)</f>
        <v>36627</v>
      </c>
      <c r="C965">
        <v>7311.9482422000001</v>
      </c>
    </row>
    <row r="966" spans="1:3" x14ac:dyDescent="0.25">
      <c r="A966">
        <v>102</v>
      </c>
      <c r="B966" s="1">
        <f>DATE(2000,4,12) + TIME(0,0,0)</f>
        <v>36628</v>
      </c>
      <c r="C966">
        <v>7311.9482422000001</v>
      </c>
    </row>
    <row r="967" spans="1:3" x14ac:dyDescent="0.25">
      <c r="A967">
        <v>103</v>
      </c>
      <c r="B967" s="1">
        <f>DATE(2000,4,13) + TIME(0,0,0)</f>
        <v>36629</v>
      </c>
      <c r="C967">
        <v>7311.9482422000001</v>
      </c>
    </row>
    <row r="968" spans="1:3" x14ac:dyDescent="0.25">
      <c r="A968">
        <v>104</v>
      </c>
      <c r="B968" s="1">
        <f>DATE(2000,4,14) + TIME(0,0,0)</f>
        <v>36630</v>
      </c>
      <c r="C968">
        <v>7311.9482422000001</v>
      </c>
    </row>
    <row r="969" spans="1:3" x14ac:dyDescent="0.25">
      <c r="A969">
        <v>105</v>
      </c>
      <c r="B969" s="1">
        <f>DATE(2000,4,15) + TIME(0,0,0)</f>
        <v>36631</v>
      </c>
      <c r="C969">
        <v>7311.9482422000001</v>
      </c>
    </row>
    <row r="970" spans="1:3" x14ac:dyDescent="0.25">
      <c r="A970">
        <v>106</v>
      </c>
      <c r="B970" s="1">
        <f>DATE(2000,4,16) + TIME(0,0,0)</f>
        <v>36632</v>
      </c>
      <c r="C970">
        <v>7311.9482422000001</v>
      </c>
    </row>
    <row r="971" spans="1:3" x14ac:dyDescent="0.25">
      <c r="A971">
        <v>107</v>
      </c>
      <c r="B971" s="1">
        <f>DATE(2000,4,17) + TIME(0,0,0)</f>
        <v>36633</v>
      </c>
      <c r="C971">
        <v>7311.9482422000001</v>
      </c>
    </row>
    <row r="972" spans="1:3" x14ac:dyDescent="0.25">
      <c r="A972">
        <v>108</v>
      </c>
      <c r="B972" s="1">
        <f>DATE(2000,4,18) + TIME(0,0,0)</f>
        <v>36634</v>
      </c>
      <c r="C972">
        <v>7311.9482422000001</v>
      </c>
    </row>
    <row r="973" spans="1:3" x14ac:dyDescent="0.25">
      <c r="A973">
        <v>109</v>
      </c>
      <c r="B973" s="1">
        <f>DATE(2000,4,19) + TIME(0,0,0)</f>
        <v>36635</v>
      </c>
      <c r="C973">
        <v>7311.9482422000001</v>
      </c>
    </row>
    <row r="974" spans="1:3" x14ac:dyDescent="0.25">
      <c r="A974">
        <v>110</v>
      </c>
      <c r="B974" s="1">
        <f>DATE(2000,4,20) + TIME(0,0,0)</f>
        <v>36636</v>
      </c>
      <c r="C974">
        <v>7311.9482422000001</v>
      </c>
    </row>
    <row r="975" spans="1:3" x14ac:dyDescent="0.25">
      <c r="A975">
        <v>111</v>
      </c>
      <c r="B975" s="1">
        <f>DATE(2000,4,21) + TIME(0,0,0)</f>
        <v>36637</v>
      </c>
      <c r="C975">
        <v>7311.9487305000002</v>
      </c>
    </row>
    <row r="976" spans="1:3" x14ac:dyDescent="0.25">
      <c r="A976">
        <v>112</v>
      </c>
      <c r="B976" s="1">
        <f>DATE(2000,4,22) + TIME(0,0,0)</f>
        <v>36638</v>
      </c>
      <c r="C976">
        <v>7311.9487305000002</v>
      </c>
    </row>
    <row r="977" spans="1:3" x14ac:dyDescent="0.25">
      <c r="A977">
        <v>113</v>
      </c>
      <c r="B977" s="1">
        <f>DATE(2000,4,23) + TIME(0,0,0)</f>
        <v>36639</v>
      </c>
      <c r="C977">
        <v>7311.9487305000002</v>
      </c>
    </row>
    <row r="978" spans="1:3" x14ac:dyDescent="0.25">
      <c r="A978">
        <v>114</v>
      </c>
      <c r="B978" s="1">
        <f>DATE(2000,4,24) + TIME(0,0,0)</f>
        <v>36640</v>
      </c>
      <c r="C978">
        <v>7311.9487305000002</v>
      </c>
    </row>
    <row r="979" spans="1:3" x14ac:dyDescent="0.25">
      <c r="A979">
        <v>115</v>
      </c>
      <c r="B979" s="1">
        <f>DATE(2000,4,25) + TIME(0,0,0)</f>
        <v>36641</v>
      </c>
      <c r="C979">
        <v>7311.9487305000002</v>
      </c>
    </row>
    <row r="980" spans="1:3" x14ac:dyDescent="0.25">
      <c r="A980">
        <v>116</v>
      </c>
      <c r="B980" s="1">
        <f>DATE(2000,4,26) + TIME(0,0,0)</f>
        <v>36642</v>
      </c>
      <c r="C980">
        <v>7311.9487305000002</v>
      </c>
    </row>
    <row r="981" spans="1:3" x14ac:dyDescent="0.25">
      <c r="A981">
        <v>117</v>
      </c>
      <c r="B981" s="1">
        <f>DATE(2000,4,27) + TIME(0,0,0)</f>
        <v>36643</v>
      </c>
      <c r="C981">
        <v>7311.9482422000001</v>
      </c>
    </row>
    <row r="982" spans="1:3" x14ac:dyDescent="0.25">
      <c r="A982">
        <v>118</v>
      </c>
      <c r="B982" s="1">
        <f>DATE(2000,4,28) + TIME(0,0,0)</f>
        <v>36644</v>
      </c>
      <c r="C982">
        <v>7311.9482422000001</v>
      </c>
    </row>
    <row r="983" spans="1:3" x14ac:dyDescent="0.25">
      <c r="A983">
        <v>119</v>
      </c>
      <c r="B983" s="1">
        <f>DATE(2000,4,29) + TIME(0,0,0)</f>
        <v>36645</v>
      </c>
      <c r="C983">
        <v>7311.9482422000001</v>
      </c>
    </row>
    <row r="984" spans="1:3" x14ac:dyDescent="0.25">
      <c r="A984">
        <v>120</v>
      </c>
      <c r="B984" s="1">
        <f>DATE(2000,4,30) + TIME(0,0,0)</f>
        <v>36646</v>
      </c>
      <c r="C984">
        <v>7311.9482422000001</v>
      </c>
    </row>
    <row r="985" spans="1:3" x14ac:dyDescent="0.25">
      <c r="A985">
        <v>121</v>
      </c>
      <c r="B985" s="1">
        <f>DATE(2000,5,1) + TIME(0,0,0)</f>
        <v>36647</v>
      </c>
      <c r="C985">
        <v>7311.9482422000001</v>
      </c>
    </row>
    <row r="986" spans="1:3" x14ac:dyDescent="0.25">
      <c r="A986">
        <v>122</v>
      </c>
      <c r="B986" s="1">
        <f>DATE(2000,5,2) + TIME(0,0,0)</f>
        <v>36648</v>
      </c>
      <c r="C986">
        <v>7311.9482422000001</v>
      </c>
    </row>
    <row r="987" spans="1:3" x14ac:dyDescent="0.25">
      <c r="A987">
        <v>123</v>
      </c>
      <c r="B987" s="1">
        <f>DATE(2000,5,3) + TIME(0,0,0)</f>
        <v>36649</v>
      </c>
      <c r="C987">
        <v>7311.9482422000001</v>
      </c>
    </row>
    <row r="988" spans="1:3" x14ac:dyDescent="0.25">
      <c r="A988">
        <v>124</v>
      </c>
      <c r="B988" s="1">
        <f>DATE(2000,5,4) + TIME(0,0,0)</f>
        <v>36650</v>
      </c>
      <c r="C988">
        <v>7311.9482422000001</v>
      </c>
    </row>
    <row r="989" spans="1:3" x14ac:dyDescent="0.25">
      <c r="A989">
        <v>125</v>
      </c>
      <c r="B989" s="1">
        <f>DATE(2000,5,5) + TIME(0,0,0)</f>
        <v>36651</v>
      </c>
      <c r="C989">
        <v>7311.9487305000002</v>
      </c>
    </row>
    <row r="990" spans="1:3" x14ac:dyDescent="0.25">
      <c r="A990">
        <v>126</v>
      </c>
      <c r="B990" s="1">
        <f>DATE(2000,5,6) + TIME(0,0,0)</f>
        <v>36652</v>
      </c>
      <c r="C990">
        <v>7311.9487305000002</v>
      </c>
    </row>
    <row r="991" spans="1:3" x14ac:dyDescent="0.25">
      <c r="A991">
        <v>127</v>
      </c>
      <c r="B991" s="1">
        <f>DATE(2000,5,7) + TIME(0,0,0)</f>
        <v>36653</v>
      </c>
      <c r="C991">
        <v>7311.9487305000002</v>
      </c>
    </row>
    <row r="992" spans="1:3" x14ac:dyDescent="0.25">
      <c r="A992">
        <v>128</v>
      </c>
      <c r="B992" s="1">
        <f>DATE(2000,5,8) + TIME(0,0,0)</f>
        <v>36654</v>
      </c>
      <c r="C992">
        <v>7311.9487305000002</v>
      </c>
    </row>
    <row r="993" spans="1:3" x14ac:dyDescent="0.25">
      <c r="A993">
        <v>129</v>
      </c>
      <c r="B993" s="1">
        <f>DATE(2000,5,9) + TIME(0,0,0)</f>
        <v>36655</v>
      </c>
      <c r="C993">
        <v>7311.9487305000002</v>
      </c>
    </row>
    <row r="994" spans="1:3" x14ac:dyDescent="0.25">
      <c r="A994">
        <v>130</v>
      </c>
      <c r="B994" s="1">
        <f>DATE(2000,5,10) + TIME(0,0,0)</f>
        <v>36656</v>
      </c>
      <c r="C994">
        <v>7311.9487305000002</v>
      </c>
    </row>
    <row r="995" spans="1:3" x14ac:dyDescent="0.25">
      <c r="A995">
        <v>131</v>
      </c>
      <c r="B995" s="1">
        <f>DATE(2000,5,11) + TIME(0,0,0)</f>
        <v>36657</v>
      </c>
      <c r="C995">
        <v>7311.9487305000002</v>
      </c>
    </row>
    <row r="996" spans="1:3" x14ac:dyDescent="0.25">
      <c r="A996">
        <v>132</v>
      </c>
      <c r="B996" s="1">
        <f>DATE(2000,5,12) + TIME(0,0,0)</f>
        <v>36658</v>
      </c>
      <c r="C996">
        <v>7311.9487305000002</v>
      </c>
    </row>
    <row r="997" spans="1:3" x14ac:dyDescent="0.25">
      <c r="A997">
        <v>133</v>
      </c>
      <c r="B997" s="1">
        <f>DATE(2000,5,13) + TIME(0,0,0)</f>
        <v>36659</v>
      </c>
      <c r="C997">
        <v>7311.9487305000002</v>
      </c>
    </row>
    <row r="998" spans="1:3" x14ac:dyDescent="0.25">
      <c r="A998">
        <v>134</v>
      </c>
      <c r="B998" s="1">
        <f>DATE(2000,5,14) + TIME(0,0,0)</f>
        <v>36660</v>
      </c>
      <c r="C998">
        <v>7311.9487305000002</v>
      </c>
    </row>
    <row r="999" spans="1:3" x14ac:dyDescent="0.25">
      <c r="A999">
        <v>135</v>
      </c>
      <c r="B999" s="1">
        <f>DATE(2000,5,15) + TIME(0,0,0)</f>
        <v>36661</v>
      </c>
      <c r="C999">
        <v>7311.9487305000002</v>
      </c>
    </row>
    <row r="1000" spans="1:3" x14ac:dyDescent="0.25">
      <c r="A1000">
        <v>136</v>
      </c>
      <c r="B1000" s="1">
        <f>DATE(2000,5,16) + TIME(0,0,0)</f>
        <v>36662</v>
      </c>
      <c r="C1000">
        <v>7311.9487305000002</v>
      </c>
    </row>
    <row r="1001" spans="1:3" x14ac:dyDescent="0.25">
      <c r="A1001">
        <v>137</v>
      </c>
      <c r="B1001" s="1">
        <f>DATE(2000,5,17) + TIME(0,0,0)</f>
        <v>36663</v>
      </c>
      <c r="C1001">
        <v>7311.9487305000002</v>
      </c>
    </row>
    <row r="1002" spans="1:3" x14ac:dyDescent="0.25">
      <c r="A1002">
        <v>138</v>
      </c>
      <c r="B1002" s="1">
        <f>DATE(2000,5,18) + TIME(0,0,0)</f>
        <v>36664</v>
      </c>
      <c r="C1002">
        <v>7311.9487305000002</v>
      </c>
    </row>
    <row r="1003" spans="1:3" x14ac:dyDescent="0.25">
      <c r="A1003">
        <v>139</v>
      </c>
      <c r="B1003" s="1">
        <f>DATE(2000,5,19) + TIME(0,0,0)</f>
        <v>36665</v>
      </c>
      <c r="C1003">
        <v>7311.9487305000002</v>
      </c>
    </row>
    <row r="1004" spans="1:3" x14ac:dyDescent="0.25">
      <c r="A1004">
        <v>140</v>
      </c>
      <c r="B1004" s="1">
        <f>DATE(2000,5,20) + TIME(0,0,0)</f>
        <v>36666</v>
      </c>
      <c r="C1004">
        <v>7311.9487305000002</v>
      </c>
    </row>
    <row r="1005" spans="1:3" x14ac:dyDescent="0.25">
      <c r="A1005">
        <v>141</v>
      </c>
      <c r="B1005" s="1">
        <f>DATE(2000,5,21) + TIME(0,0,0)</f>
        <v>36667</v>
      </c>
      <c r="C1005">
        <v>7311.9487305000002</v>
      </c>
    </row>
    <row r="1006" spans="1:3" x14ac:dyDescent="0.25">
      <c r="A1006">
        <v>142</v>
      </c>
      <c r="B1006" s="1">
        <f>DATE(2000,5,22) + TIME(0,0,0)</f>
        <v>36668</v>
      </c>
      <c r="C1006">
        <v>7311.9487305000002</v>
      </c>
    </row>
    <row r="1007" spans="1:3" x14ac:dyDescent="0.25">
      <c r="A1007">
        <v>143</v>
      </c>
      <c r="B1007" s="1">
        <f>DATE(2000,5,23) + TIME(0,0,0)</f>
        <v>36669</v>
      </c>
      <c r="C1007">
        <v>7311.9487305000002</v>
      </c>
    </row>
    <row r="1008" spans="1:3" x14ac:dyDescent="0.25">
      <c r="A1008">
        <v>144</v>
      </c>
      <c r="B1008" s="1">
        <f>DATE(2000,5,24) + TIME(0,0,0)</f>
        <v>36670</v>
      </c>
      <c r="C1008">
        <v>7311.9487305000002</v>
      </c>
    </row>
    <row r="1009" spans="1:3" x14ac:dyDescent="0.25">
      <c r="A1009">
        <v>145</v>
      </c>
      <c r="B1009" s="1">
        <f>DATE(2000,5,25) + TIME(0,0,0)</f>
        <v>36671</v>
      </c>
      <c r="C1009">
        <v>7311.9487305000002</v>
      </c>
    </row>
    <row r="1010" spans="1:3" x14ac:dyDescent="0.25">
      <c r="A1010">
        <v>146</v>
      </c>
      <c r="B1010" s="1">
        <f>DATE(2000,5,26) + TIME(0,0,0)</f>
        <v>36672</v>
      </c>
      <c r="C1010">
        <v>7311.9487305000002</v>
      </c>
    </row>
    <row r="1011" spans="1:3" x14ac:dyDescent="0.25">
      <c r="A1011">
        <v>147</v>
      </c>
      <c r="B1011" s="1">
        <f>DATE(2000,5,27) + TIME(0,0,0)</f>
        <v>36673</v>
      </c>
      <c r="C1011">
        <v>7311.9492188000004</v>
      </c>
    </row>
    <row r="1012" spans="1:3" x14ac:dyDescent="0.25">
      <c r="A1012">
        <v>148</v>
      </c>
      <c r="B1012" s="1">
        <f>DATE(2000,5,28) + TIME(0,0,0)</f>
        <v>36674</v>
      </c>
      <c r="C1012">
        <v>7311.9492188000004</v>
      </c>
    </row>
    <row r="1013" spans="1:3" x14ac:dyDescent="0.25">
      <c r="A1013">
        <v>149</v>
      </c>
      <c r="B1013" s="1">
        <f>DATE(2000,5,29) + TIME(0,0,0)</f>
        <v>36675</v>
      </c>
      <c r="C1013">
        <v>7311.9492188000004</v>
      </c>
    </row>
    <row r="1014" spans="1:3" x14ac:dyDescent="0.25">
      <c r="A1014">
        <v>150</v>
      </c>
      <c r="B1014" s="1">
        <f>DATE(2000,5,30) + TIME(0,0,0)</f>
        <v>36676</v>
      </c>
      <c r="C1014">
        <v>7311.9492188000004</v>
      </c>
    </row>
    <row r="1015" spans="1:3" x14ac:dyDescent="0.25">
      <c r="A1015">
        <v>151</v>
      </c>
      <c r="B1015" s="1">
        <f>DATE(2000,5,31) + TIME(0,0,0)</f>
        <v>36677</v>
      </c>
      <c r="C1015">
        <v>7311.9492188000004</v>
      </c>
    </row>
    <row r="1016" spans="1:3" x14ac:dyDescent="0.25">
      <c r="A1016">
        <v>152</v>
      </c>
      <c r="B1016" s="1">
        <f>DATE(2000,6,1) + TIME(0,0,0)</f>
        <v>36678</v>
      </c>
      <c r="C1016">
        <v>7311.9492188000004</v>
      </c>
    </row>
    <row r="1017" spans="1:3" x14ac:dyDescent="0.25">
      <c r="A1017">
        <v>153</v>
      </c>
      <c r="B1017" s="1">
        <f>DATE(2000,6,2) + TIME(0,0,0)</f>
        <v>36679</v>
      </c>
      <c r="C1017">
        <v>7311.9492188000004</v>
      </c>
    </row>
    <row r="1018" spans="1:3" x14ac:dyDescent="0.25">
      <c r="A1018">
        <v>154</v>
      </c>
      <c r="B1018" s="1">
        <f>DATE(2000,6,3) + TIME(0,0,0)</f>
        <v>36680</v>
      </c>
      <c r="C1018">
        <v>7311.9492188000004</v>
      </c>
    </row>
    <row r="1019" spans="1:3" x14ac:dyDescent="0.25">
      <c r="A1019">
        <v>155</v>
      </c>
      <c r="B1019" s="1">
        <f>DATE(2000,6,4) + TIME(0,0,0)</f>
        <v>36681</v>
      </c>
      <c r="C1019">
        <v>7311.9492188000004</v>
      </c>
    </row>
    <row r="1020" spans="1:3" x14ac:dyDescent="0.25">
      <c r="A1020">
        <v>156</v>
      </c>
      <c r="B1020" s="1">
        <f>DATE(2000,6,5) + TIME(0,0,0)</f>
        <v>36682</v>
      </c>
      <c r="C1020">
        <v>7311.9492188000004</v>
      </c>
    </row>
    <row r="1021" spans="1:3" x14ac:dyDescent="0.25">
      <c r="A1021">
        <v>157</v>
      </c>
      <c r="B1021" s="1">
        <f>DATE(2000,6,6) + TIME(0,0,0)</f>
        <v>36683</v>
      </c>
      <c r="C1021">
        <v>7311.9492188000004</v>
      </c>
    </row>
    <row r="1022" spans="1:3" x14ac:dyDescent="0.25">
      <c r="A1022">
        <v>158</v>
      </c>
      <c r="B1022" s="1">
        <f>DATE(2000,6,7) + TIME(0,0,0)</f>
        <v>36684</v>
      </c>
      <c r="C1022">
        <v>7311.9492188000004</v>
      </c>
    </row>
    <row r="1023" spans="1:3" x14ac:dyDescent="0.25">
      <c r="A1023">
        <v>159</v>
      </c>
      <c r="B1023" s="1">
        <f>DATE(2000,6,8) + TIME(0,0,0)</f>
        <v>36685</v>
      </c>
      <c r="C1023">
        <v>7311.9492188000004</v>
      </c>
    </row>
    <row r="1024" spans="1:3" x14ac:dyDescent="0.25">
      <c r="A1024">
        <v>160</v>
      </c>
      <c r="B1024" s="1">
        <f>DATE(2000,6,9) + TIME(0,0,0)</f>
        <v>36686</v>
      </c>
      <c r="C1024">
        <v>7311.9492188000004</v>
      </c>
    </row>
    <row r="1025" spans="1:3" x14ac:dyDescent="0.25">
      <c r="A1025">
        <v>161</v>
      </c>
      <c r="B1025" s="1">
        <f>DATE(2000,6,10) + TIME(0,0,0)</f>
        <v>36687</v>
      </c>
      <c r="C1025">
        <v>7311.9492188000004</v>
      </c>
    </row>
    <row r="1026" spans="1:3" x14ac:dyDescent="0.25">
      <c r="A1026">
        <v>162</v>
      </c>
      <c r="B1026" s="1">
        <f>DATE(2000,6,11) + TIME(0,0,0)</f>
        <v>36688</v>
      </c>
      <c r="C1026">
        <v>7311.9497069999998</v>
      </c>
    </row>
    <row r="1027" spans="1:3" x14ac:dyDescent="0.25">
      <c r="A1027">
        <v>163</v>
      </c>
      <c r="B1027" s="1">
        <f>DATE(2000,6,12) + TIME(0,0,0)</f>
        <v>36689</v>
      </c>
      <c r="C1027">
        <v>7311.9497069999998</v>
      </c>
    </row>
    <row r="1028" spans="1:3" x14ac:dyDescent="0.25">
      <c r="A1028">
        <v>164</v>
      </c>
      <c r="B1028" s="1">
        <f>DATE(2000,6,13) + TIME(0,0,0)</f>
        <v>36690</v>
      </c>
      <c r="C1028">
        <v>7311.9497069999998</v>
      </c>
    </row>
    <row r="1029" spans="1:3" x14ac:dyDescent="0.25">
      <c r="A1029">
        <v>165</v>
      </c>
      <c r="B1029" s="1">
        <f>DATE(2000,6,14) + TIME(0,0,0)</f>
        <v>36691</v>
      </c>
      <c r="C1029">
        <v>7311.9497069999998</v>
      </c>
    </row>
    <row r="1030" spans="1:3" x14ac:dyDescent="0.25">
      <c r="A1030">
        <v>166</v>
      </c>
      <c r="B1030" s="1">
        <f>DATE(2000,6,15) + TIME(0,0,0)</f>
        <v>36692</v>
      </c>
      <c r="C1030">
        <v>7311.9497069999998</v>
      </c>
    </row>
    <row r="1031" spans="1:3" x14ac:dyDescent="0.25">
      <c r="A1031">
        <v>167</v>
      </c>
      <c r="B1031" s="1">
        <f>DATE(2000,6,16) + TIME(0,0,0)</f>
        <v>36693</v>
      </c>
      <c r="C1031">
        <v>7311.9497069999998</v>
      </c>
    </row>
    <row r="1032" spans="1:3" x14ac:dyDescent="0.25">
      <c r="A1032">
        <v>168</v>
      </c>
      <c r="B1032" s="1">
        <f>DATE(2000,6,17) + TIME(0,0,0)</f>
        <v>36694</v>
      </c>
      <c r="C1032">
        <v>7311.9497069999998</v>
      </c>
    </row>
    <row r="1033" spans="1:3" x14ac:dyDescent="0.25">
      <c r="A1033">
        <v>169</v>
      </c>
      <c r="B1033" s="1">
        <f>DATE(2000,6,18) + TIME(0,0,0)</f>
        <v>36695</v>
      </c>
      <c r="C1033">
        <v>7311.9497069999998</v>
      </c>
    </row>
    <row r="1034" spans="1:3" x14ac:dyDescent="0.25">
      <c r="A1034">
        <v>170</v>
      </c>
      <c r="B1034" s="1">
        <f>DATE(2000,6,19) + TIME(0,0,0)</f>
        <v>36696</v>
      </c>
      <c r="C1034">
        <v>7311.9497069999998</v>
      </c>
    </row>
    <row r="1035" spans="1:3" x14ac:dyDescent="0.25">
      <c r="A1035">
        <v>171</v>
      </c>
      <c r="B1035" s="1">
        <f>DATE(2000,6,20) + TIME(0,0,0)</f>
        <v>36697</v>
      </c>
      <c r="C1035">
        <v>7311.9497069999998</v>
      </c>
    </row>
    <row r="1036" spans="1:3" x14ac:dyDescent="0.25">
      <c r="A1036">
        <v>172</v>
      </c>
      <c r="B1036" s="1">
        <f>DATE(2000,6,21) + TIME(0,0,0)</f>
        <v>36698</v>
      </c>
      <c r="C1036">
        <v>7311.9497069999998</v>
      </c>
    </row>
    <row r="1037" spans="1:3" x14ac:dyDescent="0.25">
      <c r="A1037">
        <v>173</v>
      </c>
      <c r="B1037" s="1">
        <f>DATE(2000,6,22) + TIME(0,0,0)</f>
        <v>36699</v>
      </c>
      <c r="C1037">
        <v>7311.9497069999998</v>
      </c>
    </row>
    <row r="1038" spans="1:3" x14ac:dyDescent="0.25">
      <c r="A1038">
        <v>174</v>
      </c>
      <c r="B1038" s="1">
        <f>DATE(2000,6,23) + TIME(0,0,0)</f>
        <v>36700</v>
      </c>
      <c r="C1038">
        <v>7311.9497069999998</v>
      </c>
    </row>
    <row r="1039" spans="1:3" x14ac:dyDescent="0.25">
      <c r="A1039">
        <v>175</v>
      </c>
      <c r="B1039" s="1">
        <f>DATE(2000,6,24) + TIME(0,0,0)</f>
        <v>36701</v>
      </c>
      <c r="C1039">
        <v>7311.9497069999998</v>
      </c>
    </row>
    <row r="1040" spans="1:3" x14ac:dyDescent="0.25">
      <c r="A1040">
        <v>176</v>
      </c>
      <c r="B1040" s="1">
        <f>DATE(2000,6,25) + TIME(0,0,0)</f>
        <v>36702</v>
      </c>
      <c r="C1040">
        <v>7311.9497069999998</v>
      </c>
    </row>
    <row r="1041" spans="1:3" x14ac:dyDescent="0.25">
      <c r="A1041">
        <v>177</v>
      </c>
      <c r="B1041" s="1">
        <f>DATE(2000,6,26) + TIME(0,0,0)</f>
        <v>36703</v>
      </c>
      <c r="C1041">
        <v>7311.9497069999998</v>
      </c>
    </row>
    <row r="1042" spans="1:3" x14ac:dyDescent="0.25">
      <c r="A1042">
        <v>178</v>
      </c>
      <c r="B1042" s="1">
        <f>DATE(2000,6,27) + TIME(0,0,0)</f>
        <v>36704</v>
      </c>
      <c r="C1042">
        <v>7311.9497069999998</v>
      </c>
    </row>
    <row r="1043" spans="1:3" x14ac:dyDescent="0.25">
      <c r="A1043">
        <v>179</v>
      </c>
      <c r="B1043" s="1">
        <f>DATE(2000,6,28) + TIME(0,0,0)</f>
        <v>36705</v>
      </c>
      <c r="C1043">
        <v>7311.9497069999998</v>
      </c>
    </row>
    <row r="1044" spans="1:3" x14ac:dyDescent="0.25">
      <c r="A1044">
        <v>180</v>
      </c>
      <c r="B1044" s="1">
        <f>DATE(2000,6,29) + TIME(0,0,0)</f>
        <v>36706</v>
      </c>
      <c r="C1044">
        <v>7311.9497069999998</v>
      </c>
    </row>
    <row r="1045" spans="1:3" x14ac:dyDescent="0.25">
      <c r="A1045">
        <v>181</v>
      </c>
      <c r="B1045" s="1">
        <f>DATE(2000,6,30) + TIME(0,0,0)</f>
        <v>36707</v>
      </c>
      <c r="C1045">
        <v>7311.9497069999998</v>
      </c>
    </row>
    <row r="1046" spans="1:3" x14ac:dyDescent="0.25">
      <c r="A1046">
        <v>182</v>
      </c>
      <c r="B1046" s="1">
        <f>DATE(2000,7,1) + TIME(0,0,0)</f>
        <v>36708</v>
      </c>
      <c r="C1046">
        <v>7311.9497069999998</v>
      </c>
    </row>
    <row r="1047" spans="1:3" x14ac:dyDescent="0.25">
      <c r="A1047">
        <v>183</v>
      </c>
      <c r="B1047" s="1">
        <f>DATE(2000,7,2) + TIME(0,0,0)</f>
        <v>36709</v>
      </c>
      <c r="C1047">
        <v>7311.9501952999999</v>
      </c>
    </row>
    <row r="1048" spans="1:3" x14ac:dyDescent="0.25">
      <c r="A1048">
        <v>184</v>
      </c>
      <c r="B1048" s="1">
        <f>DATE(2000,7,3) + TIME(0,0,0)</f>
        <v>36710</v>
      </c>
      <c r="C1048">
        <v>7311.9501952999999</v>
      </c>
    </row>
    <row r="1049" spans="1:3" x14ac:dyDescent="0.25">
      <c r="A1049">
        <v>185</v>
      </c>
      <c r="B1049" s="1">
        <f>DATE(2000,7,4) + TIME(0,0,0)</f>
        <v>36711</v>
      </c>
      <c r="C1049">
        <v>7311.9501952999999</v>
      </c>
    </row>
    <row r="1050" spans="1:3" x14ac:dyDescent="0.25">
      <c r="A1050">
        <v>186</v>
      </c>
      <c r="B1050" s="1">
        <f>DATE(2000,7,5) + TIME(0,0,0)</f>
        <v>36712</v>
      </c>
      <c r="C1050">
        <v>7311.9501952999999</v>
      </c>
    </row>
    <row r="1051" spans="1:3" x14ac:dyDescent="0.25">
      <c r="A1051">
        <v>187</v>
      </c>
      <c r="B1051" s="1">
        <f>DATE(2000,7,6) + TIME(0,0,0)</f>
        <v>36713</v>
      </c>
      <c r="C1051">
        <v>7311.9501952999999</v>
      </c>
    </row>
    <row r="1052" spans="1:3" x14ac:dyDescent="0.25">
      <c r="A1052">
        <v>188</v>
      </c>
      <c r="B1052" s="1">
        <f>DATE(2000,7,7) + TIME(0,0,0)</f>
        <v>36714</v>
      </c>
      <c r="C1052">
        <v>7311.9501952999999</v>
      </c>
    </row>
    <row r="1053" spans="1:3" x14ac:dyDescent="0.25">
      <c r="A1053">
        <v>189</v>
      </c>
      <c r="B1053" s="1">
        <f>DATE(2000,7,8) + TIME(0,0,0)</f>
        <v>36715</v>
      </c>
      <c r="C1053">
        <v>7311.9501952999999</v>
      </c>
    </row>
    <row r="1054" spans="1:3" x14ac:dyDescent="0.25">
      <c r="A1054">
        <v>190</v>
      </c>
      <c r="B1054" s="1">
        <f>DATE(2000,7,9) + TIME(0,0,0)</f>
        <v>36716</v>
      </c>
      <c r="C1054">
        <v>7311.9501952999999</v>
      </c>
    </row>
    <row r="1055" spans="1:3" x14ac:dyDescent="0.25">
      <c r="A1055">
        <v>191</v>
      </c>
      <c r="B1055" s="1">
        <f>DATE(2000,7,10) + TIME(0,0,0)</f>
        <v>36717</v>
      </c>
      <c r="C1055">
        <v>7311.9501952999999</v>
      </c>
    </row>
    <row r="1056" spans="1:3" x14ac:dyDescent="0.25">
      <c r="A1056">
        <v>192</v>
      </c>
      <c r="B1056" s="1">
        <f>DATE(2000,7,11) + TIME(0,0,0)</f>
        <v>36718</v>
      </c>
      <c r="C1056">
        <v>7311.9501952999999</v>
      </c>
    </row>
    <row r="1057" spans="1:3" x14ac:dyDescent="0.25">
      <c r="A1057">
        <v>193</v>
      </c>
      <c r="B1057" s="1">
        <f>DATE(2000,7,12) + TIME(0,0,0)</f>
        <v>36719</v>
      </c>
      <c r="C1057">
        <v>7311.9501952999999</v>
      </c>
    </row>
    <row r="1058" spans="1:3" x14ac:dyDescent="0.25">
      <c r="A1058">
        <v>194</v>
      </c>
      <c r="B1058" s="1">
        <f>DATE(2000,7,13) + TIME(0,0,0)</f>
        <v>36720</v>
      </c>
      <c r="C1058">
        <v>7311.9501952999999</v>
      </c>
    </row>
    <row r="1059" spans="1:3" x14ac:dyDescent="0.25">
      <c r="A1059">
        <v>195</v>
      </c>
      <c r="B1059" s="1">
        <f>DATE(2000,7,14) + TIME(0,0,0)</f>
        <v>36721</v>
      </c>
      <c r="C1059">
        <v>7311.9501952999999</v>
      </c>
    </row>
    <row r="1060" spans="1:3" x14ac:dyDescent="0.25">
      <c r="A1060">
        <v>196</v>
      </c>
      <c r="B1060" s="1">
        <f>DATE(2000,7,15) + TIME(0,0,0)</f>
        <v>36722</v>
      </c>
      <c r="C1060">
        <v>7311.9501952999999</v>
      </c>
    </row>
    <row r="1061" spans="1:3" x14ac:dyDescent="0.25">
      <c r="A1061">
        <v>197</v>
      </c>
      <c r="B1061" s="1">
        <f>DATE(2000,7,16) + TIME(0,0,0)</f>
        <v>36723</v>
      </c>
      <c r="C1061">
        <v>7311.9501952999999</v>
      </c>
    </row>
    <row r="1062" spans="1:3" x14ac:dyDescent="0.25">
      <c r="A1062">
        <v>198</v>
      </c>
      <c r="B1062" s="1">
        <f>DATE(2000,7,17) + TIME(0,0,0)</f>
        <v>36724</v>
      </c>
      <c r="C1062">
        <v>7311.9501952999999</v>
      </c>
    </row>
    <row r="1063" spans="1:3" x14ac:dyDescent="0.25">
      <c r="A1063">
        <v>199</v>
      </c>
      <c r="B1063" s="1">
        <f>DATE(2000,7,18) + TIME(0,0,0)</f>
        <v>36725</v>
      </c>
      <c r="C1063">
        <v>7311.9501952999999</v>
      </c>
    </row>
    <row r="1064" spans="1:3" x14ac:dyDescent="0.25">
      <c r="A1064">
        <v>200</v>
      </c>
      <c r="B1064" s="1">
        <f>DATE(2000,7,19) + TIME(0,0,0)</f>
        <v>36726</v>
      </c>
      <c r="C1064">
        <v>7311.9501952999999</v>
      </c>
    </row>
    <row r="1065" spans="1:3" x14ac:dyDescent="0.25">
      <c r="A1065">
        <v>201</v>
      </c>
      <c r="B1065" s="1">
        <f>DATE(2000,7,20) + TIME(0,0,0)</f>
        <v>36727</v>
      </c>
      <c r="C1065">
        <v>7311.9501952999999</v>
      </c>
    </row>
    <row r="1066" spans="1:3" x14ac:dyDescent="0.25">
      <c r="A1066">
        <v>202</v>
      </c>
      <c r="B1066" s="1">
        <f>DATE(2000,7,21) + TIME(0,0,0)</f>
        <v>36728</v>
      </c>
      <c r="C1066">
        <v>7311.9501952999999</v>
      </c>
    </row>
    <row r="1067" spans="1:3" x14ac:dyDescent="0.25">
      <c r="A1067">
        <v>203</v>
      </c>
      <c r="B1067" s="1">
        <f>DATE(2000,7,22) + TIME(0,0,0)</f>
        <v>36729</v>
      </c>
      <c r="C1067">
        <v>7311.9501952999999</v>
      </c>
    </row>
    <row r="1068" spans="1:3" x14ac:dyDescent="0.25">
      <c r="A1068">
        <v>204</v>
      </c>
      <c r="B1068" s="1">
        <f>DATE(2000,7,23) + TIME(0,0,0)</f>
        <v>36730</v>
      </c>
      <c r="C1068">
        <v>7311.9501952999999</v>
      </c>
    </row>
    <row r="1069" spans="1:3" x14ac:dyDescent="0.25">
      <c r="A1069">
        <v>205</v>
      </c>
      <c r="B1069" s="1">
        <f>DATE(2000,7,24) + TIME(0,0,0)</f>
        <v>36731</v>
      </c>
      <c r="C1069">
        <v>7311.9501952999999</v>
      </c>
    </row>
    <row r="1070" spans="1:3" x14ac:dyDescent="0.25">
      <c r="A1070">
        <v>206</v>
      </c>
      <c r="B1070" s="1">
        <f>DATE(2000,7,25) + TIME(0,0,0)</f>
        <v>36732</v>
      </c>
      <c r="C1070">
        <v>7311.9501952999999</v>
      </c>
    </row>
    <row r="1071" spans="1:3" x14ac:dyDescent="0.25">
      <c r="A1071">
        <v>207</v>
      </c>
      <c r="B1071" s="1">
        <f>DATE(2000,7,26) + TIME(0,0,0)</f>
        <v>36733</v>
      </c>
      <c r="C1071">
        <v>7311.9501952999999</v>
      </c>
    </row>
    <row r="1072" spans="1:3" x14ac:dyDescent="0.25">
      <c r="A1072">
        <v>208</v>
      </c>
      <c r="B1072" s="1">
        <f>DATE(2000,7,27) + TIME(0,0,0)</f>
        <v>36734</v>
      </c>
      <c r="C1072">
        <v>7311.9506836</v>
      </c>
    </row>
    <row r="1073" spans="1:3" x14ac:dyDescent="0.25">
      <c r="A1073">
        <v>209</v>
      </c>
      <c r="B1073" s="1">
        <f>DATE(2000,7,28) + TIME(0,0,0)</f>
        <v>36735</v>
      </c>
      <c r="C1073">
        <v>7311.9506836</v>
      </c>
    </row>
    <row r="1074" spans="1:3" x14ac:dyDescent="0.25">
      <c r="A1074">
        <v>210</v>
      </c>
      <c r="B1074" s="1">
        <f>DATE(2000,7,29) + TIME(0,0,0)</f>
        <v>36736</v>
      </c>
      <c r="C1074">
        <v>7311.9506836</v>
      </c>
    </row>
    <row r="1075" spans="1:3" x14ac:dyDescent="0.25">
      <c r="A1075">
        <v>211</v>
      </c>
      <c r="B1075" s="1">
        <f>DATE(2000,7,30) + TIME(0,0,0)</f>
        <v>36737</v>
      </c>
      <c r="C1075">
        <v>7311.9506836</v>
      </c>
    </row>
    <row r="1076" spans="1:3" x14ac:dyDescent="0.25">
      <c r="A1076">
        <v>212</v>
      </c>
      <c r="B1076" s="1">
        <f>DATE(2000,7,31) + TIME(0,0,0)</f>
        <v>36738</v>
      </c>
      <c r="C1076">
        <v>7311.9506836</v>
      </c>
    </row>
    <row r="1077" spans="1:3" x14ac:dyDescent="0.25">
      <c r="A1077">
        <v>213</v>
      </c>
      <c r="B1077" s="1">
        <f>DATE(2000,8,1) + TIME(0,0,0)</f>
        <v>36739</v>
      </c>
      <c r="C1077">
        <v>7311.9506836</v>
      </c>
    </row>
    <row r="1078" spans="1:3" x14ac:dyDescent="0.25">
      <c r="A1078">
        <v>214</v>
      </c>
      <c r="B1078" s="1">
        <f>DATE(2000,8,2) + TIME(0,0,0)</f>
        <v>36740</v>
      </c>
      <c r="C1078">
        <v>7311.9506836</v>
      </c>
    </row>
    <row r="1079" spans="1:3" x14ac:dyDescent="0.25">
      <c r="A1079">
        <v>215</v>
      </c>
      <c r="B1079" s="1">
        <f>DATE(2000,8,3) + TIME(0,0,0)</f>
        <v>36741</v>
      </c>
      <c r="C1079">
        <v>7311.9506836</v>
      </c>
    </row>
    <row r="1080" spans="1:3" x14ac:dyDescent="0.25">
      <c r="A1080">
        <v>216</v>
      </c>
      <c r="B1080" s="1">
        <f>DATE(2000,8,4) + TIME(0,0,0)</f>
        <v>36742</v>
      </c>
      <c r="C1080">
        <v>7311.9506836</v>
      </c>
    </row>
    <row r="1081" spans="1:3" x14ac:dyDescent="0.25">
      <c r="A1081">
        <v>217</v>
      </c>
      <c r="B1081" s="1">
        <f>DATE(2000,8,5) + TIME(0,0,0)</f>
        <v>36743</v>
      </c>
      <c r="C1081">
        <v>7311.9506836</v>
      </c>
    </row>
    <row r="1082" spans="1:3" x14ac:dyDescent="0.25">
      <c r="A1082">
        <v>218</v>
      </c>
      <c r="B1082" s="1">
        <f>DATE(2000,8,6) + TIME(0,0,0)</f>
        <v>36744</v>
      </c>
      <c r="C1082">
        <v>7311.9506836</v>
      </c>
    </row>
    <row r="1083" spans="1:3" x14ac:dyDescent="0.25">
      <c r="A1083">
        <v>219</v>
      </c>
      <c r="B1083" s="1">
        <f>DATE(2000,8,7) + TIME(0,0,0)</f>
        <v>36745</v>
      </c>
      <c r="C1083">
        <v>7311.9506836</v>
      </c>
    </row>
    <row r="1084" spans="1:3" x14ac:dyDescent="0.25">
      <c r="A1084">
        <v>220</v>
      </c>
      <c r="B1084" s="1">
        <f>DATE(2000,8,8) + TIME(0,0,0)</f>
        <v>36746</v>
      </c>
      <c r="C1084">
        <v>7311.9506836</v>
      </c>
    </row>
    <row r="1085" spans="1:3" x14ac:dyDescent="0.25">
      <c r="A1085">
        <v>221</v>
      </c>
      <c r="B1085" s="1">
        <f>DATE(2000,8,9) + TIME(0,0,0)</f>
        <v>36747</v>
      </c>
      <c r="C1085">
        <v>7311.9506836</v>
      </c>
    </row>
    <row r="1086" spans="1:3" x14ac:dyDescent="0.25">
      <c r="A1086">
        <v>222</v>
      </c>
      <c r="B1086" s="1">
        <f>DATE(2000,8,10) + TIME(0,0,0)</f>
        <v>36748</v>
      </c>
      <c r="C1086">
        <v>7311.9506836</v>
      </c>
    </row>
    <row r="1087" spans="1:3" x14ac:dyDescent="0.25">
      <c r="A1087">
        <v>223</v>
      </c>
      <c r="B1087" s="1">
        <f>DATE(2000,8,11) + TIME(0,0,0)</f>
        <v>36749</v>
      </c>
      <c r="C1087">
        <v>7311.9506836</v>
      </c>
    </row>
    <row r="1088" spans="1:3" x14ac:dyDescent="0.25">
      <c r="A1088">
        <v>224</v>
      </c>
      <c r="B1088" s="1">
        <f>DATE(2000,8,12) + TIME(0,0,0)</f>
        <v>36750</v>
      </c>
      <c r="C1088">
        <v>7311.9506836</v>
      </c>
    </row>
    <row r="1089" spans="1:3" x14ac:dyDescent="0.25">
      <c r="A1089">
        <v>225</v>
      </c>
      <c r="B1089" s="1">
        <f>DATE(2000,8,13) + TIME(0,0,0)</f>
        <v>36751</v>
      </c>
      <c r="C1089">
        <v>7311.9506836</v>
      </c>
    </row>
    <row r="1090" spans="1:3" x14ac:dyDescent="0.25">
      <c r="A1090">
        <v>226</v>
      </c>
      <c r="B1090" s="1">
        <f>DATE(2000,8,14) + TIME(0,0,0)</f>
        <v>36752</v>
      </c>
      <c r="C1090">
        <v>7311.9506836</v>
      </c>
    </row>
    <row r="1091" spans="1:3" x14ac:dyDescent="0.25">
      <c r="A1091">
        <v>227</v>
      </c>
      <c r="B1091" s="1">
        <f>DATE(2000,8,15) + TIME(0,0,0)</f>
        <v>36753</v>
      </c>
      <c r="C1091">
        <v>7311.9506836</v>
      </c>
    </row>
    <row r="1092" spans="1:3" x14ac:dyDescent="0.25">
      <c r="A1092">
        <v>228</v>
      </c>
      <c r="B1092" s="1">
        <f>DATE(2000,8,16) + TIME(0,0,0)</f>
        <v>36754</v>
      </c>
      <c r="C1092">
        <v>7311.9506836</v>
      </c>
    </row>
    <row r="1093" spans="1:3" x14ac:dyDescent="0.25">
      <c r="A1093">
        <v>229</v>
      </c>
      <c r="B1093" s="1">
        <f>DATE(2000,8,17) + TIME(0,0,0)</f>
        <v>36755</v>
      </c>
      <c r="C1093">
        <v>7311.9506836</v>
      </c>
    </row>
    <row r="1094" spans="1:3" x14ac:dyDescent="0.25">
      <c r="A1094">
        <v>230</v>
      </c>
      <c r="B1094" s="1">
        <f>DATE(2000,8,18) + TIME(0,0,0)</f>
        <v>36756</v>
      </c>
      <c r="C1094">
        <v>7311.9506836</v>
      </c>
    </row>
    <row r="1095" spans="1:3" x14ac:dyDescent="0.25">
      <c r="A1095">
        <v>231</v>
      </c>
      <c r="B1095" s="1">
        <f>DATE(2000,8,19) + TIME(0,0,0)</f>
        <v>36757</v>
      </c>
      <c r="C1095">
        <v>7311.9506836</v>
      </c>
    </row>
    <row r="1096" spans="1:3" x14ac:dyDescent="0.25">
      <c r="A1096">
        <v>232</v>
      </c>
      <c r="B1096" s="1">
        <f>DATE(2000,8,20) + TIME(0,0,0)</f>
        <v>36758</v>
      </c>
      <c r="C1096">
        <v>7311.9511719000002</v>
      </c>
    </row>
    <row r="1097" spans="1:3" x14ac:dyDescent="0.25">
      <c r="A1097">
        <v>233</v>
      </c>
      <c r="B1097" s="1">
        <f>DATE(2000,8,21) + TIME(0,0,0)</f>
        <v>36759</v>
      </c>
      <c r="C1097">
        <v>7311.9511719000002</v>
      </c>
    </row>
    <row r="1098" spans="1:3" x14ac:dyDescent="0.25">
      <c r="A1098">
        <v>234</v>
      </c>
      <c r="B1098" s="1">
        <f>DATE(2000,8,22) + TIME(0,0,0)</f>
        <v>36760</v>
      </c>
      <c r="C1098">
        <v>7311.9511719000002</v>
      </c>
    </row>
    <row r="1099" spans="1:3" x14ac:dyDescent="0.25">
      <c r="A1099">
        <v>235</v>
      </c>
      <c r="B1099" s="1">
        <f>DATE(2000,8,23) + TIME(0,0,0)</f>
        <v>36761</v>
      </c>
      <c r="C1099">
        <v>7311.9511719000002</v>
      </c>
    </row>
    <row r="1100" spans="1:3" x14ac:dyDescent="0.25">
      <c r="A1100">
        <v>236</v>
      </c>
      <c r="B1100" s="1">
        <f>DATE(2000,8,24) + TIME(0,0,0)</f>
        <v>36762</v>
      </c>
      <c r="C1100">
        <v>7311.9511719000002</v>
      </c>
    </row>
    <row r="1101" spans="1:3" x14ac:dyDescent="0.25">
      <c r="A1101">
        <v>237</v>
      </c>
      <c r="B1101" s="1">
        <f>DATE(2000,8,25) + TIME(0,0,0)</f>
        <v>36763</v>
      </c>
      <c r="C1101">
        <v>7311.9511719000002</v>
      </c>
    </row>
    <row r="1102" spans="1:3" x14ac:dyDescent="0.25">
      <c r="A1102">
        <v>238</v>
      </c>
      <c r="B1102" s="1">
        <f>DATE(2000,8,26) + TIME(0,0,0)</f>
        <v>36764</v>
      </c>
      <c r="C1102">
        <v>7311.9511719000002</v>
      </c>
    </row>
    <row r="1103" spans="1:3" x14ac:dyDescent="0.25">
      <c r="A1103">
        <v>239</v>
      </c>
      <c r="B1103" s="1">
        <f>DATE(2000,8,27) + TIME(0,0,0)</f>
        <v>36765</v>
      </c>
      <c r="C1103">
        <v>7311.9511719000002</v>
      </c>
    </row>
    <row r="1104" spans="1:3" x14ac:dyDescent="0.25">
      <c r="A1104">
        <v>240</v>
      </c>
      <c r="B1104" s="1">
        <f>DATE(2000,8,28) + TIME(0,0,0)</f>
        <v>36766</v>
      </c>
      <c r="C1104">
        <v>7311.9511719000002</v>
      </c>
    </row>
    <row r="1105" spans="1:3" x14ac:dyDescent="0.25">
      <c r="A1105">
        <v>241</v>
      </c>
      <c r="B1105" s="1">
        <f>DATE(2000,8,29) + TIME(0,0,0)</f>
        <v>36767</v>
      </c>
      <c r="C1105">
        <v>7311.9511719000002</v>
      </c>
    </row>
    <row r="1106" spans="1:3" x14ac:dyDescent="0.25">
      <c r="A1106">
        <v>242</v>
      </c>
      <c r="B1106" s="1">
        <f>DATE(2000,8,30) + TIME(0,0,0)</f>
        <v>36768</v>
      </c>
      <c r="C1106">
        <v>7311.9511719000002</v>
      </c>
    </row>
    <row r="1107" spans="1:3" x14ac:dyDescent="0.25">
      <c r="A1107">
        <v>243</v>
      </c>
      <c r="B1107" s="1">
        <f>DATE(2000,8,31) + TIME(0,0,0)</f>
        <v>36769</v>
      </c>
      <c r="C1107">
        <v>7311.9511719000002</v>
      </c>
    </row>
    <row r="1108" spans="1:3" x14ac:dyDescent="0.25">
      <c r="A1108">
        <v>244</v>
      </c>
      <c r="B1108" s="1">
        <f>DATE(2000,9,1) + TIME(0,0,0)</f>
        <v>36770</v>
      </c>
      <c r="C1108">
        <v>7311.9511719000002</v>
      </c>
    </row>
    <row r="1109" spans="1:3" x14ac:dyDescent="0.25">
      <c r="A1109">
        <v>245</v>
      </c>
      <c r="B1109" s="1">
        <f>DATE(2000,9,2) + TIME(0,0,0)</f>
        <v>36771</v>
      </c>
      <c r="C1109">
        <v>7311.9511719000002</v>
      </c>
    </row>
    <row r="1110" spans="1:3" x14ac:dyDescent="0.25">
      <c r="A1110">
        <v>246</v>
      </c>
      <c r="B1110" s="1">
        <f>DATE(2000,9,3) + TIME(0,0,0)</f>
        <v>36772</v>
      </c>
      <c r="C1110">
        <v>7311.9511719000002</v>
      </c>
    </row>
    <row r="1111" spans="1:3" x14ac:dyDescent="0.25">
      <c r="A1111">
        <v>247</v>
      </c>
      <c r="B1111" s="1">
        <f>DATE(2000,9,4) + TIME(0,0,0)</f>
        <v>36773</v>
      </c>
      <c r="C1111">
        <v>7311.9511719000002</v>
      </c>
    </row>
    <row r="1112" spans="1:3" x14ac:dyDescent="0.25">
      <c r="A1112">
        <v>248</v>
      </c>
      <c r="B1112" s="1">
        <f>DATE(2000,9,5) + TIME(0,0,0)</f>
        <v>36774</v>
      </c>
      <c r="C1112">
        <v>7311.9511719000002</v>
      </c>
    </row>
    <row r="1113" spans="1:3" x14ac:dyDescent="0.25">
      <c r="A1113">
        <v>249</v>
      </c>
      <c r="B1113" s="1">
        <f>DATE(2000,9,6) + TIME(0,0,0)</f>
        <v>36775</v>
      </c>
      <c r="C1113">
        <v>7311.9511719000002</v>
      </c>
    </row>
    <row r="1114" spans="1:3" x14ac:dyDescent="0.25">
      <c r="A1114">
        <v>250</v>
      </c>
      <c r="B1114" s="1">
        <f>DATE(2000,9,7) + TIME(0,0,0)</f>
        <v>36776</v>
      </c>
      <c r="C1114">
        <v>7311.9511719000002</v>
      </c>
    </row>
    <row r="1115" spans="1:3" x14ac:dyDescent="0.25">
      <c r="A1115">
        <v>251</v>
      </c>
      <c r="B1115" s="1">
        <f>DATE(2000,9,8) + TIME(0,0,0)</f>
        <v>36777</v>
      </c>
      <c r="C1115">
        <v>7311.9511719000002</v>
      </c>
    </row>
    <row r="1116" spans="1:3" x14ac:dyDescent="0.25">
      <c r="A1116">
        <v>252</v>
      </c>
      <c r="B1116" s="1">
        <f>DATE(2000,9,9) + TIME(0,0,0)</f>
        <v>36778</v>
      </c>
      <c r="C1116">
        <v>7311.9511719000002</v>
      </c>
    </row>
    <row r="1117" spans="1:3" x14ac:dyDescent="0.25">
      <c r="A1117">
        <v>253</v>
      </c>
      <c r="B1117" s="1">
        <f>DATE(2000,9,10) + TIME(0,0,0)</f>
        <v>36779</v>
      </c>
      <c r="C1117">
        <v>7311.9511719000002</v>
      </c>
    </row>
    <row r="1118" spans="1:3" x14ac:dyDescent="0.25">
      <c r="A1118">
        <v>254</v>
      </c>
      <c r="B1118" s="1">
        <f>DATE(2000,9,11) + TIME(0,0,0)</f>
        <v>36780</v>
      </c>
      <c r="C1118">
        <v>7311.9511719000002</v>
      </c>
    </row>
    <row r="1119" spans="1:3" x14ac:dyDescent="0.25">
      <c r="A1119">
        <v>255</v>
      </c>
      <c r="B1119" s="1">
        <f>DATE(2000,9,12) + TIME(0,0,0)</f>
        <v>36781</v>
      </c>
      <c r="C1119">
        <v>7311.9511719000002</v>
      </c>
    </row>
    <row r="1120" spans="1:3" x14ac:dyDescent="0.25">
      <c r="A1120">
        <v>256</v>
      </c>
      <c r="B1120" s="1">
        <f>DATE(2000,9,13) + TIME(0,0,0)</f>
        <v>36782</v>
      </c>
      <c r="C1120">
        <v>7311.9511719000002</v>
      </c>
    </row>
    <row r="1121" spans="1:3" x14ac:dyDescent="0.25">
      <c r="A1121">
        <v>257</v>
      </c>
      <c r="B1121" s="1">
        <f>DATE(2000,9,14) + TIME(0,0,0)</f>
        <v>36783</v>
      </c>
      <c r="C1121">
        <v>7311.9511719000002</v>
      </c>
    </row>
    <row r="1122" spans="1:3" x14ac:dyDescent="0.25">
      <c r="A1122">
        <v>258</v>
      </c>
      <c r="B1122" s="1">
        <f>DATE(2000,9,15) + TIME(0,0,0)</f>
        <v>36784</v>
      </c>
      <c r="C1122">
        <v>7311.9516602000003</v>
      </c>
    </row>
    <row r="1123" spans="1:3" x14ac:dyDescent="0.25">
      <c r="A1123">
        <v>259</v>
      </c>
      <c r="B1123" s="1">
        <f>DATE(2000,9,16) + TIME(0,0,0)</f>
        <v>36785</v>
      </c>
      <c r="C1123">
        <v>7311.9516602000003</v>
      </c>
    </row>
    <row r="1124" spans="1:3" x14ac:dyDescent="0.25">
      <c r="A1124">
        <v>260</v>
      </c>
      <c r="B1124" s="1">
        <f>DATE(2000,9,17) + TIME(0,0,0)</f>
        <v>36786</v>
      </c>
      <c r="C1124">
        <v>7311.9516602000003</v>
      </c>
    </row>
    <row r="1125" spans="1:3" x14ac:dyDescent="0.25">
      <c r="A1125">
        <v>261</v>
      </c>
      <c r="B1125" s="1">
        <f>DATE(2000,9,18) + TIME(0,0,0)</f>
        <v>36787</v>
      </c>
      <c r="C1125">
        <v>7311.9516602000003</v>
      </c>
    </row>
    <row r="1126" spans="1:3" x14ac:dyDescent="0.25">
      <c r="A1126">
        <v>262</v>
      </c>
      <c r="B1126" s="1">
        <f>DATE(2000,9,19) + TIME(0,0,0)</f>
        <v>36788</v>
      </c>
      <c r="C1126">
        <v>7311.9516602000003</v>
      </c>
    </row>
    <row r="1127" spans="1:3" x14ac:dyDescent="0.25">
      <c r="A1127">
        <v>263</v>
      </c>
      <c r="B1127" s="1">
        <f>DATE(2000,9,20) + TIME(0,0,0)</f>
        <v>36789</v>
      </c>
      <c r="C1127">
        <v>7311.9516602000003</v>
      </c>
    </row>
    <row r="1128" spans="1:3" x14ac:dyDescent="0.25">
      <c r="A1128">
        <v>264</v>
      </c>
      <c r="B1128" s="1">
        <f>DATE(2000,9,21) + TIME(0,0,0)</f>
        <v>36790</v>
      </c>
      <c r="C1128">
        <v>7311.9516602000003</v>
      </c>
    </row>
    <row r="1129" spans="1:3" x14ac:dyDescent="0.25">
      <c r="A1129">
        <v>265</v>
      </c>
      <c r="B1129" s="1">
        <f>DATE(2000,9,22) + TIME(0,0,0)</f>
        <v>36791</v>
      </c>
      <c r="C1129">
        <v>7311.9516602000003</v>
      </c>
    </row>
    <row r="1130" spans="1:3" x14ac:dyDescent="0.25">
      <c r="A1130">
        <v>266</v>
      </c>
      <c r="B1130" s="1">
        <f>DATE(2000,9,23) + TIME(0,0,0)</f>
        <v>36792</v>
      </c>
      <c r="C1130">
        <v>7311.9516602000003</v>
      </c>
    </row>
    <row r="1131" spans="1:3" x14ac:dyDescent="0.25">
      <c r="A1131">
        <v>267</v>
      </c>
      <c r="B1131" s="1">
        <f>DATE(2000,9,24) + TIME(0,0,0)</f>
        <v>36793</v>
      </c>
      <c r="C1131">
        <v>7311.9516602000003</v>
      </c>
    </row>
    <row r="1132" spans="1:3" x14ac:dyDescent="0.25">
      <c r="A1132">
        <v>268</v>
      </c>
      <c r="B1132" s="1">
        <f>DATE(2000,9,25) + TIME(0,0,0)</f>
        <v>36794</v>
      </c>
      <c r="C1132">
        <v>7311.9516602000003</v>
      </c>
    </row>
    <row r="1133" spans="1:3" x14ac:dyDescent="0.25">
      <c r="A1133">
        <v>269</v>
      </c>
      <c r="B1133" s="1">
        <f>DATE(2000,9,26) + TIME(0,0,0)</f>
        <v>36795</v>
      </c>
      <c r="C1133">
        <v>7311.9516602000003</v>
      </c>
    </row>
    <row r="1134" spans="1:3" x14ac:dyDescent="0.25">
      <c r="A1134">
        <v>270</v>
      </c>
      <c r="B1134" s="1">
        <f>DATE(2000,9,27) + TIME(0,0,0)</f>
        <v>36796</v>
      </c>
      <c r="C1134">
        <v>7311.9516602000003</v>
      </c>
    </row>
    <row r="1135" spans="1:3" x14ac:dyDescent="0.25">
      <c r="A1135">
        <v>271</v>
      </c>
      <c r="B1135" s="1">
        <f>DATE(2000,9,28) + TIME(0,0,0)</f>
        <v>36797</v>
      </c>
      <c r="C1135">
        <v>7311.9516602000003</v>
      </c>
    </row>
    <row r="1136" spans="1:3" x14ac:dyDescent="0.25">
      <c r="A1136">
        <v>272</v>
      </c>
      <c r="B1136" s="1">
        <f>DATE(2000,9,29) + TIME(0,0,0)</f>
        <v>36798</v>
      </c>
      <c r="C1136">
        <v>7311.9516602000003</v>
      </c>
    </row>
    <row r="1137" spans="1:3" x14ac:dyDescent="0.25">
      <c r="A1137">
        <v>273</v>
      </c>
      <c r="B1137" s="1">
        <f>DATE(2000,9,30) + TIME(0,0,0)</f>
        <v>36799</v>
      </c>
      <c r="C1137">
        <v>7311.9516602000003</v>
      </c>
    </row>
    <row r="1138" spans="1:3" x14ac:dyDescent="0.25">
      <c r="A1138">
        <v>274</v>
      </c>
      <c r="B1138" s="1">
        <f>DATE(2000,10,1) + TIME(0,0,0)</f>
        <v>36800</v>
      </c>
      <c r="C1138">
        <v>7311.9516602000003</v>
      </c>
    </row>
    <row r="1139" spans="1:3" x14ac:dyDescent="0.25">
      <c r="A1139">
        <v>275</v>
      </c>
      <c r="B1139" s="1">
        <f>DATE(2000,10,2) + TIME(0,0,0)</f>
        <v>36801</v>
      </c>
      <c r="C1139">
        <v>7311.9516602000003</v>
      </c>
    </row>
    <row r="1140" spans="1:3" x14ac:dyDescent="0.25">
      <c r="A1140">
        <v>276</v>
      </c>
      <c r="B1140" s="1">
        <f>DATE(2000,10,3) + TIME(0,0,0)</f>
        <v>36802</v>
      </c>
      <c r="C1140">
        <v>7311.9516602000003</v>
      </c>
    </row>
    <row r="1141" spans="1:3" x14ac:dyDescent="0.25">
      <c r="A1141">
        <v>277</v>
      </c>
      <c r="B1141" s="1">
        <f>DATE(2000,10,4) + TIME(0,0,0)</f>
        <v>36803</v>
      </c>
      <c r="C1141">
        <v>7311.9516602000003</v>
      </c>
    </row>
    <row r="1142" spans="1:3" x14ac:dyDescent="0.25">
      <c r="A1142">
        <v>278</v>
      </c>
      <c r="B1142" s="1">
        <f>DATE(2000,10,5) + TIME(0,0,0)</f>
        <v>36804</v>
      </c>
      <c r="C1142">
        <v>7311.9516602000003</v>
      </c>
    </row>
    <row r="1143" spans="1:3" x14ac:dyDescent="0.25">
      <c r="A1143">
        <v>279</v>
      </c>
      <c r="B1143" s="1">
        <f>DATE(2000,10,6) + TIME(0,0,0)</f>
        <v>36805</v>
      </c>
      <c r="C1143">
        <v>7311.9516602000003</v>
      </c>
    </row>
    <row r="1144" spans="1:3" x14ac:dyDescent="0.25">
      <c r="A1144">
        <v>280</v>
      </c>
      <c r="B1144" s="1">
        <f>DATE(2000,10,7) + TIME(0,0,0)</f>
        <v>36806</v>
      </c>
      <c r="C1144">
        <v>7311.9516602000003</v>
      </c>
    </row>
    <row r="1145" spans="1:3" x14ac:dyDescent="0.25">
      <c r="A1145">
        <v>281</v>
      </c>
      <c r="B1145" s="1">
        <f>DATE(2000,10,8) + TIME(0,0,0)</f>
        <v>36807</v>
      </c>
      <c r="C1145">
        <v>7311.9516602000003</v>
      </c>
    </row>
    <row r="1146" spans="1:3" x14ac:dyDescent="0.25">
      <c r="A1146">
        <v>282</v>
      </c>
      <c r="B1146" s="1">
        <f>DATE(2000,10,9) + TIME(0,0,0)</f>
        <v>36808</v>
      </c>
      <c r="C1146">
        <v>7311.9521483999997</v>
      </c>
    </row>
    <row r="1147" spans="1:3" x14ac:dyDescent="0.25">
      <c r="A1147">
        <v>283</v>
      </c>
      <c r="B1147" s="1">
        <f>DATE(2000,10,10) + TIME(0,0,0)</f>
        <v>36809</v>
      </c>
      <c r="C1147">
        <v>7311.9521483999997</v>
      </c>
    </row>
    <row r="1148" spans="1:3" x14ac:dyDescent="0.25">
      <c r="A1148">
        <v>284</v>
      </c>
      <c r="B1148" s="1">
        <f>DATE(2000,10,11) + TIME(0,0,0)</f>
        <v>36810</v>
      </c>
      <c r="C1148">
        <v>7311.9521483999997</v>
      </c>
    </row>
    <row r="1149" spans="1:3" x14ac:dyDescent="0.25">
      <c r="A1149">
        <v>285</v>
      </c>
      <c r="B1149" s="1">
        <f>DATE(2000,10,12) + TIME(0,0,0)</f>
        <v>36811</v>
      </c>
      <c r="C1149">
        <v>7311.9521483999997</v>
      </c>
    </row>
    <row r="1150" spans="1:3" x14ac:dyDescent="0.25">
      <c r="A1150">
        <v>286</v>
      </c>
      <c r="B1150" s="1">
        <f>DATE(2000,10,13) + TIME(0,0,0)</f>
        <v>36812</v>
      </c>
      <c r="C1150">
        <v>7311.9521483999997</v>
      </c>
    </row>
    <row r="1151" spans="1:3" x14ac:dyDescent="0.25">
      <c r="A1151">
        <v>287</v>
      </c>
      <c r="B1151" s="1">
        <f>DATE(2000,10,14) + TIME(0,0,0)</f>
        <v>36813</v>
      </c>
      <c r="C1151">
        <v>7311.9521483999997</v>
      </c>
    </row>
    <row r="1152" spans="1:3" x14ac:dyDescent="0.25">
      <c r="A1152">
        <v>288</v>
      </c>
      <c r="B1152" s="1">
        <f>DATE(2000,10,15) + TIME(0,0,0)</f>
        <v>36814</v>
      </c>
      <c r="C1152">
        <v>7311.9521483999997</v>
      </c>
    </row>
    <row r="1153" spans="1:3" x14ac:dyDescent="0.25">
      <c r="A1153">
        <v>289</v>
      </c>
      <c r="B1153" s="1">
        <f>DATE(2000,10,16) + TIME(0,0,0)</f>
        <v>36815</v>
      </c>
      <c r="C1153">
        <v>7311.9521483999997</v>
      </c>
    </row>
    <row r="1154" spans="1:3" x14ac:dyDescent="0.25">
      <c r="A1154">
        <v>290</v>
      </c>
      <c r="B1154" s="1">
        <f>DATE(2000,10,17) + TIME(0,0,0)</f>
        <v>36816</v>
      </c>
      <c r="C1154">
        <v>7311.9521483999997</v>
      </c>
    </row>
    <row r="1155" spans="1:3" x14ac:dyDescent="0.25">
      <c r="A1155">
        <v>291</v>
      </c>
      <c r="B1155" s="1">
        <f>DATE(2000,10,18) + TIME(0,0,0)</f>
        <v>36817</v>
      </c>
      <c r="C1155">
        <v>7311.9521483999997</v>
      </c>
    </row>
    <row r="1156" spans="1:3" x14ac:dyDescent="0.25">
      <c r="A1156">
        <v>292</v>
      </c>
      <c r="B1156" s="1">
        <f>DATE(2000,10,19) + TIME(0,0,0)</f>
        <v>36818</v>
      </c>
      <c r="C1156">
        <v>7311.9521483999997</v>
      </c>
    </row>
    <row r="1157" spans="1:3" x14ac:dyDescent="0.25">
      <c r="A1157">
        <v>293</v>
      </c>
      <c r="B1157" s="1">
        <f>DATE(2000,10,20) + TIME(0,0,0)</f>
        <v>36819</v>
      </c>
      <c r="C1157">
        <v>7311.9521483999997</v>
      </c>
    </row>
    <row r="1158" spans="1:3" x14ac:dyDescent="0.25">
      <c r="A1158">
        <v>294</v>
      </c>
      <c r="B1158" s="1">
        <f>DATE(2000,10,21) + TIME(0,0,0)</f>
        <v>36820</v>
      </c>
      <c r="C1158">
        <v>7311.9521483999997</v>
      </c>
    </row>
    <row r="1159" spans="1:3" x14ac:dyDescent="0.25">
      <c r="A1159">
        <v>295</v>
      </c>
      <c r="B1159" s="1">
        <f>DATE(2000,10,22) + TIME(0,0,0)</f>
        <v>36821</v>
      </c>
      <c r="C1159">
        <v>7311.9521483999997</v>
      </c>
    </row>
    <row r="1160" spans="1:3" x14ac:dyDescent="0.25">
      <c r="A1160">
        <v>296</v>
      </c>
      <c r="B1160" s="1">
        <f>DATE(2000,10,23) + TIME(0,0,0)</f>
        <v>36822</v>
      </c>
      <c r="C1160">
        <v>7311.9521483999997</v>
      </c>
    </row>
    <row r="1161" spans="1:3" x14ac:dyDescent="0.25">
      <c r="A1161">
        <v>297</v>
      </c>
      <c r="B1161" s="1">
        <f>DATE(2000,10,24) + TIME(0,0,0)</f>
        <v>36823</v>
      </c>
      <c r="C1161">
        <v>7311.9521483999997</v>
      </c>
    </row>
    <row r="1162" spans="1:3" x14ac:dyDescent="0.25">
      <c r="A1162">
        <v>298</v>
      </c>
      <c r="B1162" s="1">
        <f>DATE(2000,10,25) + TIME(0,0,0)</f>
        <v>36824</v>
      </c>
      <c r="C1162">
        <v>7311.9521483999997</v>
      </c>
    </row>
    <row r="1163" spans="1:3" x14ac:dyDescent="0.25">
      <c r="A1163">
        <v>299</v>
      </c>
      <c r="B1163" s="1">
        <f>DATE(2000,10,26) + TIME(0,0,0)</f>
        <v>36825</v>
      </c>
      <c r="C1163">
        <v>7311.9521483999997</v>
      </c>
    </row>
    <row r="1164" spans="1:3" x14ac:dyDescent="0.25">
      <c r="A1164">
        <v>300</v>
      </c>
      <c r="B1164" s="1">
        <f>DATE(2000,10,27) + TIME(0,0,0)</f>
        <v>36826</v>
      </c>
      <c r="C1164">
        <v>7311.9521483999997</v>
      </c>
    </row>
    <row r="1165" spans="1:3" x14ac:dyDescent="0.25">
      <c r="A1165">
        <v>301</v>
      </c>
      <c r="B1165" s="1">
        <f>DATE(2000,10,28) + TIME(0,0,0)</f>
        <v>36827</v>
      </c>
      <c r="C1165">
        <v>7311.9521483999997</v>
      </c>
    </row>
    <row r="1166" spans="1:3" x14ac:dyDescent="0.25">
      <c r="A1166">
        <v>302</v>
      </c>
      <c r="B1166" s="1">
        <f>DATE(2000,10,29) + TIME(0,0,0)</f>
        <v>36828</v>
      </c>
      <c r="C1166">
        <v>7311.9521483999997</v>
      </c>
    </row>
    <row r="1167" spans="1:3" x14ac:dyDescent="0.25">
      <c r="A1167">
        <v>303</v>
      </c>
      <c r="B1167" s="1">
        <f>DATE(2000,10,30) + TIME(0,0,0)</f>
        <v>36829</v>
      </c>
      <c r="C1167">
        <v>7311.9521483999997</v>
      </c>
    </row>
    <row r="1168" spans="1:3" x14ac:dyDescent="0.25">
      <c r="A1168">
        <v>304</v>
      </c>
      <c r="B1168" s="1">
        <f>DATE(2000,10,31) + TIME(0,0,0)</f>
        <v>36830</v>
      </c>
      <c r="C1168">
        <v>7311.9521483999997</v>
      </c>
    </row>
    <row r="1169" spans="1:3" x14ac:dyDescent="0.25">
      <c r="A1169">
        <v>305</v>
      </c>
      <c r="B1169" s="1">
        <f>DATE(2000,11,1) + TIME(0,0,0)</f>
        <v>36831</v>
      </c>
      <c r="C1169">
        <v>7311.9521483999997</v>
      </c>
    </row>
    <row r="1170" spans="1:3" x14ac:dyDescent="0.25">
      <c r="A1170">
        <v>306</v>
      </c>
      <c r="B1170" s="1">
        <f>DATE(2000,11,2) + TIME(0,0,0)</f>
        <v>36832</v>
      </c>
      <c r="C1170">
        <v>7311.9521483999997</v>
      </c>
    </row>
    <row r="1171" spans="1:3" x14ac:dyDescent="0.25">
      <c r="A1171">
        <v>307</v>
      </c>
      <c r="B1171" s="1">
        <f>DATE(2000,11,3) + TIME(0,0,0)</f>
        <v>36833</v>
      </c>
      <c r="C1171">
        <v>7311.9521483999997</v>
      </c>
    </row>
    <row r="1172" spans="1:3" x14ac:dyDescent="0.25">
      <c r="A1172">
        <v>308</v>
      </c>
      <c r="B1172" s="1">
        <f>DATE(2000,11,4) + TIME(0,0,0)</f>
        <v>36834</v>
      </c>
      <c r="C1172">
        <v>7311.9521483999997</v>
      </c>
    </row>
    <row r="1173" spans="1:3" x14ac:dyDescent="0.25">
      <c r="A1173">
        <v>309</v>
      </c>
      <c r="B1173" s="1">
        <f>DATE(2000,11,5) + TIME(0,0,0)</f>
        <v>36835</v>
      </c>
      <c r="C1173">
        <v>7311.9521483999997</v>
      </c>
    </row>
    <row r="1174" spans="1:3" x14ac:dyDescent="0.25">
      <c r="A1174">
        <v>310</v>
      </c>
      <c r="B1174" s="1">
        <f>DATE(2000,11,6) + TIME(0,0,0)</f>
        <v>36836</v>
      </c>
      <c r="C1174">
        <v>7311.9521483999997</v>
      </c>
    </row>
    <row r="1175" spans="1:3" x14ac:dyDescent="0.25">
      <c r="A1175">
        <v>311</v>
      </c>
      <c r="B1175" s="1">
        <f>DATE(2000,11,7) + TIME(0,0,0)</f>
        <v>36837</v>
      </c>
      <c r="C1175">
        <v>7311.9521483999997</v>
      </c>
    </row>
    <row r="1176" spans="1:3" x14ac:dyDescent="0.25">
      <c r="A1176">
        <v>312</v>
      </c>
      <c r="B1176" s="1">
        <f>DATE(2000,11,8) + TIME(0,0,0)</f>
        <v>36838</v>
      </c>
      <c r="C1176">
        <v>7311.9521483999997</v>
      </c>
    </row>
    <row r="1177" spans="1:3" x14ac:dyDescent="0.25">
      <c r="A1177">
        <v>313</v>
      </c>
      <c r="B1177" s="1">
        <f>DATE(2000,11,9) + TIME(0,0,0)</f>
        <v>36839</v>
      </c>
      <c r="C1177">
        <v>7311.9521483999997</v>
      </c>
    </row>
    <row r="1178" spans="1:3" x14ac:dyDescent="0.25">
      <c r="A1178">
        <v>314</v>
      </c>
      <c r="B1178" s="1">
        <f>DATE(2000,11,10) + TIME(0,0,0)</f>
        <v>36840</v>
      </c>
      <c r="C1178">
        <v>7311.9521483999997</v>
      </c>
    </row>
    <row r="1179" spans="1:3" x14ac:dyDescent="0.25">
      <c r="A1179">
        <v>315</v>
      </c>
      <c r="B1179" s="1">
        <f>DATE(2000,11,11) + TIME(0,0,0)</f>
        <v>36841</v>
      </c>
      <c r="C1179">
        <v>7311.9521483999997</v>
      </c>
    </row>
    <row r="1180" spans="1:3" x14ac:dyDescent="0.25">
      <c r="A1180">
        <v>316</v>
      </c>
      <c r="B1180" s="1">
        <f>DATE(2000,11,12) + TIME(0,0,0)</f>
        <v>36842</v>
      </c>
      <c r="C1180">
        <v>7311.9521483999997</v>
      </c>
    </row>
    <row r="1181" spans="1:3" x14ac:dyDescent="0.25">
      <c r="A1181">
        <v>317</v>
      </c>
      <c r="B1181" s="1">
        <f>DATE(2000,11,13) + TIME(0,0,0)</f>
        <v>36843</v>
      </c>
      <c r="C1181">
        <v>7311.9521483999997</v>
      </c>
    </row>
    <row r="1182" spans="1:3" x14ac:dyDescent="0.25">
      <c r="A1182">
        <v>318</v>
      </c>
      <c r="B1182" s="1">
        <f>DATE(2000,11,14) + TIME(0,0,0)</f>
        <v>36844</v>
      </c>
      <c r="C1182">
        <v>7311.9521483999997</v>
      </c>
    </row>
    <row r="1183" spans="1:3" x14ac:dyDescent="0.25">
      <c r="A1183">
        <v>319</v>
      </c>
      <c r="B1183" s="1">
        <f>DATE(2000,11,15) + TIME(0,0,0)</f>
        <v>36845</v>
      </c>
      <c r="C1183">
        <v>7311.9521483999997</v>
      </c>
    </row>
    <row r="1184" spans="1:3" x14ac:dyDescent="0.25">
      <c r="A1184">
        <v>320</v>
      </c>
      <c r="B1184" s="1">
        <f>DATE(2000,11,16) + TIME(0,0,0)</f>
        <v>36846</v>
      </c>
      <c r="C1184">
        <v>7311.9521483999997</v>
      </c>
    </row>
    <row r="1185" spans="1:3" x14ac:dyDescent="0.25">
      <c r="A1185">
        <v>321</v>
      </c>
      <c r="B1185" s="1">
        <f>DATE(2000,11,17) + TIME(0,0,0)</f>
        <v>36847</v>
      </c>
      <c r="C1185">
        <v>7311.9521483999997</v>
      </c>
    </row>
    <row r="1186" spans="1:3" x14ac:dyDescent="0.25">
      <c r="A1186">
        <v>322</v>
      </c>
      <c r="B1186" s="1">
        <f>DATE(2000,11,18) + TIME(0,0,0)</f>
        <v>36848</v>
      </c>
      <c r="C1186">
        <v>7311.9521483999997</v>
      </c>
    </row>
    <row r="1187" spans="1:3" x14ac:dyDescent="0.25">
      <c r="A1187">
        <v>323</v>
      </c>
      <c r="B1187" s="1">
        <f>DATE(2000,11,19) + TIME(0,0,0)</f>
        <v>36849</v>
      </c>
      <c r="C1187">
        <v>7311.9521483999997</v>
      </c>
    </row>
    <row r="1188" spans="1:3" x14ac:dyDescent="0.25">
      <c r="A1188">
        <v>324</v>
      </c>
      <c r="B1188" s="1">
        <f>DATE(2000,11,20) + TIME(0,0,0)</f>
        <v>36850</v>
      </c>
      <c r="C1188">
        <v>7311.9521483999997</v>
      </c>
    </row>
    <row r="1189" spans="1:3" x14ac:dyDescent="0.25">
      <c r="A1189">
        <v>325</v>
      </c>
      <c r="B1189" s="1">
        <f>DATE(2000,11,21) + TIME(0,0,0)</f>
        <v>36851</v>
      </c>
      <c r="C1189">
        <v>7311.9521483999997</v>
      </c>
    </row>
    <row r="1190" spans="1:3" x14ac:dyDescent="0.25">
      <c r="A1190">
        <v>326</v>
      </c>
      <c r="B1190" s="1">
        <f>DATE(2000,11,22) + TIME(0,0,0)</f>
        <v>36852</v>
      </c>
      <c r="C1190">
        <v>7311.9521483999997</v>
      </c>
    </row>
    <row r="1191" spans="1:3" x14ac:dyDescent="0.25">
      <c r="A1191">
        <v>327</v>
      </c>
      <c r="B1191" s="1">
        <f>DATE(2000,11,23) + TIME(0,0,0)</f>
        <v>36853</v>
      </c>
      <c r="C1191">
        <v>7311.9521483999997</v>
      </c>
    </row>
    <row r="1192" spans="1:3" x14ac:dyDescent="0.25">
      <c r="A1192">
        <v>328</v>
      </c>
      <c r="B1192" s="1">
        <f>DATE(2000,11,24) + TIME(0,0,0)</f>
        <v>36854</v>
      </c>
      <c r="C1192">
        <v>7311.9521483999997</v>
      </c>
    </row>
    <row r="1193" spans="1:3" x14ac:dyDescent="0.25">
      <c r="A1193">
        <v>329</v>
      </c>
      <c r="B1193" s="1">
        <f>DATE(2000,11,25) + TIME(0,0,0)</f>
        <v>36855</v>
      </c>
      <c r="C1193">
        <v>7311.9521483999997</v>
      </c>
    </row>
    <row r="1194" spans="1:3" x14ac:dyDescent="0.25">
      <c r="A1194">
        <v>330</v>
      </c>
      <c r="B1194" s="1">
        <f>DATE(2000,11,26) + TIME(0,0,0)</f>
        <v>36856</v>
      </c>
      <c r="C1194">
        <v>7311.9521483999997</v>
      </c>
    </row>
    <row r="1195" spans="1:3" x14ac:dyDescent="0.25">
      <c r="A1195">
        <v>331</v>
      </c>
      <c r="B1195" s="1">
        <f>DATE(2000,11,27) + TIME(0,0,0)</f>
        <v>36857</v>
      </c>
      <c r="C1195">
        <v>7311.9521483999997</v>
      </c>
    </row>
    <row r="1196" spans="1:3" x14ac:dyDescent="0.25">
      <c r="A1196">
        <v>332</v>
      </c>
      <c r="B1196" s="1">
        <f>DATE(2000,11,28) + TIME(0,0,0)</f>
        <v>36858</v>
      </c>
      <c r="C1196">
        <v>7311.9521483999997</v>
      </c>
    </row>
    <row r="1197" spans="1:3" x14ac:dyDescent="0.25">
      <c r="A1197">
        <v>333</v>
      </c>
      <c r="B1197" s="1">
        <f>DATE(2000,11,29) + TIME(0,0,0)</f>
        <v>36859</v>
      </c>
      <c r="C1197">
        <v>7311.9521483999997</v>
      </c>
    </row>
    <row r="1198" spans="1:3" x14ac:dyDescent="0.25">
      <c r="A1198">
        <v>334</v>
      </c>
      <c r="B1198" s="1">
        <f>DATE(2000,11,30) + TIME(0,0,0)</f>
        <v>36860</v>
      </c>
      <c r="C1198">
        <v>7311.9521483999997</v>
      </c>
    </row>
    <row r="1199" spans="1:3" x14ac:dyDescent="0.25">
      <c r="A1199">
        <v>335</v>
      </c>
      <c r="B1199" s="1">
        <f>DATE(2000,12,1) + TIME(0,0,0)</f>
        <v>36861</v>
      </c>
      <c r="C1199">
        <v>7311.9521483999997</v>
      </c>
    </row>
    <row r="1200" spans="1:3" x14ac:dyDescent="0.25">
      <c r="A1200">
        <v>336</v>
      </c>
      <c r="B1200" s="1">
        <f>DATE(2000,12,2) + TIME(0,0,0)</f>
        <v>36862</v>
      </c>
      <c r="C1200">
        <v>7311.9521483999997</v>
      </c>
    </row>
    <row r="1201" spans="1:3" x14ac:dyDescent="0.25">
      <c r="A1201">
        <v>337</v>
      </c>
      <c r="B1201" s="1">
        <f>DATE(2000,12,3) + TIME(0,0,0)</f>
        <v>36863</v>
      </c>
      <c r="C1201">
        <v>7311.9521483999997</v>
      </c>
    </row>
    <row r="1202" spans="1:3" x14ac:dyDescent="0.25">
      <c r="A1202">
        <v>338</v>
      </c>
      <c r="B1202" s="1">
        <f>DATE(2000,12,4) + TIME(0,0,0)</f>
        <v>36864</v>
      </c>
      <c r="C1202">
        <v>7311.9521483999997</v>
      </c>
    </row>
    <row r="1203" spans="1:3" x14ac:dyDescent="0.25">
      <c r="A1203">
        <v>339</v>
      </c>
      <c r="B1203" s="1">
        <f>DATE(2000,12,5) + TIME(0,0,0)</f>
        <v>36865</v>
      </c>
      <c r="C1203">
        <v>7311.9521483999997</v>
      </c>
    </row>
    <row r="1204" spans="1:3" x14ac:dyDescent="0.25">
      <c r="A1204">
        <v>340</v>
      </c>
      <c r="B1204" s="1">
        <f>DATE(2000,12,6) + TIME(0,0,0)</f>
        <v>36866</v>
      </c>
      <c r="C1204">
        <v>7311.9521483999997</v>
      </c>
    </row>
    <row r="1205" spans="1:3" x14ac:dyDescent="0.25">
      <c r="A1205">
        <v>341</v>
      </c>
      <c r="B1205" s="1">
        <f>DATE(2000,12,7) + TIME(0,0,0)</f>
        <v>36867</v>
      </c>
      <c r="C1205">
        <v>7311.9521483999997</v>
      </c>
    </row>
    <row r="1206" spans="1:3" x14ac:dyDescent="0.25">
      <c r="A1206">
        <v>342</v>
      </c>
      <c r="B1206" s="1">
        <f>DATE(2000,12,8) + TIME(0,0,0)</f>
        <v>36868</v>
      </c>
      <c r="C1206">
        <v>7311.9521483999997</v>
      </c>
    </row>
    <row r="1207" spans="1:3" x14ac:dyDescent="0.25">
      <c r="A1207">
        <v>343</v>
      </c>
      <c r="B1207" s="1">
        <f>DATE(2000,12,9) + TIME(0,0,0)</f>
        <v>36869</v>
      </c>
      <c r="C1207">
        <v>7311.9521483999997</v>
      </c>
    </row>
    <row r="1208" spans="1:3" x14ac:dyDescent="0.25">
      <c r="A1208">
        <v>344</v>
      </c>
      <c r="B1208" s="1">
        <f>DATE(2000,12,10) + TIME(0,0,0)</f>
        <v>36870</v>
      </c>
      <c r="C1208">
        <v>7311.9521483999997</v>
      </c>
    </row>
    <row r="1209" spans="1:3" x14ac:dyDescent="0.25">
      <c r="A1209">
        <v>345</v>
      </c>
      <c r="B1209" s="1">
        <f>DATE(2000,12,11) + TIME(0,0,0)</f>
        <v>36871</v>
      </c>
      <c r="C1209">
        <v>7311.9521483999997</v>
      </c>
    </row>
    <row r="1210" spans="1:3" x14ac:dyDescent="0.25">
      <c r="A1210">
        <v>346</v>
      </c>
      <c r="B1210" s="1">
        <f>DATE(2000,12,12) + TIME(0,0,0)</f>
        <v>36872</v>
      </c>
      <c r="C1210">
        <v>7311.9521483999997</v>
      </c>
    </row>
    <row r="1211" spans="1:3" x14ac:dyDescent="0.25">
      <c r="A1211">
        <v>347</v>
      </c>
      <c r="B1211" s="1">
        <f>DATE(2000,12,13) + TIME(0,0,0)</f>
        <v>36873</v>
      </c>
      <c r="C1211">
        <v>7311.9521483999997</v>
      </c>
    </row>
    <row r="1212" spans="1:3" x14ac:dyDescent="0.25">
      <c r="A1212">
        <v>348</v>
      </c>
      <c r="B1212" s="1">
        <f>DATE(2000,12,14) + TIME(0,0,0)</f>
        <v>36874</v>
      </c>
      <c r="C1212">
        <v>7311.9526366999999</v>
      </c>
    </row>
    <row r="1213" spans="1:3" x14ac:dyDescent="0.25">
      <c r="A1213">
        <v>349</v>
      </c>
      <c r="B1213" s="1">
        <f>DATE(2000,12,15) + TIME(0,0,0)</f>
        <v>36875</v>
      </c>
      <c r="C1213">
        <v>7311.9521483999997</v>
      </c>
    </row>
    <row r="1214" spans="1:3" x14ac:dyDescent="0.25">
      <c r="A1214">
        <v>350</v>
      </c>
      <c r="B1214" s="1">
        <f>DATE(2000,12,16) + TIME(0,0,0)</f>
        <v>36876</v>
      </c>
      <c r="C1214">
        <v>7311.9526366999999</v>
      </c>
    </row>
    <row r="1215" spans="1:3" x14ac:dyDescent="0.25">
      <c r="A1215">
        <v>351</v>
      </c>
      <c r="B1215" s="1">
        <f>DATE(2000,12,17) + TIME(0,0,0)</f>
        <v>36877</v>
      </c>
      <c r="C1215">
        <v>7311.9526366999999</v>
      </c>
    </row>
    <row r="1216" spans="1:3" x14ac:dyDescent="0.25">
      <c r="A1216">
        <v>352</v>
      </c>
      <c r="B1216" s="1">
        <f>DATE(2000,12,18) + TIME(0,0,0)</f>
        <v>36878</v>
      </c>
      <c r="C1216">
        <v>7311.9526366999999</v>
      </c>
    </row>
    <row r="1217" spans="1:3" x14ac:dyDescent="0.25">
      <c r="A1217">
        <v>353</v>
      </c>
      <c r="B1217" s="1">
        <f>DATE(2000,12,19) + TIME(0,0,0)</f>
        <v>36879</v>
      </c>
      <c r="C1217">
        <v>7311.9526366999999</v>
      </c>
    </row>
    <row r="1218" spans="1:3" x14ac:dyDescent="0.25">
      <c r="A1218">
        <v>354</v>
      </c>
      <c r="B1218" s="1">
        <f>DATE(2000,12,20) + TIME(0,0,0)</f>
        <v>36880</v>
      </c>
      <c r="C1218">
        <v>7311.9526366999999</v>
      </c>
    </row>
    <row r="1219" spans="1:3" x14ac:dyDescent="0.25">
      <c r="A1219">
        <v>355</v>
      </c>
      <c r="B1219" s="1">
        <f>DATE(2000,12,21) + TIME(0,0,0)</f>
        <v>36881</v>
      </c>
      <c r="C1219">
        <v>7311.9526366999999</v>
      </c>
    </row>
    <row r="1220" spans="1:3" x14ac:dyDescent="0.25">
      <c r="A1220">
        <v>356</v>
      </c>
      <c r="B1220" s="1">
        <f>DATE(2000,12,22) + TIME(0,0,0)</f>
        <v>36882</v>
      </c>
      <c r="C1220">
        <v>7311.9526366999999</v>
      </c>
    </row>
    <row r="1221" spans="1:3" x14ac:dyDescent="0.25">
      <c r="A1221">
        <v>357</v>
      </c>
      <c r="B1221" s="1">
        <f>DATE(2000,12,23) + TIME(0,0,0)</f>
        <v>36883</v>
      </c>
      <c r="C1221">
        <v>7311.9526366999999</v>
      </c>
    </row>
    <row r="1222" spans="1:3" x14ac:dyDescent="0.25">
      <c r="A1222">
        <v>358</v>
      </c>
      <c r="B1222" s="1">
        <f>DATE(2000,12,24) + TIME(0,0,0)</f>
        <v>36884</v>
      </c>
      <c r="C1222">
        <v>7311.9526366999999</v>
      </c>
    </row>
    <row r="1223" spans="1:3" x14ac:dyDescent="0.25">
      <c r="A1223">
        <v>359</v>
      </c>
      <c r="B1223" s="1">
        <f>DATE(2000,12,25) + TIME(0,0,0)</f>
        <v>36885</v>
      </c>
      <c r="C1223">
        <v>7311.9526366999999</v>
      </c>
    </row>
    <row r="1224" spans="1:3" x14ac:dyDescent="0.25">
      <c r="A1224">
        <v>360</v>
      </c>
      <c r="B1224" s="1">
        <f>DATE(2000,12,26) + TIME(0,0,0)</f>
        <v>36886</v>
      </c>
      <c r="C1224">
        <v>7311.9526366999999</v>
      </c>
    </row>
    <row r="1225" spans="1:3" x14ac:dyDescent="0.25">
      <c r="A1225">
        <v>361</v>
      </c>
      <c r="B1225" s="1">
        <f>DATE(2000,12,27) + TIME(0,0,0)</f>
        <v>36887</v>
      </c>
      <c r="C1225">
        <v>7311.9526366999999</v>
      </c>
    </row>
    <row r="1226" spans="1:3" x14ac:dyDescent="0.25">
      <c r="A1226">
        <v>362</v>
      </c>
      <c r="B1226" s="1">
        <f>DATE(2000,12,28) + TIME(0,0,0)</f>
        <v>36888</v>
      </c>
      <c r="C1226">
        <v>7311.9526366999999</v>
      </c>
    </row>
    <row r="1227" spans="1:3" x14ac:dyDescent="0.25">
      <c r="A1227">
        <v>363</v>
      </c>
      <c r="B1227" s="1">
        <f>DATE(2000,12,29) + TIME(0,0,0)</f>
        <v>36889</v>
      </c>
      <c r="C1227">
        <v>7311.9526366999999</v>
      </c>
    </row>
    <row r="1228" spans="1:3" x14ac:dyDescent="0.25">
      <c r="A1228">
        <v>364</v>
      </c>
      <c r="B1228" s="1">
        <f>DATE(2000,12,30) + TIME(0,0,0)</f>
        <v>36890</v>
      </c>
      <c r="C1228">
        <v>7311.9526366999999</v>
      </c>
    </row>
    <row r="1229" spans="1:3" x14ac:dyDescent="0.25">
      <c r="A1229">
        <v>365</v>
      </c>
      <c r="B1229" s="1">
        <f>DATE(2000,12,31) + TIME(0,0,0)</f>
        <v>36891</v>
      </c>
      <c r="C1229">
        <v>7311.9526366999999</v>
      </c>
    </row>
    <row r="1230" spans="1:3" x14ac:dyDescent="0.25">
      <c r="A1230">
        <v>366</v>
      </c>
      <c r="B1230" s="1">
        <f>DATE(2001,1,1) + TIME(0,0,0)</f>
        <v>36892</v>
      </c>
      <c r="C1230">
        <v>7311.9526366999999</v>
      </c>
    </row>
    <row r="1231" spans="1:3" x14ac:dyDescent="0.25">
      <c r="A1231">
        <v>367</v>
      </c>
      <c r="B1231" s="1">
        <f>DATE(2001,1,2) + TIME(0,0,0)</f>
        <v>36893</v>
      </c>
      <c r="C1231">
        <v>7311.9526366999999</v>
      </c>
    </row>
    <row r="1232" spans="1:3" x14ac:dyDescent="0.25">
      <c r="A1232">
        <v>368</v>
      </c>
      <c r="B1232" s="1">
        <f>DATE(2001,1,3) + TIME(0,0,0)</f>
        <v>36894</v>
      </c>
      <c r="C1232">
        <v>7311.9526366999999</v>
      </c>
    </row>
    <row r="1233" spans="1:3" x14ac:dyDescent="0.25">
      <c r="A1233">
        <v>369</v>
      </c>
      <c r="B1233" s="1">
        <f>DATE(2001,1,4) + TIME(0,0,0)</f>
        <v>36895</v>
      </c>
      <c r="C1233">
        <v>7311.9526366999999</v>
      </c>
    </row>
    <row r="1234" spans="1:3" x14ac:dyDescent="0.25">
      <c r="A1234">
        <v>370</v>
      </c>
      <c r="B1234" s="1">
        <f>DATE(2001,1,5) + TIME(0,0,0)</f>
        <v>36896</v>
      </c>
      <c r="C1234">
        <v>7311.9526366999999</v>
      </c>
    </row>
    <row r="1235" spans="1:3" x14ac:dyDescent="0.25">
      <c r="A1235">
        <v>371</v>
      </c>
      <c r="B1235" s="1">
        <f>DATE(2001,1,6) + TIME(0,0,0)</f>
        <v>36897</v>
      </c>
      <c r="C1235">
        <v>7311.9526366999999</v>
      </c>
    </row>
    <row r="1236" spans="1:3" x14ac:dyDescent="0.25">
      <c r="A1236">
        <v>372</v>
      </c>
      <c r="B1236" s="1">
        <f>DATE(2001,1,7) + TIME(0,0,0)</f>
        <v>36898</v>
      </c>
      <c r="C1236">
        <v>7311.9526366999999</v>
      </c>
    </row>
    <row r="1237" spans="1:3" x14ac:dyDescent="0.25">
      <c r="A1237">
        <v>373</v>
      </c>
      <c r="B1237" s="1">
        <f>DATE(2001,1,8) + TIME(0,0,0)</f>
        <v>36899</v>
      </c>
      <c r="C1237">
        <v>7311.9526366999999</v>
      </c>
    </row>
    <row r="1238" spans="1:3" x14ac:dyDescent="0.25">
      <c r="A1238">
        <v>374</v>
      </c>
      <c r="B1238" s="1">
        <f>DATE(2001,1,9) + TIME(0,0,0)</f>
        <v>36900</v>
      </c>
      <c r="C1238">
        <v>7311.9526366999999</v>
      </c>
    </row>
    <row r="1239" spans="1:3" x14ac:dyDescent="0.25">
      <c r="A1239">
        <v>375</v>
      </c>
      <c r="B1239" s="1">
        <f>DATE(2001,1,10) + TIME(0,0,0)</f>
        <v>36901</v>
      </c>
      <c r="C1239">
        <v>7311.9526366999999</v>
      </c>
    </row>
    <row r="1240" spans="1:3" x14ac:dyDescent="0.25">
      <c r="A1240">
        <v>376</v>
      </c>
      <c r="B1240" s="1">
        <f>DATE(2001,1,11) + TIME(0,0,0)</f>
        <v>36902</v>
      </c>
      <c r="C1240">
        <v>7311.9526366999999</v>
      </c>
    </row>
    <row r="1241" spans="1:3" x14ac:dyDescent="0.25">
      <c r="A1241">
        <v>377</v>
      </c>
      <c r="B1241" s="1">
        <f>DATE(2001,1,12) + TIME(0,0,0)</f>
        <v>36903</v>
      </c>
      <c r="C1241">
        <v>7311.9526366999999</v>
      </c>
    </row>
    <row r="1242" spans="1:3" x14ac:dyDescent="0.25">
      <c r="A1242">
        <v>378</v>
      </c>
      <c r="B1242" s="1">
        <f>DATE(2001,1,13) + TIME(0,0,0)</f>
        <v>36904</v>
      </c>
      <c r="C1242">
        <v>7311.9526366999999</v>
      </c>
    </row>
    <row r="1243" spans="1:3" x14ac:dyDescent="0.25">
      <c r="A1243">
        <v>379</v>
      </c>
      <c r="B1243" s="1">
        <f>DATE(2001,1,14) + TIME(0,0,0)</f>
        <v>36905</v>
      </c>
      <c r="C1243">
        <v>7311.9526366999999</v>
      </c>
    </row>
    <row r="1244" spans="1:3" x14ac:dyDescent="0.25">
      <c r="A1244">
        <v>380</v>
      </c>
      <c r="B1244" s="1">
        <f>DATE(2001,1,15) + TIME(0,0,0)</f>
        <v>36906</v>
      </c>
      <c r="C1244">
        <v>7311.9526366999999</v>
      </c>
    </row>
    <row r="1245" spans="1:3" x14ac:dyDescent="0.25">
      <c r="A1245">
        <v>381</v>
      </c>
      <c r="B1245" s="1">
        <f>DATE(2001,1,16) + TIME(0,0,0)</f>
        <v>36907</v>
      </c>
      <c r="C1245">
        <v>7311.9526366999999</v>
      </c>
    </row>
    <row r="1246" spans="1:3" x14ac:dyDescent="0.25">
      <c r="A1246">
        <v>382</v>
      </c>
      <c r="B1246" s="1">
        <f>DATE(2001,1,17) + TIME(0,0,0)</f>
        <v>36908</v>
      </c>
      <c r="C1246">
        <v>7311.9526366999999</v>
      </c>
    </row>
    <row r="1247" spans="1:3" x14ac:dyDescent="0.25">
      <c r="A1247">
        <v>383</v>
      </c>
      <c r="B1247" s="1">
        <f>DATE(2001,1,18) + TIME(0,0,0)</f>
        <v>36909</v>
      </c>
      <c r="C1247">
        <v>7311.9526366999999</v>
      </c>
    </row>
    <row r="1248" spans="1:3" x14ac:dyDescent="0.25">
      <c r="A1248">
        <v>384</v>
      </c>
      <c r="B1248" s="1">
        <f>DATE(2001,1,19) + TIME(0,0,0)</f>
        <v>36910</v>
      </c>
      <c r="C1248">
        <v>7311.9526366999999</v>
      </c>
    </row>
    <row r="1249" spans="1:3" x14ac:dyDescent="0.25">
      <c r="A1249">
        <v>385</v>
      </c>
      <c r="B1249" s="1">
        <f>DATE(2001,1,20) + TIME(0,0,0)</f>
        <v>36911</v>
      </c>
      <c r="C1249">
        <v>7311.9526366999999</v>
      </c>
    </row>
    <row r="1250" spans="1:3" x14ac:dyDescent="0.25">
      <c r="A1250">
        <v>386</v>
      </c>
      <c r="B1250" s="1">
        <f>DATE(2001,1,21) + TIME(0,0,0)</f>
        <v>36912</v>
      </c>
      <c r="C1250">
        <v>7311.9526366999999</v>
      </c>
    </row>
    <row r="1251" spans="1:3" x14ac:dyDescent="0.25">
      <c r="A1251">
        <v>387</v>
      </c>
      <c r="B1251" s="1">
        <f>DATE(2001,1,22) + TIME(0,0,0)</f>
        <v>36913</v>
      </c>
      <c r="C1251">
        <v>7311.9521483999997</v>
      </c>
    </row>
    <row r="1252" spans="1:3" x14ac:dyDescent="0.25">
      <c r="A1252">
        <v>388</v>
      </c>
      <c r="B1252" s="1">
        <f>DATE(2001,1,23) + TIME(0,0,0)</f>
        <v>36914</v>
      </c>
      <c r="C1252">
        <v>7311.9521483999997</v>
      </c>
    </row>
    <row r="1253" spans="1:3" x14ac:dyDescent="0.25">
      <c r="A1253">
        <v>389</v>
      </c>
      <c r="B1253" s="1">
        <f>DATE(2001,1,24) + TIME(0,0,0)</f>
        <v>36915</v>
      </c>
      <c r="C1253">
        <v>7311.9521483999997</v>
      </c>
    </row>
    <row r="1254" spans="1:3" x14ac:dyDescent="0.25">
      <c r="A1254">
        <v>390</v>
      </c>
      <c r="B1254" s="1">
        <f>DATE(2001,1,25) + TIME(0,0,0)</f>
        <v>36916</v>
      </c>
      <c r="C1254">
        <v>7311.9521483999997</v>
      </c>
    </row>
    <row r="1255" spans="1:3" x14ac:dyDescent="0.25">
      <c r="A1255">
        <v>391</v>
      </c>
      <c r="B1255" s="1">
        <f>DATE(2001,1,26) + TIME(0,0,0)</f>
        <v>36917</v>
      </c>
      <c r="C1255">
        <v>7311.9521483999997</v>
      </c>
    </row>
    <row r="1256" spans="1:3" x14ac:dyDescent="0.25">
      <c r="A1256">
        <v>392</v>
      </c>
      <c r="B1256" s="1">
        <f>DATE(2001,1,27) + TIME(0,0,0)</f>
        <v>36918</v>
      </c>
      <c r="C1256">
        <v>7311.9521483999997</v>
      </c>
    </row>
    <row r="1257" spans="1:3" x14ac:dyDescent="0.25">
      <c r="A1257">
        <v>393</v>
      </c>
      <c r="B1257" s="1">
        <f>DATE(2001,1,28) + TIME(0,0,0)</f>
        <v>36919</v>
      </c>
      <c r="C1257">
        <v>7311.9521483999997</v>
      </c>
    </row>
    <row r="1258" spans="1:3" x14ac:dyDescent="0.25">
      <c r="A1258">
        <v>394</v>
      </c>
      <c r="B1258" s="1">
        <f>DATE(2001,1,29) + TIME(0,0,0)</f>
        <v>36920</v>
      </c>
      <c r="C1258">
        <v>7311.9521483999997</v>
      </c>
    </row>
    <row r="1259" spans="1:3" x14ac:dyDescent="0.25">
      <c r="A1259">
        <v>395</v>
      </c>
      <c r="B1259" s="1">
        <f>DATE(2001,1,30) + TIME(0,0,0)</f>
        <v>36921</v>
      </c>
      <c r="C1259">
        <v>7311.9521483999997</v>
      </c>
    </row>
    <row r="1260" spans="1:3" x14ac:dyDescent="0.25">
      <c r="A1260">
        <v>396</v>
      </c>
      <c r="B1260" s="1">
        <f>DATE(2001,1,31) + TIME(0,0,0)</f>
        <v>36922</v>
      </c>
      <c r="C1260">
        <v>7311.9521483999997</v>
      </c>
    </row>
    <row r="1261" spans="1:3" x14ac:dyDescent="0.25">
      <c r="A1261">
        <v>397</v>
      </c>
      <c r="B1261" s="1">
        <f>DATE(2001,2,1) + TIME(0,0,0)</f>
        <v>36923</v>
      </c>
      <c r="C1261">
        <v>7311.9521483999997</v>
      </c>
    </row>
    <row r="1262" spans="1:3" x14ac:dyDescent="0.25">
      <c r="A1262">
        <v>398</v>
      </c>
      <c r="B1262" s="1">
        <f>DATE(2001,2,2) + TIME(0,0,0)</f>
        <v>36924</v>
      </c>
      <c r="C1262">
        <v>7311.9521483999997</v>
      </c>
    </row>
    <row r="1263" spans="1:3" x14ac:dyDescent="0.25">
      <c r="A1263">
        <v>399</v>
      </c>
      <c r="B1263" s="1">
        <f>DATE(2001,2,3) + TIME(0,0,0)</f>
        <v>36925</v>
      </c>
      <c r="C1263">
        <v>7311.9521483999997</v>
      </c>
    </row>
    <row r="1264" spans="1:3" x14ac:dyDescent="0.25">
      <c r="A1264">
        <v>400</v>
      </c>
      <c r="B1264" s="1">
        <f>DATE(2001,2,4) + TIME(0,0,0)</f>
        <v>36926</v>
      </c>
      <c r="C1264">
        <v>7311.9521483999997</v>
      </c>
    </row>
    <row r="1265" spans="1:3" x14ac:dyDescent="0.25">
      <c r="A1265">
        <v>401</v>
      </c>
      <c r="B1265" s="1">
        <f>DATE(2001,2,5) + TIME(0,0,0)</f>
        <v>36927</v>
      </c>
      <c r="C1265">
        <v>7311.9521483999997</v>
      </c>
    </row>
    <row r="1266" spans="1:3" x14ac:dyDescent="0.25">
      <c r="A1266">
        <v>402</v>
      </c>
      <c r="B1266" s="1">
        <f>DATE(2001,2,6) + TIME(0,0,0)</f>
        <v>36928</v>
      </c>
      <c r="C1266">
        <v>7311.9521483999997</v>
      </c>
    </row>
    <row r="1267" spans="1:3" x14ac:dyDescent="0.25">
      <c r="A1267">
        <v>403</v>
      </c>
      <c r="B1267" s="1">
        <f>DATE(2001,2,7) + TIME(0,0,0)</f>
        <v>36929</v>
      </c>
      <c r="C1267">
        <v>7311.9521483999997</v>
      </c>
    </row>
    <row r="1268" spans="1:3" x14ac:dyDescent="0.25">
      <c r="A1268">
        <v>404</v>
      </c>
      <c r="B1268" s="1">
        <f>DATE(2001,2,8) + TIME(0,0,0)</f>
        <v>36930</v>
      </c>
      <c r="C1268">
        <v>7311.9521483999997</v>
      </c>
    </row>
    <row r="1269" spans="1:3" x14ac:dyDescent="0.25">
      <c r="A1269">
        <v>405</v>
      </c>
      <c r="B1269" s="1">
        <f>DATE(2001,2,9) + TIME(0,0,0)</f>
        <v>36931</v>
      </c>
      <c r="C1269">
        <v>7311.9521483999997</v>
      </c>
    </row>
    <row r="1270" spans="1:3" x14ac:dyDescent="0.25">
      <c r="A1270">
        <v>406</v>
      </c>
      <c r="B1270" s="1">
        <f>DATE(2001,2,10) + TIME(0,0,0)</f>
        <v>36932</v>
      </c>
      <c r="C1270">
        <v>7311.9521483999997</v>
      </c>
    </row>
    <row r="1271" spans="1:3" x14ac:dyDescent="0.25">
      <c r="A1271">
        <v>407</v>
      </c>
      <c r="B1271" s="1">
        <f>DATE(2001,2,11) + TIME(0,0,0)</f>
        <v>36933</v>
      </c>
      <c r="C1271">
        <v>7311.9521483999997</v>
      </c>
    </row>
    <row r="1272" spans="1:3" x14ac:dyDescent="0.25">
      <c r="A1272">
        <v>408</v>
      </c>
      <c r="B1272" s="1">
        <f>DATE(2001,2,12) + TIME(0,0,0)</f>
        <v>36934</v>
      </c>
      <c r="C1272">
        <v>7311.9521483999997</v>
      </c>
    </row>
    <row r="1273" spans="1:3" x14ac:dyDescent="0.25">
      <c r="A1273">
        <v>409</v>
      </c>
      <c r="B1273" s="1">
        <f>DATE(2001,2,13) + TIME(0,0,0)</f>
        <v>36935</v>
      </c>
      <c r="C1273">
        <v>7311.9521483999997</v>
      </c>
    </row>
    <row r="1274" spans="1:3" x14ac:dyDescent="0.25">
      <c r="A1274">
        <v>410</v>
      </c>
      <c r="B1274" s="1">
        <f>DATE(2001,2,14) + TIME(0,0,0)</f>
        <v>36936</v>
      </c>
      <c r="C1274">
        <v>7311.9521483999997</v>
      </c>
    </row>
    <row r="1275" spans="1:3" x14ac:dyDescent="0.25">
      <c r="A1275">
        <v>411</v>
      </c>
      <c r="B1275" s="1">
        <f>DATE(2001,2,15) + TIME(0,0,0)</f>
        <v>36937</v>
      </c>
      <c r="C1275">
        <v>7311.9526366999999</v>
      </c>
    </row>
    <row r="1276" spans="1:3" x14ac:dyDescent="0.25">
      <c r="A1276">
        <v>412</v>
      </c>
      <c r="B1276" s="1">
        <f>DATE(2001,2,16) + TIME(0,0,0)</f>
        <v>36938</v>
      </c>
      <c r="C1276">
        <v>7311.9526366999999</v>
      </c>
    </row>
    <row r="1277" spans="1:3" x14ac:dyDescent="0.25">
      <c r="A1277">
        <v>413</v>
      </c>
      <c r="B1277" s="1">
        <f>DATE(2001,2,17) + TIME(0,0,0)</f>
        <v>36939</v>
      </c>
      <c r="C1277">
        <v>7311.9526366999999</v>
      </c>
    </row>
    <row r="1278" spans="1:3" x14ac:dyDescent="0.25">
      <c r="A1278">
        <v>414</v>
      </c>
      <c r="B1278" s="1">
        <f>DATE(2001,2,18) + TIME(0,0,0)</f>
        <v>36940</v>
      </c>
      <c r="C1278">
        <v>7311.9526366999999</v>
      </c>
    </row>
    <row r="1279" spans="1:3" x14ac:dyDescent="0.25">
      <c r="A1279">
        <v>415</v>
      </c>
      <c r="B1279" s="1">
        <f>DATE(2001,2,19) + TIME(0,0,0)</f>
        <v>36941</v>
      </c>
      <c r="C1279">
        <v>7311.9526366999999</v>
      </c>
    </row>
    <row r="1280" spans="1:3" x14ac:dyDescent="0.25">
      <c r="A1280">
        <v>416</v>
      </c>
      <c r="B1280" s="1">
        <f>DATE(2001,2,20) + TIME(0,0,0)</f>
        <v>36942</v>
      </c>
      <c r="C1280">
        <v>7311.9526366999999</v>
      </c>
    </row>
    <row r="1281" spans="1:3" x14ac:dyDescent="0.25">
      <c r="A1281">
        <v>417</v>
      </c>
      <c r="B1281" s="1">
        <f>DATE(2001,2,21) + TIME(0,0,0)</f>
        <v>36943</v>
      </c>
      <c r="C1281">
        <v>7311.9526366999999</v>
      </c>
    </row>
    <row r="1282" spans="1:3" x14ac:dyDescent="0.25">
      <c r="A1282">
        <v>418</v>
      </c>
      <c r="B1282" s="1">
        <f>DATE(2001,2,22) + TIME(0,0,0)</f>
        <v>36944</v>
      </c>
      <c r="C1282">
        <v>7311.9526366999999</v>
      </c>
    </row>
    <row r="1283" spans="1:3" x14ac:dyDescent="0.25">
      <c r="A1283">
        <v>419</v>
      </c>
      <c r="B1283" s="1">
        <f>DATE(2001,2,23) + TIME(0,0,0)</f>
        <v>36945</v>
      </c>
      <c r="C1283">
        <v>7311.9526366999999</v>
      </c>
    </row>
    <row r="1284" spans="1:3" x14ac:dyDescent="0.25">
      <c r="A1284">
        <v>420</v>
      </c>
      <c r="B1284" s="1">
        <f>DATE(2001,2,24) + TIME(0,0,0)</f>
        <v>36946</v>
      </c>
      <c r="C1284">
        <v>7311.9526366999999</v>
      </c>
    </row>
    <row r="1285" spans="1:3" x14ac:dyDescent="0.25">
      <c r="A1285">
        <v>421</v>
      </c>
      <c r="B1285" s="1">
        <f>DATE(2001,2,25) + TIME(0,0,0)</f>
        <v>36947</v>
      </c>
      <c r="C1285">
        <v>7311.9526366999999</v>
      </c>
    </row>
    <row r="1286" spans="1:3" x14ac:dyDescent="0.25">
      <c r="A1286">
        <v>422</v>
      </c>
      <c r="B1286" s="1">
        <f>DATE(2001,2,26) + TIME(0,0,0)</f>
        <v>36948</v>
      </c>
      <c r="C1286">
        <v>7311.9526366999999</v>
      </c>
    </row>
    <row r="1287" spans="1:3" x14ac:dyDescent="0.25">
      <c r="A1287">
        <v>423</v>
      </c>
      <c r="B1287" s="1">
        <f>DATE(2001,2,27) + TIME(0,0,0)</f>
        <v>36949</v>
      </c>
      <c r="C1287">
        <v>7311.9526366999999</v>
      </c>
    </row>
    <row r="1288" spans="1:3" x14ac:dyDescent="0.25">
      <c r="A1288">
        <v>424</v>
      </c>
      <c r="B1288" s="1">
        <f>DATE(2001,2,28) + TIME(0,0,0)</f>
        <v>36950</v>
      </c>
      <c r="C1288">
        <v>7311.9526366999999</v>
      </c>
    </row>
    <row r="1289" spans="1:3" x14ac:dyDescent="0.25">
      <c r="A1289">
        <v>425</v>
      </c>
      <c r="B1289" s="1">
        <f>DATE(2001,3,1) + TIME(0,0,0)</f>
        <v>36951</v>
      </c>
      <c r="C1289">
        <v>7311.9526366999999</v>
      </c>
    </row>
    <row r="1291" spans="1:3" x14ac:dyDescent="0.25">
      <c r="A1291" t="s">
        <v>6</v>
      </c>
    </row>
    <row r="1293" spans="1:3" x14ac:dyDescent="0.25">
      <c r="A1293" t="s">
        <v>1</v>
      </c>
      <c r="B1293" t="s">
        <v>2</v>
      </c>
      <c r="C1293" t="s">
        <v>3</v>
      </c>
    </row>
    <row r="1294" spans="1:3" x14ac:dyDescent="0.25">
      <c r="A1294">
        <v>0</v>
      </c>
      <c r="B1294" s="1">
        <f>DATE(2000,1,1) + TIME(0,0,0)</f>
        <v>36526</v>
      </c>
      <c r="C1294">
        <v>6764.7060547000001</v>
      </c>
    </row>
    <row r="1295" spans="1:3" x14ac:dyDescent="0.25">
      <c r="A1295">
        <v>1</v>
      </c>
      <c r="B1295" s="1">
        <f>DATE(2000,1,2) + TIME(0,0,0)</f>
        <v>36527</v>
      </c>
      <c r="C1295">
        <v>6647.3955077999999</v>
      </c>
    </row>
    <row r="1296" spans="1:3" x14ac:dyDescent="0.25">
      <c r="A1296">
        <v>2</v>
      </c>
      <c r="B1296" s="1">
        <f>DATE(2000,1,3) + TIME(0,0,0)</f>
        <v>36528</v>
      </c>
      <c r="C1296">
        <v>6582.9277344000002</v>
      </c>
    </row>
    <row r="1297" spans="1:3" x14ac:dyDescent="0.25">
      <c r="A1297">
        <v>3</v>
      </c>
      <c r="B1297" s="1">
        <f>DATE(2000,1,4) + TIME(0,0,0)</f>
        <v>36529</v>
      </c>
      <c r="C1297">
        <v>6521.1777344000002</v>
      </c>
    </row>
    <row r="1298" spans="1:3" x14ac:dyDescent="0.25">
      <c r="A1298">
        <v>4</v>
      </c>
      <c r="B1298" s="1">
        <f>DATE(2000,1,5) + TIME(0,0,0)</f>
        <v>36530</v>
      </c>
      <c r="C1298">
        <v>6461.1777344000002</v>
      </c>
    </row>
    <row r="1299" spans="1:3" x14ac:dyDescent="0.25">
      <c r="A1299">
        <v>5</v>
      </c>
      <c r="B1299" s="1">
        <f>DATE(2000,1,6) + TIME(0,0,0)</f>
        <v>36531</v>
      </c>
      <c r="C1299">
        <v>6403.0839844000002</v>
      </c>
    </row>
    <row r="1300" spans="1:3" x14ac:dyDescent="0.25">
      <c r="A1300">
        <v>6</v>
      </c>
      <c r="B1300" s="1">
        <f>DATE(2000,1,7) + TIME(0,0,0)</f>
        <v>36532</v>
      </c>
      <c r="C1300">
        <v>6346.3168944999998</v>
      </c>
    </row>
    <row r="1301" spans="1:3" x14ac:dyDescent="0.25">
      <c r="A1301">
        <v>7</v>
      </c>
      <c r="B1301" s="1">
        <f>DATE(2000,1,8) + TIME(0,0,0)</f>
        <v>36533</v>
      </c>
      <c r="C1301">
        <v>6290.8471680000002</v>
      </c>
    </row>
    <row r="1302" spans="1:3" x14ac:dyDescent="0.25">
      <c r="A1302">
        <v>8</v>
      </c>
      <c r="B1302" s="1">
        <f>DATE(2000,1,9) + TIME(0,0,0)</f>
        <v>36534</v>
      </c>
      <c r="C1302">
        <v>6236.6445311999996</v>
      </c>
    </row>
    <row r="1303" spans="1:3" x14ac:dyDescent="0.25">
      <c r="A1303">
        <v>9</v>
      </c>
      <c r="B1303" s="1">
        <f>DATE(2000,1,10) + TIME(0,0,0)</f>
        <v>36535</v>
      </c>
      <c r="C1303">
        <v>6183.3442383000001</v>
      </c>
    </row>
    <row r="1304" spans="1:3" x14ac:dyDescent="0.25">
      <c r="A1304">
        <v>10</v>
      </c>
      <c r="B1304" s="1">
        <f>DATE(2000,1,11) + TIME(0,0,0)</f>
        <v>36536</v>
      </c>
      <c r="C1304">
        <v>6131.0043944999998</v>
      </c>
    </row>
    <row r="1305" spans="1:3" x14ac:dyDescent="0.25">
      <c r="A1305">
        <v>11</v>
      </c>
      <c r="B1305" s="1">
        <f>DATE(2000,1,12) + TIME(0,0,0)</f>
        <v>36537</v>
      </c>
      <c r="C1305">
        <v>6079.7919922000001</v>
      </c>
    </row>
    <row r="1306" spans="1:3" x14ac:dyDescent="0.25">
      <c r="A1306">
        <v>12</v>
      </c>
      <c r="B1306" s="1">
        <f>DATE(2000,1,13) + TIME(0,0,0)</f>
        <v>36538</v>
      </c>
      <c r="C1306">
        <v>6029.3964844000002</v>
      </c>
    </row>
    <row r="1307" spans="1:3" x14ac:dyDescent="0.25">
      <c r="A1307">
        <v>13</v>
      </c>
      <c r="B1307" s="1">
        <f>DATE(2000,1,14) + TIME(0,0,0)</f>
        <v>36539</v>
      </c>
      <c r="C1307">
        <v>5979.6855469000002</v>
      </c>
    </row>
    <row r="1308" spans="1:3" x14ac:dyDescent="0.25">
      <c r="A1308">
        <v>14</v>
      </c>
      <c r="B1308" s="1">
        <f>DATE(2000,1,15) + TIME(0,0,0)</f>
        <v>36540</v>
      </c>
      <c r="C1308">
        <v>5930.8447266000003</v>
      </c>
    </row>
    <row r="1309" spans="1:3" x14ac:dyDescent="0.25">
      <c r="A1309">
        <v>15</v>
      </c>
      <c r="B1309" s="1">
        <f>DATE(2000,1,16) + TIME(0,0,0)</f>
        <v>36541</v>
      </c>
      <c r="C1309">
        <v>5882.8027344000002</v>
      </c>
    </row>
    <row r="1310" spans="1:3" x14ac:dyDescent="0.25">
      <c r="A1310">
        <v>16</v>
      </c>
      <c r="B1310" s="1">
        <f>DATE(2000,1,17) + TIME(0,0,0)</f>
        <v>36542</v>
      </c>
      <c r="C1310">
        <v>5835.5629883000001</v>
      </c>
    </row>
    <row r="1311" spans="1:3" x14ac:dyDescent="0.25">
      <c r="A1311">
        <v>17</v>
      </c>
      <c r="B1311" s="1">
        <f>DATE(2000,1,18) + TIME(0,0,0)</f>
        <v>36543</v>
      </c>
      <c r="C1311">
        <v>5788.7783202999999</v>
      </c>
    </row>
    <row r="1312" spans="1:3" x14ac:dyDescent="0.25">
      <c r="A1312">
        <v>18</v>
      </c>
      <c r="B1312" s="1">
        <f>DATE(2000,1,19) + TIME(0,0,0)</f>
        <v>36544</v>
      </c>
      <c r="C1312">
        <v>5742.8261719000002</v>
      </c>
    </row>
    <row r="1313" spans="1:3" x14ac:dyDescent="0.25">
      <c r="A1313">
        <v>19</v>
      </c>
      <c r="B1313" s="1">
        <f>DATE(2000,1,20) + TIME(0,0,0)</f>
        <v>36545</v>
      </c>
      <c r="C1313">
        <v>5697.4365233999997</v>
      </c>
    </row>
    <row r="1314" spans="1:3" x14ac:dyDescent="0.25">
      <c r="A1314">
        <v>20</v>
      </c>
      <c r="B1314" s="1">
        <f>DATE(2000,1,21) + TIME(0,0,0)</f>
        <v>36546</v>
      </c>
      <c r="C1314">
        <v>5652.6479491999999</v>
      </c>
    </row>
    <row r="1315" spans="1:3" x14ac:dyDescent="0.25">
      <c r="A1315">
        <v>21</v>
      </c>
      <c r="B1315" s="1">
        <f>DATE(2000,1,22) + TIME(0,0,0)</f>
        <v>36547</v>
      </c>
      <c r="C1315">
        <v>5608.2646483999997</v>
      </c>
    </row>
    <row r="1316" spans="1:3" x14ac:dyDescent="0.25">
      <c r="A1316">
        <v>22</v>
      </c>
      <c r="B1316" s="1">
        <f>DATE(2000,1,23) + TIME(0,0,0)</f>
        <v>36548</v>
      </c>
      <c r="C1316">
        <v>5564.5532227000003</v>
      </c>
    </row>
    <row r="1317" spans="1:3" x14ac:dyDescent="0.25">
      <c r="A1317">
        <v>23</v>
      </c>
      <c r="B1317" s="1">
        <f>DATE(2000,1,24) + TIME(0,0,0)</f>
        <v>36549</v>
      </c>
      <c r="C1317">
        <v>5521.4106444999998</v>
      </c>
    </row>
    <row r="1318" spans="1:3" x14ac:dyDescent="0.25">
      <c r="A1318">
        <v>24</v>
      </c>
      <c r="B1318" s="1">
        <f>DATE(2000,1,25) + TIME(0,0,0)</f>
        <v>36550</v>
      </c>
      <c r="C1318">
        <v>5478.7290039</v>
      </c>
    </row>
    <row r="1319" spans="1:3" x14ac:dyDescent="0.25">
      <c r="A1319">
        <v>25</v>
      </c>
      <c r="B1319" s="1">
        <f>DATE(2000,1,26) + TIME(0,0,0)</f>
        <v>36551</v>
      </c>
      <c r="C1319">
        <v>5436.6962891000003</v>
      </c>
    </row>
    <row r="1320" spans="1:3" x14ac:dyDescent="0.25">
      <c r="A1320">
        <v>26</v>
      </c>
      <c r="B1320" s="1">
        <f>DATE(2000,1,27) + TIME(0,0,0)</f>
        <v>36552</v>
      </c>
      <c r="C1320">
        <v>5395.0092772999997</v>
      </c>
    </row>
    <row r="1321" spans="1:3" x14ac:dyDescent="0.25">
      <c r="A1321">
        <v>27</v>
      </c>
      <c r="B1321" s="1">
        <f>DATE(2000,1,28) + TIME(0,0,0)</f>
        <v>36553</v>
      </c>
      <c r="C1321">
        <v>5353.7817383000001</v>
      </c>
    </row>
    <row r="1322" spans="1:3" x14ac:dyDescent="0.25">
      <c r="A1322">
        <v>28</v>
      </c>
      <c r="B1322" s="1">
        <f>DATE(2000,1,29) + TIME(0,0,0)</f>
        <v>36554</v>
      </c>
      <c r="C1322">
        <v>5313.1435547000001</v>
      </c>
    </row>
    <row r="1323" spans="1:3" x14ac:dyDescent="0.25">
      <c r="A1323">
        <v>29</v>
      </c>
      <c r="B1323" s="1">
        <f>DATE(2000,1,30) + TIME(0,0,0)</f>
        <v>36555</v>
      </c>
      <c r="C1323">
        <v>5272.9667969000002</v>
      </c>
    </row>
    <row r="1324" spans="1:3" x14ac:dyDescent="0.25">
      <c r="A1324">
        <v>30</v>
      </c>
      <c r="B1324" s="1">
        <f>DATE(2000,1,31) + TIME(0,0,0)</f>
        <v>36556</v>
      </c>
      <c r="C1324">
        <v>5232.9409180000002</v>
      </c>
    </row>
    <row r="1325" spans="1:3" x14ac:dyDescent="0.25">
      <c r="A1325">
        <v>31</v>
      </c>
      <c r="B1325" s="1">
        <f>DATE(2000,2,1) + TIME(0,0,0)</f>
        <v>36557</v>
      </c>
      <c r="C1325">
        <v>5193.2133789</v>
      </c>
    </row>
    <row r="1326" spans="1:3" x14ac:dyDescent="0.25">
      <c r="A1326">
        <v>32</v>
      </c>
      <c r="B1326" s="1">
        <f>DATE(2000,2,2) + TIME(0,0,0)</f>
        <v>36558</v>
      </c>
      <c r="C1326">
        <v>5153.9174805000002</v>
      </c>
    </row>
    <row r="1327" spans="1:3" x14ac:dyDescent="0.25">
      <c r="A1327">
        <v>33</v>
      </c>
      <c r="B1327" s="1">
        <f>DATE(2000,2,3) + TIME(0,0,0)</f>
        <v>36559</v>
      </c>
      <c r="C1327">
        <v>5115.0078125</v>
      </c>
    </row>
    <row r="1328" spans="1:3" x14ac:dyDescent="0.25">
      <c r="A1328">
        <v>34</v>
      </c>
      <c r="B1328" s="1">
        <f>DATE(2000,2,4) + TIME(0,0,0)</f>
        <v>36560</v>
      </c>
      <c r="C1328">
        <v>5076.6308594000002</v>
      </c>
    </row>
    <row r="1329" spans="1:3" x14ac:dyDescent="0.25">
      <c r="A1329">
        <v>35</v>
      </c>
      <c r="B1329" s="1">
        <f>DATE(2000,2,5) + TIME(0,0,0)</f>
        <v>36561</v>
      </c>
      <c r="C1329">
        <v>5038.6743164</v>
      </c>
    </row>
    <row r="1330" spans="1:3" x14ac:dyDescent="0.25">
      <c r="A1330">
        <v>36</v>
      </c>
      <c r="B1330" s="1">
        <f>DATE(2000,2,6) + TIME(0,0,0)</f>
        <v>36562</v>
      </c>
      <c r="C1330">
        <v>5001.0019530999998</v>
      </c>
    </row>
    <row r="1331" spans="1:3" x14ac:dyDescent="0.25">
      <c r="A1331">
        <v>37</v>
      </c>
      <c r="B1331" s="1">
        <f>DATE(2000,2,7) + TIME(0,0,0)</f>
        <v>36563</v>
      </c>
      <c r="C1331">
        <v>4963.7080077999999</v>
      </c>
    </row>
    <row r="1332" spans="1:3" x14ac:dyDescent="0.25">
      <c r="A1332">
        <v>38</v>
      </c>
      <c r="B1332" s="1">
        <f>DATE(2000,2,8) + TIME(0,0,0)</f>
        <v>36564</v>
      </c>
      <c r="C1332">
        <v>4926.8647461</v>
      </c>
    </row>
    <row r="1333" spans="1:3" x14ac:dyDescent="0.25">
      <c r="A1333">
        <v>39</v>
      </c>
      <c r="B1333" s="1">
        <f>DATE(2000,2,9) + TIME(0,0,0)</f>
        <v>36565</v>
      </c>
      <c r="C1333">
        <v>4890.2802733999997</v>
      </c>
    </row>
    <row r="1334" spans="1:3" x14ac:dyDescent="0.25">
      <c r="A1334">
        <v>40</v>
      </c>
      <c r="B1334" s="1">
        <f>DATE(2000,2,10) + TIME(0,0,0)</f>
        <v>36566</v>
      </c>
      <c r="C1334">
        <v>4853.9443358999997</v>
      </c>
    </row>
    <row r="1335" spans="1:3" x14ac:dyDescent="0.25">
      <c r="A1335">
        <v>41</v>
      </c>
      <c r="B1335" s="1">
        <f>DATE(2000,2,11) + TIME(0,0,0)</f>
        <v>36567</v>
      </c>
      <c r="C1335">
        <v>4817.8603516000003</v>
      </c>
    </row>
    <row r="1336" spans="1:3" x14ac:dyDescent="0.25">
      <c r="A1336">
        <v>42</v>
      </c>
      <c r="B1336" s="1">
        <f>DATE(2000,2,12) + TIME(0,0,0)</f>
        <v>36568</v>
      </c>
      <c r="C1336">
        <v>4782.1206055000002</v>
      </c>
    </row>
    <row r="1337" spans="1:3" x14ac:dyDescent="0.25">
      <c r="A1337">
        <v>43</v>
      </c>
      <c r="B1337" s="1">
        <f>DATE(2000,2,13) + TIME(0,0,0)</f>
        <v>36569</v>
      </c>
      <c r="C1337">
        <v>4746.7128905999998</v>
      </c>
    </row>
    <row r="1338" spans="1:3" x14ac:dyDescent="0.25">
      <c r="A1338">
        <v>44</v>
      </c>
      <c r="B1338" s="1">
        <f>DATE(2000,2,14) + TIME(0,0,0)</f>
        <v>36570</v>
      </c>
      <c r="C1338">
        <v>4711.5722655999998</v>
      </c>
    </row>
    <row r="1339" spans="1:3" x14ac:dyDescent="0.25">
      <c r="A1339">
        <v>45</v>
      </c>
      <c r="B1339" s="1">
        <f>DATE(2000,2,15) + TIME(0,0,0)</f>
        <v>36571</v>
      </c>
      <c r="C1339">
        <v>4676.671875</v>
      </c>
    </row>
    <row r="1340" spans="1:3" x14ac:dyDescent="0.25">
      <c r="A1340">
        <v>46</v>
      </c>
      <c r="B1340" s="1">
        <f>DATE(2000,2,16) + TIME(0,0,0)</f>
        <v>36572</v>
      </c>
      <c r="C1340">
        <v>4642.0273438000004</v>
      </c>
    </row>
    <row r="1341" spans="1:3" x14ac:dyDescent="0.25">
      <c r="A1341">
        <v>47</v>
      </c>
      <c r="B1341" s="1">
        <f>DATE(2000,2,17) + TIME(0,0,0)</f>
        <v>36573</v>
      </c>
      <c r="C1341">
        <v>4607.6464844000002</v>
      </c>
    </row>
    <row r="1342" spans="1:3" x14ac:dyDescent="0.25">
      <c r="A1342">
        <v>48</v>
      </c>
      <c r="B1342" s="1">
        <f>DATE(2000,2,18) + TIME(0,0,0)</f>
        <v>36574</v>
      </c>
      <c r="C1342">
        <v>4573.5942383000001</v>
      </c>
    </row>
    <row r="1343" spans="1:3" x14ac:dyDescent="0.25">
      <c r="A1343">
        <v>49</v>
      </c>
      <c r="B1343" s="1">
        <f>DATE(2000,2,19) + TIME(0,0,0)</f>
        <v>36575</v>
      </c>
      <c r="C1343">
        <v>4539.7412108999997</v>
      </c>
    </row>
    <row r="1344" spans="1:3" x14ac:dyDescent="0.25">
      <c r="A1344">
        <v>50</v>
      </c>
      <c r="B1344" s="1">
        <f>DATE(2000,2,20) + TIME(0,0,0)</f>
        <v>36576</v>
      </c>
      <c r="C1344">
        <v>4506.1049805000002</v>
      </c>
    </row>
    <row r="1345" spans="1:3" x14ac:dyDescent="0.25">
      <c r="A1345">
        <v>51</v>
      </c>
      <c r="B1345" s="1">
        <f>DATE(2000,2,21) + TIME(0,0,0)</f>
        <v>36577</v>
      </c>
      <c r="C1345">
        <v>4472.8012694999998</v>
      </c>
    </row>
    <row r="1346" spans="1:3" x14ac:dyDescent="0.25">
      <c r="A1346">
        <v>52</v>
      </c>
      <c r="B1346" s="1">
        <f>DATE(2000,2,22) + TIME(0,0,0)</f>
        <v>36578</v>
      </c>
      <c r="C1346">
        <v>4439.7836914</v>
      </c>
    </row>
    <row r="1347" spans="1:3" x14ac:dyDescent="0.25">
      <c r="A1347">
        <v>53</v>
      </c>
      <c r="B1347" s="1">
        <f>DATE(2000,2,23) + TIME(0,0,0)</f>
        <v>36579</v>
      </c>
      <c r="C1347">
        <v>4407.1137694999998</v>
      </c>
    </row>
    <row r="1348" spans="1:3" x14ac:dyDescent="0.25">
      <c r="A1348">
        <v>54</v>
      </c>
      <c r="B1348" s="1">
        <f>DATE(2000,2,24) + TIME(0,0,0)</f>
        <v>36580</v>
      </c>
      <c r="C1348">
        <v>4374.8002930000002</v>
      </c>
    </row>
    <row r="1349" spans="1:3" x14ac:dyDescent="0.25">
      <c r="A1349">
        <v>55</v>
      </c>
      <c r="B1349" s="1">
        <f>DATE(2000,2,25) + TIME(0,0,0)</f>
        <v>36581</v>
      </c>
      <c r="C1349">
        <v>4342.7592772999997</v>
      </c>
    </row>
    <row r="1350" spans="1:3" x14ac:dyDescent="0.25">
      <c r="A1350">
        <v>56</v>
      </c>
      <c r="B1350" s="1">
        <f>DATE(2000,2,26) + TIME(0,0,0)</f>
        <v>36582</v>
      </c>
      <c r="C1350">
        <v>4310.9692383000001</v>
      </c>
    </row>
    <row r="1351" spans="1:3" x14ac:dyDescent="0.25">
      <c r="A1351">
        <v>57</v>
      </c>
      <c r="B1351" s="1">
        <f>DATE(2000,2,27) + TIME(0,0,0)</f>
        <v>36583</v>
      </c>
      <c r="C1351">
        <v>4279.5849608999997</v>
      </c>
    </row>
    <row r="1352" spans="1:3" x14ac:dyDescent="0.25">
      <c r="A1352">
        <v>58</v>
      </c>
      <c r="B1352" s="1">
        <f>DATE(2000,2,28) + TIME(0,0,0)</f>
        <v>36584</v>
      </c>
      <c r="C1352">
        <v>4248.6850586</v>
      </c>
    </row>
    <row r="1353" spans="1:3" x14ac:dyDescent="0.25">
      <c r="A1353">
        <v>59</v>
      </c>
      <c r="B1353" s="1">
        <f>DATE(2000,2,29) + TIME(0,0,0)</f>
        <v>36585</v>
      </c>
      <c r="C1353">
        <v>4218.6210938000004</v>
      </c>
    </row>
    <row r="1354" spans="1:3" x14ac:dyDescent="0.25">
      <c r="A1354">
        <v>60</v>
      </c>
      <c r="B1354" s="1">
        <f>DATE(2000,3,1) + TIME(0,0,0)</f>
        <v>36586</v>
      </c>
      <c r="C1354">
        <v>4189.5986327999999</v>
      </c>
    </row>
    <row r="1355" spans="1:3" x14ac:dyDescent="0.25">
      <c r="A1355">
        <v>61</v>
      </c>
      <c r="B1355" s="1">
        <f>DATE(2000,3,2) + TIME(0,0,0)</f>
        <v>36587</v>
      </c>
      <c r="C1355">
        <v>4161.6010741999999</v>
      </c>
    </row>
    <row r="1356" spans="1:3" x14ac:dyDescent="0.25">
      <c r="A1356">
        <v>62</v>
      </c>
      <c r="B1356" s="1">
        <f>DATE(2000,3,3) + TIME(0,0,0)</f>
        <v>36588</v>
      </c>
      <c r="C1356">
        <v>4134.5410155999998</v>
      </c>
    </row>
    <row r="1357" spans="1:3" x14ac:dyDescent="0.25">
      <c r="A1357">
        <v>63</v>
      </c>
      <c r="B1357" s="1">
        <f>DATE(2000,3,4) + TIME(0,0,0)</f>
        <v>36589</v>
      </c>
      <c r="C1357">
        <v>4108.0249022999997</v>
      </c>
    </row>
    <row r="1358" spans="1:3" x14ac:dyDescent="0.25">
      <c r="A1358">
        <v>64</v>
      </c>
      <c r="B1358" s="1">
        <f>DATE(2000,3,5) + TIME(0,0,0)</f>
        <v>36590</v>
      </c>
      <c r="C1358">
        <v>4082.4204101999999</v>
      </c>
    </row>
    <row r="1359" spans="1:3" x14ac:dyDescent="0.25">
      <c r="A1359">
        <v>65</v>
      </c>
      <c r="B1359" s="1">
        <f>DATE(2000,3,6) + TIME(0,0,0)</f>
        <v>36591</v>
      </c>
      <c r="C1359">
        <v>4057.9558105000001</v>
      </c>
    </row>
    <row r="1360" spans="1:3" x14ac:dyDescent="0.25">
      <c r="A1360">
        <v>66</v>
      </c>
      <c r="B1360" s="1">
        <f>DATE(2000,3,7) + TIME(0,0,0)</f>
        <v>36592</v>
      </c>
      <c r="C1360">
        <v>4034.8774414</v>
      </c>
    </row>
    <row r="1361" spans="1:3" x14ac:dyDescent="0.25">
      <c r="A1361">
        <v>67</v>
      </c>
      <c r="B1361" s="1">
        <f>DATE(2000,3,8) + TIME(0,0,0)</f>
        <v>36593</v>
      </c>
      <c r="C1361">
        <v>4012.7507323999998</v>
      </c>
    </row>
    <row r="1362" spans="1:3" x14ac:dyDescent="0.25">
      <c r="A1362">
        <v>68</v>
      </c>
      <c r="B1362" s="1">
        <f>DATE(2000,3,9) + TIME(0,0,0)</f>
        <v>36594</v>
      </c>
      <c r="C1362">
        <v>3991.3923340000001</v>
      </c>
    </row>
    <row r="1363" spans="1:3" x14ac:dyDescent="0.25">
      <c r="A1363">
        <v>69</v>
      </c>
      <c r="B1363" s="1">
        <f>DATE(2000,3,10) + TIME(0,0,0)</f>
        <v>36595</v>
      </c>
      <c r="C1363">
        <v>3970.7180176000002</v>
      </c>
    </row>
    <row r="1364" spans="1:3" x14ac:dyDescent="0.25">
      <c r="A1364">
        <v>70</v>
      </c>
      <c r="B1364" s="1">
        <f>DATE(2000,3,11) + TIME(0,0,0)</f>
        <v>36596</v>
      </c>
      <c r="C1364">
        <v>3951.1044922000001</v>
      </c>
    </row>
    <row r="1365" spans="1:3" x14ac:dyDescent="0.25">
      <c r="A1365">
        <v>71</v>
      </c>
      <c r="B1365" s="1">
        <f>DATE(2000,3,12) + TIME(0,0,0)</f>
        <v>36597</v>
      </c>
      <c r="C1365">
        <v>3931.7873534999999</v>
      </c>
    </row>
    <row r="1366" spans="1:3" x14ac:dyDescent="0.25">
      <c r="A1366">
        <v>72</v>
      </c>
      <c r="B1366" s="1">
        <f>DATE(2000,3,13) + TIME(0,0,0)</f>
        <v>36598</v>
      </c>
      <c r="C1366">
        <v>3913.1923827999999</v>
      </c>
    </row>
    <row r="1367" spans="1:3" x14ac:dyDescent="0.25">
      <c r="A1367">
        <v>73</v>
      </c>
      <c r="B1367" s="1">
        <f>DATE(2000,3,14) + TIME(0,0,0)</f>
        <v>36599</v>
      </c>
      <c r="C1367">
        <v>3895.1345215000001</v>
      </c>
    </row>
    <row r="1368" spans="1:3" x14ac:dyDescent="0.25">
      <c r="A1368">
        <v>74</v>
      </c>
      <c r="B1368" s="1">
        <f>DATE(2000,3,15) + TIME(0,0,0)</f>
        <v>36600</v>
      </c>
      <c r="C1368">
        <v>3877.3620605000001</v>
      </c>
    </row>
    <row r="1369" spans="1:3" x14ac:dyDescent="0.25">
      <c r="A1369">
        <v>75</v>
      </c>
      <c r="B1369" s="1">
        <f>DATE(2000,3,16) + TIME(0,0,0)</f>
        <v>36601</v>
      </c>
      <c r="C1369">
        <v>3859.8066405999998</v>
      </c>
    </row>
    <row r="1370" spans="1:3" x14ac:dyDescent="0.25">
      <c r="A1370">
        <v>76</v>
      </c>
      <c r="B1370" s="1">
        <f>DATE(2000,3,17) + TIME(0,0,0)</f>
        <v>36602</v>
      </c>
      <c r="C1370">
        <v>3842.6474609000002</v>
      </c>
    </row>
    <row r="1371" spans="1:3" x14ac:dyDescent="0.25">
      <c r="A1371">
        <v>77</v>
      </c>
      <c r="B1371" s="1">
        <f>DATE(2000,3,18) + TIME(0,0,0)</f>
        <v>36603</v>
      </c>
      <c r="C1371">
        <v>3825.7468262000002</v>
      </c>
    </row>
    <row r="1372" spans="1:3" x14ac:dyDescent="0.25">
      <c r="A1372">
        <v>78</v>
      </c>
      <c r="B1372" s="1">
        <f>DATE(2000,3,19) + TIME(0,0,0)</f>
        <v>36604</v>
      </c>
      <c r="C1372">
        <v>3809.2561034999999</v>
      </c>
    </row>
    <row r="1373" spans="1:3" x14ac:dyDescent="0.25">
      <c r="A1373">
        <v>79</v>
      </c>
      <c r="B1373" s="1">
        <f>DATE(2000,3,20) + TIME(0,0,0)</f>
        <v>36605</v>
      </c>
      <c r="C1373">
        <v>3793.2099609000002</v>
      </c>
    </row>
    <row r="1374" spans="1:3" x14ac:dyDescent="0.25">
      <c r="A1374">
        <v>80</v>
      </c>
      <c r="B1374" s="1">
        <f>DATE(2000,3,21) + TIME(0,0,0)</f>
        <v>36606</v>
      </c>
      <c r="C1374">
        <v>3777.4223633000001</v>
      </c>
    </row>
    <row r="1375" spans="1:3" x14ac:dyDescent="0.25">
      <c r="A1375">
        <v>81</v>
      </c>
      <c r="B1375" s="1">
        <f>DATE(2000,3,22) + TIME(0,0,0)</f>
        <v>36607</v>
      </c>
      <c r="C1375">
        <v>3762.0493164</v>
      </c>
    </row>
    <row r="1376" spans="1:3" x14ac:dyDescent="0.25">
      <c r="A1376">
        <v>82</v>
      </c>
      <c r="B1376" s="1">
        <f>DATE(2000,3,23) + TIME(0,0,0)</f>
        <v>36608</v>
      </c>
      <c r="C1376">
        <v>3747.1372070000002</v>
      </c>
    </row>
    <row r="1377" spans="1:3" x14ac:dyDescent="0.25">
      <c r="A1377">
        <v>83</v>
      </c>
      <c r="B1377" s="1">
        <f>DATE(2000,3,24) + TIME(0,0,0)</f>
        <v>36609</v>
      </c>
      <c r="C1377">
        <v>3732.5124512000002</v>
      </c>
    </row>
    <row r="1378" spans="1:3" x14ac:dyDescent="0.25">
      <c r="A1378">
        <v>84</v>
      </c>
      <c r="B1378" s="1">
        <f>DATE(2000,3,25) + TIME(0,0,0)</f>
        <v>36610</v>
      </c>
      <c r="C1378">
        <v>3718.1730957</v>
      </c>
    </row>
    <row r="1379" spans="1:3" x14ac:dyDescent="0.25">
      <c r="A1379">
        <v>85</v>
      </c>
      <c r="B1379" s="1">
        <f>DATE(2000,3,26) + TIME(0,0,0)</f>
        <v>36611</v>
      </c>
      <c r="C1379">
        <v>3704.1120605000001</v>
      </c>
    </row>
    <row r="1380" spans="1:3" x14ac:dyDescent="0.25">
      <c r="A1380">
        <v>86</v>
      </c>
      <c r="B1380" s="1">
        <f>DATE(2000,3,27) + TIME(0,0,0)</f>
        <v>36612</v>
      </c>
      <c r="C1380">
        <v>3690.3212890999998</v>
      </c>
    </row>
    <row r="1381" spans="1:3" x14ac:dyDescent="0.25">
      <c r="A1381">
        <v>87</v>
      </c>
      <c r="B1381" s="1">
        <f>DATE(2000,3,28) + TIME(0,0,0)</f>
        <v>36613</v>
      </c>
      <c r="C1381">
        <v>3676.7927245999999</v>
      </c>
    </row>
    <row r="1382" spans="1:3" x14ac:dyDescent="0.25">
      <c r="A1382">
        <v>88</v>
      </c>
      <c r="B1382" s="1">
        <f>DATE(2000,3,29) + TIME(0,0,0)</f>
        <v>36614</v>
      </c>
      <c r="C1382">
        <v>3663.5080566000001</v>
      </c>
    </row>
    <row r="1383" spans="1:3" x14ac:dyDescent="0.25">
      <c r="A1383">
        <v>89</v>
      </c>
      <c r="B1383" s="1">
        <f>DATE(2000,3,30) + TIME(0,0,0)</f>
        <v>36615</v>
      </c>
      <c r="C1383">
        <v>3650.4533691000001</v>
      </c>
    </row>
    <row r="1384" spans="1:3" x14ac:dyDescent="0.25">
      <c r="A1384">
        <v>90</v>
      </c>
      <c r="B1384" s="1">
        <f>DATE(2000,3,31) + TIME(0,0,0)</f>
        <v>36616</v>
      </c>
      <c r="C1384">
        <v>3637.6210937999999</v>
      </c>
    </row>
    <row r="1385" spans="1:3" x14ac:dyDescent="0.25">
      <c r="A1385">
        <v>91</v>
      </c>
      <c r="B1385" s="1">
        <f>DATE(2000,4,1) + TIME(0,0,0)</f>
        <v>36617</v>
      </c>
      <c r="C1385">
        <v>3625.0046387000002</v>
      </c>
    </row>
    <row r="1386" spans="1:3" x14ac:dyDescent="0.25">
      <c r="A1386">
        <v>92</v>
      </c>
      <c r="B1386" s="1">
        <f>DATE(2000,4,2) + TIME(0,0,0)</f>
        <v>36618</v>
      </c>
      <c r="C1386">
        <v>3612.5981445000002</v>
      </c>
    </row>
    <row r="1387" spans="1:3" x14ac:dyDescent="0.25">
      <c r="A1387">
        <v>93</v>
      </c>
      <c r="B1387" s="1">
        <f>DATE(2000,4,3) + TIME(0,0,0)</f>
        <v>36619</v>
      </c>
      <c r="C1387">
        <v>3600.3962402000002</v>
      </c>
    </row>
    <row r="1388" spans="1:3" x14ac:dyDescent="0.25">
      <c r="A1388">
        <v>94</v>
      </c>
      <c r="B1388" s="1">
        <f>DATE(2000,4,4) + TIME(0,0,0)</f>
        <v>36620</v>
      </c>
      <c r="C1388">
        <v>3588.3933105000001</v>
      </c>
    </row>
    <row r="1389" spans="1:3" x14ac:dyDescent="0.25">
      <c r="A1389">
        <v>95</v>
      </c>
      <c r="B1389" s="1">
        <f>DATE(2000,4,5) + TIME(0,0,0)</f>
        <v>36621</v>
      </c>
      <c r="C1389">
        <v>3576.5854491999999</v>
      </c>
    </row>
    <row r="1390" spans="1:3" x14ac:dyDescent="0.25">
      <c r="A1390">
        <v>96</v>
      </c>
      <c r="B1390" s="1">
        <f>DATE(2000,4,6) + TIME(0,0,0)</f>
        <v>36622</v>
      </c>
      <c r="C1390">
        <v>3564.9672851999999</v>
      </c>
    </row>
    <row r="1391" spans="1:3" x14ac:dyDescent="0.25">
      <c r="A1391">
        <v>97</v>
      </c>
      <c r="B1391" s="1">
        <f>DATE(2000,4,7) + TIME(0,0,0)</f>
        <v>36623</v>
      </c>
      <c r="C1391">
        <v>3553.5334472999998</v>
      </c>
    </row>
    <row r="1392" spans="1:3" x14ac:dyDescent="0.25">
      <c r="A1392">
        <v>98</v>
      </c>
      <c r="B1392" s="1">
        <f>DATE(2000,4,8) + TIME(0,0,0)</f>
        <v>36624</v>
      </c>
      <c r="C1392">
        <v>3542.2707519999999</v>
      </c>
    </row>
    <row r="1393" spans="1:3" x14ac:dyDescent="0.25">
      <c r="A1393">
        <v>99</v>
      </c>
      <c r="B1393" s="1">
        <f>DATE(2000,4,9) + TIME(0,0,0)</f>
        <v>36625</v>
      </c>
      <c r="C1393">
        <v>3531.1662597999998</v>
      </c>
    </row>
    <row r="1394" spans="1:3" x14ac:dyDescent="0.25">
      <c r="A1394">
        <v>100</v>
      </c>
      <c r="B1394" s="1">
        <f>DATE(2000,4,10) + TIME(0,0,0)</f>
        <v>36626</v>
      </c>
      <c r="C1394">
        <v>3520.2170409999999</v>
      </c>
    </row>
    <row r="1395" spans="1:3" x14ac:dyDescent="0.25">
      <c r="A1395">
        <v>101</v>
      </c>
      <c r="B1395" s="1">
        <f>DATE(2000,4,11) + TIME(0,0,0)</f>
        <v>36627</v>
      </c>
      <c r="C1395">
        <v>3509.4194336</v>
      </c>
    </row>
    <row r="1396" spans="1:3" x14ac:dyDescent="0.25">
      <c r="A1396">
        <v>102</v>
      </c>
      <c r="B1396" s="1">
        <f>DATE(2000,4,12) + TIME(0,0,0)</f>
        <v>36628</v>
      </c>
      <c r="C1396">
        <v>3498.7702637000002</v>
      </c>
    </row>
    <row r="1397" spans="1:3" x14ac:dyDescent="0.25">
      <c r="A1397">
        <v>103</v>
      </c>
      <c r="B1397" s="1">
        <f>DATE(2000,4,13) + TIME(0,0,0)</f>
        <v>36629</v>
      </c>
      <c r="C1397">
        <v>3488.2658691000001</v>
      </c>
    </row>
    <row r="1398" spans="1:3" x14ac:dyDescent="0.25">
      <c r="A1398">
        <v>104</v>
      </c>
      <c r="B1398" s="1">
        <f>DATE(2000,4,14) + TIME(0,0,0)</f>
        <v>36630</v>
      </c>
      <c r="C1398">
        <v>3477.8996582</v>
      </c>
    </row>
    <row r="1399" spans="1:3" x14ac:dyDescent="0.25">
      <c r="A1399">
        <v>105</v>
      </c>
      <c r="B1399" s="1">
        <f>DATE(2000,4,15) + TIME(0,0,0)</f>
        <v>36631</v>
      </c>
      <c r="C1399">
        <v>3467.6567383000001</v>
      </c>
    </row>
    <row r="1400" spans="1:3" x14ac:dyDescent="0.25">
      <c r="A1400">
        <v>106</v>
      </c>
      <c r="B1400" s="1">
        <f>DATE(2000,4,16) + TIME(0,0,0)</f>
        <v>36632</v>
      </c>
      <c r="C1400">
        <v>3457.5344237999998</v>
      </c>
    </row>
    <row r="1401" spans="1:3" x14ac:dyDescent="0.25">
      <c r="A1401">
        <v>107</v>
      </c>
      <c r="B1401" s="1">
        <f>DATE(2000,4,17) + TIME(0,0,0)</f>
        <v>36633</v>
      </c>
      <c r="C1401">
        <v>3447.5224609000002</v>
      </c>
    </row>
    <row r="1402" spans="1:3" x14ac:dyDescent="0.25">
      <c r="A1402">
        <v>108</v>
      </c>
      <c r="B1402" s="1">
        <f>DATE(2000,4,18) + TIME(0,0,0)</f>
        <v>36634</v>
      </c>
      <c r="C1402">
        <v>3437.6176758000001</v>
      </c>
    </row>
    <row r="1403" spans="1:3" x14ac:dyDescent="0.25">
      <c r="A1403">
        <v>109</v>
      </c>
      <c r="B1403" s="1">
        <f>DATE(2000,4,19) + TIME(0,0,0)</f>
        <v>36635</v>
      </c>
      <c r="C1403">
        <v>3427.8188476999999</v>
      </c>
    </row>
    <row r="1404" spans="1:3" x14ac:dyDescent="0.25">
      <c r="A1404">
        <v>110</v>
      </c>
      <c r="B1404" s="1">
        <f>DATE(2000,4,20) + TIME(0,0,0)</f>
        <v>36636</v>
      </c>
      <c r="C1404">
        <v>3418.1245116999999</v>
      </c>
    </row>
    <row r="1405" spans="1:3" x14ac:dyDescent="0.25">
      <c r="A1405">
        <v>111</v>
      </c>
      <c r="B1405" s="1">
        <f>DATE(2000,4,21) + TIME(0,0,0)</f>
        <v>36637</v>
      </c>
      <c r="C1405">
        <v>3408.5319823999998</v>
      </c>
    </row>
    <row r="1406" spans="1:3" x14ac:dyDescent="0.25">
      <c r="A1406">
        <v>112</v>
      </c>
      <c r="B1406" s="1">
        <f>DATE(2000,4,22) + TIME(0,0,0)</f>
        <v>36638</v>
      </c>
      <c r="C1406">
        <v>3399.0305176000002</v>
      </c>
    </row>
    <row r="1407" spans="1:3" x14ac:dyDescent="0.25">
      <c r="A1407">
        <v>113</v>
      </c>
      <c r="B1407" s="1">
        <f>DATE(2000,4,23) + TIME(0,0,0)</f>
        <v>36639</v>
      </c>
      <c r="C1407">
        <v>3389.6062012000002</v>
      </c>
    </row>
    <row r="1408" spans="1:3" x14ac:dyDescent="0.25">
      <c r="A1408">
        <v>114</v>
      </c>
      <c r="B1408" s="1">
        <f>DATE(2000,4,24) + TIME(0,0,0)</f>
        <v>36640</v>
      </c>
      <c r="C1408">
        <v>3380.2556152000002</v>
      </c>
    </row>
    <row r="1409" spans="1:3" x14ac:dyDescent="0.25">
      <c r="A1409">
        <v>115</v>
      </c>
      <c r="B1409" s="1">
        <f>DATE(2000,4,25) + TIME(0,0,0)</f>
        <v>36641</v>
      </c>
      <c r="C1409">
        <v>3370.9685058999999</v>
      </c>
    </row>
    <row r="1410" spans="1:3" x14ac:dyDescent="0.25">
      <c r="A1410">
        <v>116</v>
      </c>
      <c r="B1410" s="1">
        <f>DATE(2000,4,26) + TIME(0,0,0)</f>
        <v>36642</v>
      </c>
      <c r="C1410">
        <v>3361.7648926000002</v>
      </c>
    </row>
    <row r="1411" spans="1:3" x14ac:dyDescent="0.25">
      <c r="A1411">
        <v>117</v>
      </c>
      <c r="B1411" s="1">
        <f>DATE(2000,4,27) + TIME(0,0,0)</f>
        <v>36643</v>
      </c>
      <c r="C1411">
        <v>3352.6328125</v>
      </c>
    </row>
    <row r="1412" spans="1:3" x14ac:dyDescent="0.25">
      <c r="A1412">
        <v>118</v>
      </c>
      <c r="B1412" s="1">
        <f>DATE(2000,4,28) + TIME(0,0,0)</f>
        <v>36644</v>
      </c>
      <c r="C1412">
        <v>3343.5727539</v>
      </c>
    </row>
    <row r="1413" spans="1:3" x14ac:dyDescent="0.25">
      <c r="A1413">
        <v>119</v>
      </c>
      <c r="B1413" s="1">
        <f>DATE(2000,4,29) + TIME(0,0,0)</f>
        <v>36645</v>
      </c>
      <c r="C1413">
        <v>3334.5847168</v>
      </c>
    </row>
    <row r="1414" spans="1:3" x14ac:dyDescent="0.25">
      <c r="A1414">
        <v>120</v>
      </c>
      <c r="B1414" s="1">
        <f>DATE(2000,4,30) + TIME(0,0,0)</f>
        <v>36646</v>
      </c>
      <c r="C1414">
        <v>3325.6684570000002</v>
      </c>
    </row>
    <row r="1415" spans="1:3" x14ac:dyDescent="0.25">
      <c r="A1415">
        <v>121</v>
      </c>
      <c r="B1415" s="1">
        <f>DATE(2000,5,1) + TIME(0,0,0)</f>
        <v>36647</v>
      </c>
      <c r="C1415">
        <v>3316.8242187999999</v>
      </c>
    </row>
    <row r="1416" spans="1:3" x14ac:dyDescent="0.25">
      <c r="A1416">
        <v>122</v>
      </c>
      <c r="B1416" s="1">
        <f>DATE(2000,5,2) + TIME(0,0,0)</f>
        <v>36648</v>
      </c>
      <c r="C1416">
        <v>3308.0522461</v>
      </c>
    </row>
    <row r="1417" spans="1:3" x14ac:dyDescent="0.25">
      <c r="A1417">
        <v>123</v>
      </c>
      <c r="B1417" s="1">
        <f>DATE(2000,5,3) + TIME(0,0,0)</f>
        <v>36649</v>
      </c>
      <c r="C1417">
        <v>3299.3525390999998</v>
      </c>
    </row>
    <row r="1418" spans="1:3" x14ac:dyDescent="0.25">
      <c r="A1418">
        <v>124</v>
      </c>
      <c r="B1418" s="1">
        <f>DATE(2000,5,4) + TIME(0,0,0)</f>
        <v>36650</v>
      </c>
      <c r="C1418">
        <v>3290.7253418</v>
      </c>
    </row>
    <row r="1419" spans="1:3" x14ac:dyDescent="0.25">
      <c r="A1419">
        <v>125</v>
      </c>
      <c r="B1419" s="1">
        <f>DATE(2000,5,5) + TIME(0,0,0)</f>
        <v>36651</v>
      </c>
      <c r="C1419">
        <v>3282.1708984000002</v>
      </c>
    </row>
    <row r="1420" spans="1:3" x14ac:dyDescent="0.25">
      <c r="A1420">
        <v>126</v>
      </c>
      <c r="B1420" s="1">
        <f>DATE(2000,5,6) + TIME(0,0,0)</f>
        <v>36652</v>
      </c>
      <c r="C1420">
        <v>3273.6892090000001</v>
      </c>
    </row>
    <row r="1421" spans="1:3" x14ac:dyDescent="0.25">
      <c r="A1421">
        <v>127</v>
      </c>
      <c r="B1421" s="1">
        <f>DATE(2000,5,7) + TIME(0,0,0)</f>
        <v>36653</v>
      </c>
      <c r="C1421">
        <v>3265.2805176000002</v>
      </c>
    </row>
    <row r="1422" spans="1:3" x14ac:dyDescent="0.25">
      <c r="A1422">
        <v>128</v>
      </c>
      <c r="B1422" s="1">
        <f>DATE(2000,5,8) + TIME(0,0,0)</f>
        <v>36654</v>
      </c>
      <c r="C1422">
        <v>3256.9448241999999</v>
      </c>
    </row>
    <row r="1423" spans="1:3" x14ac:dyDescent="0.25">
      <c r="A1423">
        <v>129</v>
      </c>
      <c r="B1423" s="1">
        <f>DATE(2000,5,9) + TIME(0,0,0)</f>
        <v>36655</v>
      </c>
      <c r="C1423">
        <v>3248.6818847999998</v>
      </c>
    </row>
    <row r="1424" spans="1:3" x14ac:dyDescent="0.25">
      <c r="A1424">
        <v>130</v>
      </c>
      <c r="B1424" s="1">
        <f>DATE(2000,5,10) + TIME(0,0,0)</f>
        <v>36656</v>
      </c>
      <c r="C1424">
        <v>3240.4912109000002</v>
      </c>
    </row>
    <row r="1425" spans="1:3" x14ac:dyDescent="0.25">
      <c r="A1425">
        <v>131</v>
      </c>
      <c r="B1425" s="1">
        <f>DATE(2000,5,11) + TIME(0,0,0)</f>
        <v>36657</v>
      </c>
      <c r="C1425">
        <v>3232.3730469000002</v>
      </c>
    </row>
    <row r="1426" spans="1:3" x14ac:dyDescent="0.25">
      <c r="A1426">
        <v>132</v>
      </c>
      <c r="B1426" s="1">
        <f>DATE(2000,5,12) + TIME(0,0,0)</f>
        <v>36658</v>
      </c>
      <c r="C1426">
        <v>3224.3266601999999</v>
      </c>
    </row>
    <row r="1427" spans="1:3" x14ac:dyDescent="0.25">
      <c r="A1427">
        <v>133</v>
      </c>
      <c r="B1427" s="1">
        <f>DATE(2000,5,13) + TIME(0,0,0)</f>
        <v>36659</v>
      </c>
      <c r="C1427">
        <v>3216.3518066000001</v>
      </c>
    </row>
    <row r="1428" spans="1:3" x14ac:dyDescent="0.25">
      <c r="A1428">
        <v>134</v>
      </c>
      <c r="B1428" s="1">
        <f>DATE(2000,5,14) + TIME(0,0,0)</f>
        <v>36660</v>
      </c>
      <c r="C1428">
        <v>3208.4487304999998</v>
      </c>
    </row>
    <row r="1429" spans="1:3" x14ac:dyDescent="0.25">
      <c r="A1429">
        <v>135</v>
      </c>
      <c r="B1429" s="1">
        <f>DATE(2000,5,15) + TIME(0,0,0)</f>
        <v>36661</v>
      </c>
      <c r="C1429">
        <v>3200.6169433999999</v>
      </c>
    </row>
    <row r="1430" spans="1:3" x14ac:dyDescent="0.25">
      <c r="A1430">
        <v>136</v>
      </c>
      <c r="B1430" s="1">
        <f>DATE(2000,5,16) + TIME(0,0,0)</f>
        <v>36662</v>
      </c>
      <c r="C1430">
        <v>3192.8569336</v>
      </c>
    </row>
    <row r="1431" spans="1:3" x14ac:dyDescent="0.25">
      <c r="A1431">
        <v>137</v>
      </c>
      <c r="B1431" s="1">
        <f>DATE(2000,5,17) + TIME(0,0,0)</f>
        <v>36663</v>
      </c>
      <c r="C1431">
        <v>3185.1689452999999</v>
      </c>
    </row>
    <row r="1432" spans="1:3" x14ac:dyDescent="0.25">
      <c r="A1432">
        <v>138</v>
      </c>
      <c r="B1432" s="1">
        <f>DATE(2000,5,18) + TIME(0,0,0)</f>
        <v>36664</v>
      </c>
      <c r="C1432">
        <v>3177.5529784999999</v>
      </c>
    </row>
    <row r="1433" spans="1:3" x14ac:dyDescent="0.25">
      <c r="A1433">
        <v>139</v>
      </c>
      <c r="B1433" s="1">
        <f>DATE(2000,5,19) + TIME(0,0,0)</f>
        <v>36665</v>
      </c>
      <c r="C1433">
        <v>3170.0090332</v>
      </c>
    </row>
    <row r="1434" spans="1:3" x14ac:dyDescent="0.25">
      <c r="A1434">
        <v>140</v>
      </c>
      <c r="B1434" s="1">
        <f>DATE(2000,5,20) + TIME(0,0,0)</f>
        <v>36666</v>
      </c>
      <c r="C1434">
        <v>3162.5375976999999</v>
      </c>
    </row>
    <row r="1435" spans="1:3" x14ac:dyDescent="0.25">
      <c r="A1435">
        <v>141</v>
      </c>
      <c r="B1435" s="1">
        <f>DATE(2000,5,21) + TIME(0,0,0)</f>
        <v>36667</v>
      </c>
      <c r="C1435">
        <v>3155.1376952999999</v>
      </c>
    </row>
    <row r="1436" spans="1:3" x14ac:dyDescent="0.25">
      <c r="A1436">
        <v>142</v>
      </c>
      <c r="B1436" s="1">
        <f>DATE(2000,5,22) + TIME(0,0,0)</f>
        <v>36668</v>
      </c>
      <c r="C1436">
        <v>3147.8098144999999</v>
      </c>
    </row>
    <row r="1437" spans="1:3" x14ac:dyDescent="0.25">
      <c r="A1437">
        <v>143</v>
      </c>
      <c r="B1437" s="1">
        <f>DATE(2000,5,23) + TIME(0,0,0)</f>
        <v>36669</v>
      </c>
      <c r="C1437">
        <v>3140.5532226999999</v>
      </c>
    </row>
    <row r="1438" spans="1:3" x14ac:dyDescent="0.25">
      <c r="A1438">
        <v>144</v>
      </c>
      <c r="B1438" s="1">
        <f>DATE(2000,5,24) + TIME(0,0,0)</f>
        <v>36670</v>
      </c>
      <c r="C1438">
        <v>3133.3679198999998</v>
      </c>
    </row>
    <row r="1439" spans="1:3" x14ac:dyDescent="0.25">
      <c r="A1439">
        <v>145</v>
      </c>
      <c r="B1439" s="1">
        <f>DATE(2000,5,25) + TIME(0,0,0)</f>
        <v>36671</v>
      </c>
      <c r="C1439">
        <v>3126.2531737999998</v>
      </c>
    </row>
    <row r="1440" spans="1:3" x14ac:dyDescent="0.25">
      <c r="A1440">
        <v>146</v>
      </c>
      <c r="B1440" s="1">
        <f>DATE(2000,5,26) + TIME(0,0,0)</f>
        <v>36672</v>
      </c>
      <c r="C1440">
        <v>3119.2089844000002</v>
      </c>
    </row>
    <row r="1441" spans="1:3" x14ac:dyDescent="0.25">
      <c r="A1441">
        <v>147</v>
      </c>
      <c r="B1441" s="1">
        <f>DATE(2000,5,27) + TIME(0,0,0)</f>
        <v>36673</v>
      </c>
      <c r="C1441">
        <v>3112.2346191000001</v>
      </c>
    </row>
    <row r="1442" spans="1:3" x14ac:dyDescent="0.25">
      <c r="A1442">
        <v>148</v>
      </c>
      <c r="B1442" s="1">
        <f>DATE(2000,5,28) + TIME(0,0,0)</f>
        <v>36674</v>
      </c>
      <c r="C1442">
        <v>3105.3295898000001</v>
      </c>
    </row>
    <row r="1443" spans="1:3" x14ac:dyDescent="0.25">
      <c r="A1443">
        <v>149</v>
      </c>
      <c r="B1443" s="1">
        <f>DATE(2000,5,29) + TIME(0,0,0)</f>
        <v>36675</v>
      </c>
      <c r="C1443">
        <v>3098.4936523000001</v>
      </c>
    </row>
    <row r="1444" spans="1:3" x14ac:dyDescent="0.25">
      <c r="A1444">
        <v>150</v>
      </c>
      <c r="B1444" s="1">
        <f>DATE(2000,5,30) + TIME(0,0,0)</f>
        <v>36676</v>
      </c>
      <c r="C1444">
        <v>3091.7263183999999</v>
      </c>
    </row>
    <row r="1445" spans="1:3" x14ac:dyDescent="0.25">
      <c r="A1445">
        <v>151</v>
      </c>
      <c r="B1445" s="1">
        <f>DATE(2000,5,31) + TIME(0,0,0)</f>
        <v>36677</v>
      </c>
      <c r="C1445">
        <v>3085.0268554999998</v>
      </c>
    </row>
    <row r="1446" spans="1:3" x14ac:dyDescent="0.25">
      <c r="A1446">
        <v>152</v>
      </c>
      <c r="B1446" s="1">
        <f>DATE(2000,6,1) + TIME(0,0,0)</f>
        <v>36678</v>
      </c>
      <c r="C1446">
        <v>3078.3950195000002</v>
      </c>
    </row>
    <row r="1447" spans="1:3" x14ac:dyDescent="0.25">
      <c r="A1447">
        <v>153</v>
      </c>
      <c r="B1447" s="1">
        <f>DATE(2000,6,2) + TIME(0,0,0)</f>
        <v>36679</v>
      </c>
      <c r="C1447">
        <v>3071.8300780999998</v>
      </c>
    </row>
    <row r="1448" spans="1:3" x14ac:dyDescent="0.25">
      <c r="A1448">
        <v>154</v>
      </c>
      <c r="B1448" s="1">
        <f>DATE(2000,6,3) + TIME(0,0,0)</f>
        <v>36680</v>
      </c>
      <c r="C1448">
        <v>3065.3315429999998</v>
      </c>
    </row>
    <row r="1449" spans="1:3" x14ac:dyDescent="0.25">
      <c r="A1449">
        <v>155</v>
      </c>
      <c r="B1449" s="1">
        <f>DATE(2000,6,4) + TIME(0,0,0)</f>
        <v>36681</v>
      </c>
      <c r="C1449">
        <v>3058.8991698999998</v>
      </c>
    </row>
    <row r="1450" spans="1:3" x14ac:dyDescent="0.25">
      <c r="A1450">
        <v>156</v>
      </c>
      <c r="B1450" s="1">
        <f>DATE(2000,6,5) + TIME(0,0,0)</f>
        <v>36682</v>
      </c>
      <c r="C1450">
        <v>3052.5317383000001</v>
      </c>
    </row>
    <row r="1451" spans="1:3" x14ac:dyDescent="0.25">
      <c r="A1451">
        <v>157</v>
      </c>
      <c r="B1451" s="1">
        <f>DATE(2000,6,6) + TIME(0,0,0)</f>
        <v>36683</v>
      </c>
      <c r="C1451">
        <v>3046.2290039</v>
      </c>
    </row>
    <row r="1452" spans="1:3" x14ac:dyDescent="0.25">
      <c r="A1452">
        <v>158</v>
      </c>
      <c r="B1452" s="1">
        <f>DATE(2000,6,7) + TIME(0,0,0)</f>
        <v>36684</v>
      </c>
      <c r="C1452">
        <v>3039.9902344000002</v>
      </c>
    </row>
    <row r="1453" spans="1:3" x14ac:dyDescent="0.25">
      <c r="A1453">
        <v>159</v>
      </c>
      <c r="B1453" s="1">
        <f>DATE(2000,6,8) + TIME(0,0,0)</f>
        <v>36685</v>
      </c>
      <c r="C1453">
        <v>3033.8151855000001</v>
      </c>
    </row>
    <row r="1454" spans="1:3" x14ac:dyDescent="0.25">
      <c r="A1454">
        <v>160</v>
      </c>
      <c r="B1454" s="1">
        <f>DATE(2000,6,9) + TIME(0,0,0)</f>
        <v>36686</v>
      </c>
      <c r="C1454">
        <v>3027.7028808999999</v>
      </c>
    </row>
    <row r="1455" spans="1:3" x14ac:dyDescent="0.25">
      <c r="A1455">
        <v>161</v>
      </c>
      <c r="B1455" s="1">
        <f>DATE(2000,6,10) + TIME(0,0,0)</f>
        <v>36687</v>
      </c>
      <c r="C1455">
        <v>3021.6530762000002</v>
      </c>
    </row>
    <row r="1456" spans="1:3" x14ac:dyDescent="0.25">
      <c r="A1456">
        <v>162</v>
      </c>
      <c r="B1456" s="1">
        <f>DATE(2000,6,11) + TIME(0,0,0)</f>
        <v>36688</v>
      </c>
      <c r="C1456">
        <v>3015.6647948999998</v>
      </c>
    </row>
    <row r="1457" spans="1:3" x14ac:dyDescent="0.25">
      <c r="A1457">
        <v>163</v>
      </c>
      <c r="B1457" s="1">
        <f>DATE(2000,6,12) + TIME(0,0,0)</f>
        <v>36689</v>
      </c>
      <c r="C1457">
        <v>3009.7375487999998</v>
      </c>
    </row>
    <row r="1458" spans="1:3" x14ac:dyDescent="0.25">
      <c r="A1458">
        <v>164</v>
      </c>
      <c r="B1458" s="1">
        <f>DATE(2000,6,13) + TIME(0,0,0)</f>
        <v>36690</v>
      </c>
      <c r="C1458">
        <v>3003.8708495999999</v>
      </c>
    </row>
    <row r="1459" spans="1:3" x14ac:dyDescent="0.25">
      <c r="A1459">
        <v>165</v>
      </c>
      <c r="B1459" s="1">
        <f>DATE(2000,6,14) + TIME(0,0,0)</f>
        <v>36691</v>
      </c>
      <c r="C1459">
        <v>2998.0634765999998</v>
      </c>
    </row>
    <row r="1460" spans="1:3" x14ac:dyDescent="0.25">
      <c r="A1460">
        <v>166</v>
      </c>
      <c r="B1460" s="1">
        <f>DATE(2000,6,15) + TIME(0,0,0)</f>
        <v>36692</v>
      </c>
      <c r="C1460">
        <v>2992.3151855000001</v>
      </c>
    </row>
    <row r="1461" spans="1:3" x14ac:dyDescent="0.25">
      <c r="A1461">
        <v>167</v>
      </c>
      <c r="B1461" s="1">
        <f>DATE(2000,6,16) + TIME(0,0,0)</f>
        <v>36693</v>
      </c>
      <c r="C1461">
        <v>2986.6254883000001</v>
      </c>
    </row>
    <row r="1462" spans="1:3" x14ac:dyDescent="0.25">
      <c r="A1462">
        <v>168</v>
      </c>
      <c r="B1462" s="1">
        <f>DATE(2000,6,17) + TIME(0,0,0)</f>
        <v>36694</v>
      </c>
      <c r="C1462">
        <v>2980.9931640999998</v>
      </c>
    </row>
    <row r="1463" spans="1:3" x14ac:dyDescent="0.25">
      <c r="A1463">
        <v>169</v>
      </c>
      <c r="B1463" s="1">
        <f>DATE(2000,6,18) + TIME(0,0,0)</f>
        <v>36695</v>
      </c>
      <c r="C1463">
        <v>2975.4182129000001</v>
      </c>
    </row>
    <row r="1464" spans="1:3" x14ac:dyDescent="0.25">
      <c r="A1464">
        <v>170</v>
      </c>
      <c r="B1464" s="1">
        <f>DATE(2000,6,19) + TIME(0,0,0)</f>
        <v>36696</v>
      </c>
      <c r="C1464">
        <v>2969.8996582</v>
      </c>
    </row>
    <row r="1465" spans="1:3" x14ac:dyDescent="0.25">
      <c r="A1465">
        <v>171</v>
      </c>
      <c r="B1465" s="1">
        <f>DATE(2000,6,20) + TIME(0,0,0)</f>
        <v>36697</v>
      </c>
      <c r="C1465">
        <v>2964.4367676000002</v>
      </c>
    </row>
    <row r="1466" spans="1:3" x14ac:dyDescent="0.25">
      <c r="A1466">
        <v>172</v>
      </c>
      <c r="B1466" s="1">
        <f>DATE(2000,6,21) + TIME(0,0,0)</f>
        <v>36698</v>
      </c>
      <c r="C1466">
        <v>2959.0292969000002</v>
      </c>
    </row>
    <row r="1467" spans="1:3" x14ac:dyDescent="0.25">
      <c r="A1467">
        <v>173</v>
      </c>
      <c r="B1467" s="1">
        <f>DATE(2000,6,22) + TIME(0,0,0)</f>
        <v>36699</v>
      </c>
      <c r="C1467">
        <v>2953.6762695000002</v>
      </c>
    </row>
    <row r="1468" spans="1:3" x14ac:dyDescent="0.25">
      <c r="A1468">
        <v>174</v>
      </c>
      <c r="B1468" s="1">
        <f>DATE(2000,6,23) + TIME(0,0,0)</f>
        <v>36700</v>
      </c>
      <c r="C1468">
        <v>2948.3769530999998</v>
      </c>
    </row>
    <row r="1469" spans="1:3" x14ac:dyDescent="0.25">
      <c r="A1469">
        <v>175</v>
      </c>
      <c r="B1469" s="1">
        <f>DATE(2000,6,24) + TIME(0,0,0)</f>
        <v>36701</v>
      </c>
      <c r="C1469">
        <v>2943.1308594000002</v>
      </c>
    </row>
    <row r="1470" spans="1:3" x14ac:dyDescent="0.25">
      <c r="A1470">
        <v>176</v>
      </c>
      <c r="B1470" s="1">
        <f>DATE(2000,6,25) + TIME(0,0,0)</f>
        <v>36702</v>
      </c>
      <c r="C1470">
        <v>2937.9372558999999</v>
      </c>
    </row>
    <row r="1471" spans="1:3" x14ac:dyDescent="0.25">
      <c r="A1471">
        <v>177</v>
      </c>
      <c r="B1471" s="1">
        <f>DATE(2000,6,26) + TIME(0,0,0)</f>
        <v>36703</v>
      </c>
      <c r="C1471">
        <v>2932.7956543</v>
      </c>
    </row>
    <row r="1472" spans="1:3" x14ac:dyDescent="0.25">
      <c r="A1472">
        <v>178</v>
      </c>
      <c r="B1472" s="1">
        <f>DATE(2000,6,27) + TIME(0,0,0)</f>
        <v>36704</v>
      </c>
      <c r="C1472">
        <v>2927.7050780999998</v>
      </c>
    </row>
    <row r="1473" spans="1:3" x14ac:dyDescent="0.25">
      <c r="A1473">
        <v>179</v>
      </c>
      <c r="B1473" s="1">
        <f>DATE(2000,6,28) + TIME(0,0,0)</f>
        <v>36705</v>
      </c>
      <c r="C1473">
        <v>2922.6652832</v>
      </c>
    </row>
    <row r="1474" spans="1:3" x14ac:dyDescent="0.25">
      <c r="A1474">
        <v>180</v>
      </c>
      <c r="B1474" s="1">
        <f>DATE(2000,6,29) + TIME(0,0,0)</f>
        <v>36706</v>
      </c>
      <c r="C1474">
        <v>2917.6752929999998</v>
      </c>
    </row>
    <row r="1475" spans="1:3" x14ac:dyDescent="0.25">
      <c r="A1475">
        <v>181</v>
      </c>
      <c r="B1475" s="1">
        <f>DATE(2000,6,30) + TIME(0,0,0)</f>
        <v>36707</v>
      </c>
      <c r="C1475">
        <v>2912.7346191000001</v>
      </c>
    </row>
    <row r="1476" spans="1:3" x14ac:dyDescent="0.25">
      <c r="A1476">
        <v>182</v>
      </c>
      <c r="B1476" s="1">
        <f>DATE(2000,7,1) + TIME(0,0,0)</f>
        <v>36708</v>
      </c>
      <c r="C1476">
        <v>2907.8430176000002</v>
      </c>
    </row>
    <row r="1477" spans="1:3" x14ac:dyDescent="0.25">
      <c r="A1477">
        <v>183</v>
      </c>
      <c r="B1477" s="1">
        <f>DATE(2000,7,2) + TIME(0,0,0)</f>
        <v>36709</v>
      </c>
      <c r="C1477">
        <v>2902.9992676000002</v>
      </c>
    </row>
    <row r="1478" spans="1:3" x14ac:dyDescent="0.25">
      <c r="A1478">
        <v>184</v>
      </c>
      <c r="B1478" s="1">
        <f>DATE(2000,7,3) + TIME(0,0,0)</f>
        <v>36710</v>
      </c>
      <c r="C1478">
        <v>2898.2033691000001</v>
      </c>
    </row>
    <row r="1479" spans="1:3" x14ac:dyDescent="0.25">
      <c r="A1479">
        <v>185</v>
      </c>
      <c r="B1479" s="1">
        <f>DATE(2000,7,4) + TIME(0,0,0)</f>
        <v>36711</v>
      </c>
      <c r="C1479">
        <v>2893.4541015999998</v>
      </c>
    </row>
    <row r="1480" spans="1:3" x14ac:dyDescent="0.25">
      <c r="A1480">
        <v>186</v>
      </c>
      <c r="B1480" s="1">
        <f>DATE(2000,7,5) + TIME(0,0,0)</f>
        <v>36712</v>
      </c>
      <c r="C1480">
        <v>2888.7509765999998</v>
      </c>
    </row>
    <row r="1481" spans="1:3" x14ac:dyDescent="0.25">
      <c r="A1481">
        <v>187</v>
      </c>
      <c r="B1481" s="1">
        <f>DATE(2000,7,6) + TIME(0,0,0)</f>
        <v>36713</v>
      </c>
      <c r="C1481">
        <v>2884.09375</v>
      </c>
    </row>
    <row r="1482" spans="1:3" x14ac:dyDescent="0.25">
      <c r="A1482">
        <v>188</v>
      </c>
      <c r="B1482" s="1">
        <f>DATE(2000,7,7) + TIME(0,0,0)</f>
        <v>36714</v>
      </c>
      <c r="C1482">
        <v>2879.4814452999999</v>
      </c>
    </row>
    <row r="1483" spans="1:3" x14ac:dyDescent="0.25">
      <c r="A1483">
        <v>189</v>
      </c>
      <c r="B1483" s="1">
        <f>DATE(2000,7,8) + TIME(0,0,0)</f>
        <v>36715</v>
      </c>
      <c r="C1483">
        <v>2874.9138183999999</v>
      </c>
    </row>
    <row r="1484" spans="1:3" x14ac:dyDescent="0.25">
      <c r="A1484">
        <v>190</v>
      </c>
      <c r="B1484" s="1">
        <f>DATE(2000,7,9) + TIME(0,0,0)</f>
        <v>36716</v>
      </c>
      <c r="C1484">
        <v>2870.3901366999999</v>
      </c>
    </row>
    <row r="1485" spans="1:3" x14ac:dyDescent="0.25">
      <c r="A1485">
        <v>191</v>
      </c>
      <c r="B1485" s="1">
        <f>DATE(2000,7,10) + TIME(0,0,0)</f>
        <v>36717</v>
      </c>
      <c r="C1485">
        <v>2865.9099120999999</v>
      </c>
    </row>
    <row r="1486" spans="1:3" x14ac:dyDescent="0.25">
      <c r="A1486">
        <v>192</v>
      </c>
      <c r="B1486" s="1">
        <f>DATE(2000,7,11) + TIME(0,0,0)</f>
        <v>36718</v>
      </c>
      <c r="C1486">
        <v>2861.4724120999999</v>
      </c>
    </row>
    <row r="1487" spans="1:3" x14ac:dyDescent="0.25">
      <c r="A1487">
        <v>193</v>
      </c>
      <c r="B1487" s="1">
        <f>DATE(2000,7,12) + TIME(0,0,0)</f>
        <v>36719</v>
      </c>
      <c r="C1487">
        <v>2857.0771484000002</v>
      </c>
    </row>
    <row r="1488" spans="1:3" x14ac:dyDescent="0.25">
      <c r="A1488">
        <v>194</v>
      </c>
      <c r="B1488" s="1">
        <f>DATE(2000,7,13) + TIME(0,0,0)</f>
        <v>36720</v>
      </c>
      <c r="C1488">
        <v>2852.7236327999999</v>
      </c>
    </row>
    <row r="1489" spans="1:3" x14ac:dyDescent="0.25">
      <c r="A1489">
        <v>195</v>
      </c>
      <c r="B1489" s="1">
        <f>DATE(2000,7,14) + TIME(0,0,0)</f>
        <v>36721</v>
      </c>
      <c r="C1489">
        <v>2848.4113769999999</v>
      </c>
    </row>
    <row r="1490" spans="1:3" x14ac:dyDescent="0.25">
      <c r="A1490">
        <v>196</v>
      </c>
      <c r="B1490" s="1">
        <f>DATE(2000,7,15) + TIME(0,0,0)</f>
        <v>36722</v>
      </c>
      <c r="C1490">
        <v>2844.1398926000002</v>
      </c>
    </row>
    <row r="1491" spans="1:3" x14ac:dyDescent="0.25">
      <c r="A1491">
        <v>197</v>
      </c>
      <c r="B1491" s="1">
        <f>DATE(2000,7,16) + TIME(0,0,0)</f>
        <v>36723</v>
      </c>
      <c r="C1491">
        <v>2839.9084472999998</v>
      </c>
    </row>
    <row r="1492" spans="1:3" x14ac:dyDescent="0.25">
      <c r="A1492">
        <v>198</v>
      </c>
      <c r="B1492" s="1">
        <f>DATE(2000,7,17) + TIME(0,0,0)</f>
        <v>36724</v>
      </c>
      <c r="C1492">
        <v>2835.7165527000002</v>
      </c>
    </row>
    <row r="1493" spans="1:3" x14ac:dyDescent="0.25">
      <c r="A1493">
        <v>199</v>
      </c>
      <c r="B1493" s="1">
        <f>DATE(2000,7,18) + TIME(0,0,0)</f>
        <v>36725</v>
      </c>
      <c r="C1493">
        <v>2831.5637207</v>
      </c>
    </row>
    <row r="1494" spans="1:3" x14ac:dyDescent="0.25">
      <c r="A1494">
        <v>200</v>
      </c>
      <c r="B1494" s="1">
        <f>DATE(2000,7,19) + TIME(0,0,0)</f>
        <v>36726</v>
      </c>
      <c r="C1494">
        <v>2827.4492187999999</v>
      </c>
    </row>
    <row r="1495" spans="1:3" x14ac:dyDescent="0.25">
      <c r="A1495">
        <v>201</v>
      </c>
      <c r="B1495" s="1">
        <f>DATE(2000,7,20) + TIME(0,0,0)</f>
        <v>36727</v>
      </c>
      <c r="C1495">
        <v>2823.3725586</v>
      </c>
    </row>
    <row r="1496" spans="1:3" x14ac:dyDescent="0.25">
      <c r="A1496">
        <v>202</v>
      </c>
      <c r="B1496" s="1">
        <f>DATE(2000,7,21) + TIME(0,0,0)</f>
        <v>36728</v>
      </c>
      <c r="C1496">
        <v>2819.3332519999999</v>
      </c>
    </row>
    <row r="1497" spans="1:3" x14ac:dyDescent="0.25">
      <c r="A1497">
        <v>203</v>
      </c>
      <c r="B1497" s="1">
        <f>DATE(2000,7,22) + TIME(0,0,0)</f>
        <v>36729</v>
      </c>
      <c r="C1497">
        <v>2815.3308105000001</v>
      </c>
    </row>
    <row r="1498" spans="1:3" x14ac:dyDescent="0.25">
      <c r="A1498">
        <v>204</v>
      </c>
      <c r="B1498" s="1">
        <f>DATE(2000,7,23) + TIME(0,0,0)</f>
        <v>36730</v>
      </c>
      <c r="C1498">
        <v>2811.3645019999999</v>
      </c>
    </row>
    <row r="1499" spans="1:3" x14ac:dyDescent="0.25">
      <c r="A1499">
        <v>205</v>
      </c>
      <c r="B1499" s="1">
        <f>DATE(2000,7,24) + TIME(0,0,0)</f>
        <v>36731</v>
      </c>
      <c r="C1499">
        <v>2807.4340820000002</v>
      </c>
    </row>
    <row r="1500" spans="1:3" x14ac:dyDescent="0.25">
      <c r="A1500">
        <v>206</v>
      </c>
      <c r="B1500" s="1">
        <f>DATE(2000,7,25) + TIME(0,0,0)</f>
        <v>36732</v>
      </c>
      <c r="C1500">
        <v>2803.5390625</v>
      </c>
    </row>
    <row r="1501" spans="1:3" x14ac:dyDescent="0.25">
      <c r="A1501">
        <v>207</v>
      </c>
      <c r="B1501" s="1">
        <f>DATE(2000,7,26) + TIME(0,0,0)</f>
        <v>36733</v>
      </c>
      <c r="C1501">
        <v>2799.6787109000002</v>
      </c>
    </row>
    <row r="1502" spans="1:3" x14ac:dyDescent="0.25">
      <c r="A1502">
        <v>208</v>
      </c>
      <c r="B1502" s="1">
        <f>DATE(2000,7,27) + TIME(0,0,0)</f>
        <v>36734</v>
      </c>
      <c r="C1502">
        <v>2795.8527832</v>
      </c>
    </row>
    <row r="1503" spans="1:3" x14ac:dyDescent="0.25">
      <c r="A1503">
        <v>209</v>
      </c>
      <c r="B1503" s="1">
        <f>DATE(2000,7,28) + TIME(0,0,0)</f>
        <v>36735</v>
      </c>
      <c r="C1503">
        <v>2792.0607909999999</v>
      </c>
    </row>
    <row r="1504" spans="1:3" x14ac:dyDescent="0.25">
      <c r="A1504">
        <v>210</v>
      </c>
      <c r="B1504" s="1">
        <f>DATE(2000,7,29) + TIME(0,0,0)</f>
        <v>36736</v>
      </c>
      <c r="C1504">
        <v>2788.3027344000002</v>
      </c>
    </row>
    <row r="1505" spans="1:3" x14ac:dyDescent="0.25">
      <c r="A1505">
        <v>211</v>
      </c>
      <c r="B1505" s="1">
        <f>DATE(2000,7,30) + TIME(0,0,0)</f>
        <v>36737</v>
      </c>
      <c r="C1505">
        <v>2784.5778808999999</v>
      </c>
    </row>
    <row r="1506" spans="1:3" x14ac:dyDescent="0.25">
      <c r="A1506">
        <v>212</v>
      </c>
      <c r="B1506" s="1">
        <f>DATE(2000,7,31) + TIME(0,0,0)</f>
        <v>36738</v>
      </c>
      <c r="C1506">
        <v>2780.8859862999998</v>
      </c>
    </row>
    <row r="1507" spans="1:3" x14ac:dyDescent="0.25">
      <c r="A1507">
        <v>213</v>
      </c>
      <c r="B1507" s="1">
        <f>DATE(2000,8,1) + TIME(0,0,0)</f>
        <v>36739</v>
      </c>
      <c r="C1507">
        <v>2777.2265625</v>
      </c>
    </row>
    <row r="1508" spans="1:3" x14ac:dyDescent="0.25">
      <c r="A1508">
        <v>214</v>
      </c>
      <c r="B1508" s="1">
        <f>DATE(2000,8,2) + TIME(0,0,0)</f>
        <v>36740</v>
      </c>
      <c r="C1508">
        <v>2773.5991211</v>
      </c>
    </row>
    <row r="1509" spans="1:3" x14ac:dyDescent="0.25">
      <c r="A1509">
        <v>215</v>
      </c>
      <c r="B1509" s="1">
        <f>DATE(2000,8,3) + TIME(0,0,0)</f>
        <v>36741</v>
      </c>
      <c r="C1509">
        <v>2770.0034179999998</v>
      </c>
    </row>
    <row r="1510" spans="1:3" x14ac:dyDescent="0.25">
      <c r="A1510">
        <v>216</v>
      </c>
      <c r="B1510" s="1">
        <f>DATE(2000,8,4) + TIME(0,0,0)</f>
        <v>36742</v>
      </c>
      <c r="C1510">
        <v>2766.4389648000001</v>
      </c>
    </row>
    <row r="1511" spans="1:3" x14ac:dyDescent="0.25">
      <c r="A1511">
        <v>217</v>
      </c>
      <c r="B1511" s="1">
        <f>DATE(2000,8,5) + TIME(0,0,0)</f>
        <v>36743</v>
      </c>
      <c r="C1511">
        <v>2762.9050293</v>
      </c>
    </row>
    <row r="1512" spans="1:3" x14ac:dyDescent="0.25">
      <c r="A1512">
        <v>218</v>
      </c>
      <c r="B1512" s="1">
        <f>DATE(2000,8,6) + TIME(0,0,0)</f>
        <v>36744</v>
      </c>
      <c r="C1512">
        <v>2759.4013672000001</v>
      </c>
    </row>
    <row r="1513" spans="1:3" x14ac:dyDescent="0.25">
      <c r="A1513">
        <v>219</v>
      </c>
      <c r="B1513" s="1">
        <f>DATE(2000,8,7) + TIME(0,0,0)</f>
        <v>36745</v>
      </c>
      <c r="C1513">
        <v>2755.9279784999999</v>
      </c>
    </row>
    <row r="1514" spans="1:3" x14ac:dyDescent="0.25">
      <c r="A1514">
        <v>220</v>
      </c>
      <c r="B1514" s="1">
        <f>DATE(2000,8,8) + TIME(0,0,0)</f>
        <v>36746</v>
      </c>
      <c r="C1514">
        <v>2752.4836426000002</v>
      </c>
    </row>
    <row r="1515" spans="1:3" x14ac:dyDescent="0.25">
      <c r="A1515">
        <v>221</v>
      </c>
      <c r="B1515" s="1">
        <f>DATE(2000,8,9) + TIME(0,0,0)</f>
        <v>36747</v>
      </c>
      <c r="C1515">
        <v>2749.0686034999999</v>
      </c>
    </row>
    <row r="1516" spans="1:3" x14ac:dyDescent="0.25">
      <c r="A1516">
        <v>222</v>
      </c>
      <c r="B1516" s="1">
        <f>DATE(2000,8,10) + TIME(0,0,0)</f>
        <v>36748</v>
      </c>
      <c r="C1516">
        <v>2745.6823730000001</v>
      </c>
    </row>
    <row r="1517" spans="1:3" x14ac:dyDescent="0.25">
      <c r="A1517">
        <v>223</v>
      </c>
      <c r="B1517" s="1">
        <f>DATE(2000,8,11) + TIME(0,0,0)</f>
        <v>36749</v>
      </c>
      <c r="C1517">
        <v>2742.3239745999999</v>
      </c>
    </row>
    <row r="1518" spans="1:3" x14ac:dyDescent="0.25">
      <c r="A1518">
        <v>224</v>
      </c>
      <c r="B1518" s="1">
        <f>DATE(2000,8,12) + TIME(0,0,0)</f>
        <v>36750</v>
      </c>
      <c r="C1518">
        <v>2738.9936523000001</v>
      </c>
    </row>
    <row r="1519" spans="1:3" x14ac:dyDescent="0.25">
      <c r="A1519">
        <v>225</v>
      </c>
      <c r="B1519" s="1">
        <f>DATE(2000,8,13) + TIME(0,0,0)</f>
        <v>36751</v>
      </c>
      <c r="C1519">
        <v>2735.6906737999998</v>
      </c>
    </row>
    <row r="1520" spans="1:3" x14ac:dyDescent="0.25">
      <c r="A1520">
        <v>226</v>
      </c>
      <c r="B1520" s="1">
        <f>DATE(2000,8,14) + TIME(0,0,0)</f>
        <v>36752</v>
      </c>
      <c r="C1520">
        <v>2732.4147948999998</v>
      </c>
    </row>
    <row r="1521" spans="1:3" x14ac:dyDescent="0.25">
      <c r="A1521">
        <v>227</v>
      </c>
      <c r="B1521" s="1">
        <f>DATE(2000,8,15) + TIME(0,0,0)</f>
        <v>36753</v>
      </c>
      <c r="C1521">
        <v>2729.1657715000001</v>
      </c>
    </row>
    <row r="1522" spans="1:3" x14ac:dyDescent="0.25">
      <c r="A1522">
        <v>228</v>
      </c>
      <c r="B1522" s="1">
        <f>DATE(2000,8,16) + TIME(0,0,0)</f>
        <v>36754</v>
      </c>
      <c r="C1522">
        <v>2725.9426269999999</v>
      </c>
    </row>
    <row r="1523" spans="1:3" x14ac:dyDescent="0.25">
      <c r="A1523">
        <v>229</v>
      </c>
      <c r="B1523" s="1">
        <f>DATE(2000,8,17) + TIME(0,0,0)</f>
        <v>36755</v>
      </c>
      <c r="C1523">
        <v>2722.7456054999998</v>
      </c>
    </row>
    <row r="1524" spans="1:3" x14ac:dyDescent="0.25">
      <c r="A1524">
        <v>230</v>
      </c>
      <c r="B1524" s="1">
        <f>DATE(2000,8,18) + TIME(0,0,0)</f>
        <v>36756</v>
      </c>
      <c r="C1524">
        <v>2719.5737304999998</v>
      </c>
    </row>
    <row r="1525" spans="1:3" x14ac:dyDescent="0.25">
      <c r="A1525">
        <v>231</v>
      </c>
      <c r="B1525" s="1">
        <f>DATE(2000,8,19) + TIME(0,0,0)</f>
        <v>36757</v>
      </c>
      <c r="C1525">
        <v>2716.4272461</v>
      </c>
    </row>
    <row r="1526" spans="1:3" x14ac:dyDescent="0.25">
      <c r="A1526">
        <v>232</v>
      </c>
      <c r="B1526" s="1">
        <f>DATE(2000,8,20) + TIME(0,0,0)</f>
        <v>36758</v>
      </c>
      <c r="C1526">
        <v>2713.3059082</v>
      </c>
    </row>
    <row r="1527" spans="1:3" x14ac:dyDescent="0.25">
      <c r="A1527">
        <v>233</v>
      </c>
      <c r="B1527" s="1">
        <f>DATE(2000,8,21) + TIME(0,0,0)</f>
        <v>36759</v>
      </c>
      <c r="C1527">
        <v>2710.2089844000002</v>
      </c>
    </row>
    <row r="1528" spans="1:3" x14ac:dyDescent="0.25">
      <c r="A1528">
        <v>234</v>
      </c>
      <c r="B1528" s="1">
        <f>DATE(2000,8,22) + TIME(0,0,0)</f>
        <v>36760</v>
      </c>
      <c r="C1528">
        <v>2707.1364745999999</v>
      </c>
    </row>
    <row r="1529" spans="1:3" x14ac:dyDescent="0.25">
      <c r="A1529">
        <v>235</v>
      </c>
      <c r="B1529" s="1">
        <f>DATE(2000,8,23) + TIME(0,0,0)</f>
        <v>36761</v>
      </c>
      <c r="C1529">
        <v>2704.0878905999998</v>
      </c>
    </row>
    <row r="1530" spans="1:3" x14ac:dyDescent="0.25">
      <c r="A1530">
        <v>236</v>
      </c>
      <c r="B1530" s="1">
        <f>DATE(2000,8,24) + TIME(0,0,0)</f>
        <v>36762</v>
      </c>
      <c r="C1530">
        <v>2701.0634765999998</v>
      </c>
    </row>
    <row r="1531" spans="1:3" x14ac:dyDescent="0.25">
      <c r="A1531">
        <v>237</v>
      </c>
      <c r="B1531" s="1">
        <f>DATE(2000,8,25) + TIME(0,0,0)</f>
        <v>36763</v>
      </c>
      <c r="C1531">
        <v>2698.0622558999999</v>
      </c>
    </row>
    <row r="1532" spans="1:3" x14ac:dyDescent="0.25">
      <c r="A1532">
        <v>238</v>
      </c>
      <c r="B1532" s="1">
        <f>DATE(2000,8,26) + TIME(0,0,0)</f>
        <v>36764</v>
      </c>
      <c r="C1532">
        <v>2695.0844726999999</v>
      </c>
    </row>
    <row r="1533" spans="1:3" x14ac:dyDescent="0.25">
      <c r="A1533">
        <v>239</v>
      </c>
      <c r="B1533" s="1">
        <f>DATE(2000,8,27) + TIME(0,0,0)</f>
        <v>36765</v>
      </c>
      <c r="C1533">
        <v>2692.1293945000002</v>
      </c>
    </row>
    <row r="1534" spans="1:3" x14ac:dyDescent="0.25">
      <c r="A1534">
        <v>240</v>
      </c>
      <c r="B1534" s="1">
        <f>DATE(2000,8,28) + TIME(0,0,0)</f>
        <v>36766</v>
      </c>
      <c r="C1534">
        <v>2689.1972655999998</v>
      </c>
    </row>
    <row r="1535" spans="1:3" x14ac:dyDescent="0.25">
      <c r="A1535">
        <v>241</v>
      </c>
      <c r="B1535" s="1">
        <f>DATE(2000,8,29) + TIME(0,0,0)</f>
        <v>36767</v>
      </c>
      <c r="C1535">
        <v>2686.2873534999999</v>
      </c>
    </row>
    <row r="1536" spans="1:3" x14ac:dyDescent="0.25">
      <c r="A1536">
        <v>242</v>
      </c>
      <c r="B1536" s="1">
        <f>DATE(2000,8,30) + TIME(0,0,0)</f>
        <v>36768</v>
      </c>
      <c r="C1536">
        <v>2683.3996582</v>
      </c>
    </row>
    <row r="1537" spans="1:3" x14ac:dyDescent="0.25">
      <c r="A1537">
        <v>243</v>
      </c>
      <c r="B1537" s="1">
        <f>DATE(2000,8,31) + TIME(0,0,0)</f>
        <v>36769</v>
      </c>
      <c r="C1537">
        <v>2680.5341797000001</v>
      </c>
    </row>
    <row r="1538" spans="1:3" x14ac:dyDescent="0.25">
      <c r="A1538">
        <v>244</v>
      </c>
      <c r="B1538" s="1">
        <f>DATE(2000,9,1) + TIME(0,0,0)</f>
        <v>36770</v>
      </c>
      <c r="C1538">
        <v>2677.6901855000001</v>
      </c>
    </row>
    <row r="1539" spans="1:3" x14ac:dyDescent="0.25">
      <c r="A1539">
        <v>245</v>
      </c>
      <c r="B1539" s="1">
        <f>DATE(2000,9,2) + TIME(0,0,0)</f>
        <v>36771</v>
      </c>
      <c r="C1539">
        <v>2674.8676758000001</v>
      </c>
    </row>
    <row r="1540" spans="1:3" x14ac:dyDescent="0.25">
      <c r="A1540">
        <v>246</v>
      </c>
      <c r="B1540" s="1">
        <f>DATE(2000,9,3) + TIME(0,0,0)</f>
        <v>36772</v>
      </c>
      <c r="C1540">
        <v>2672.0666504000001</v>
      </c>
    </row>
    <row r="1541" spans="1:3" x14ac:dyDescent="0.25">
      <c r="A1541">
        <v>247</v>
      </c>
      <c r="B1541" s="1">
        <f>DATE(2000,9,4) + TIME(0,0,0)</f>
        <v>36773</v>
      </c>
      <c r="C1541">
        <v>2669.2863769999999</v>
      </c>
    </row>
    <row r="1542" spans="1:3" x14ac:dyDescent="0.25">
      <c r="A1542">
        <v>248</v>
      </c>
      <c r="B1542" s="1">
        <f>DATE(2000,9,5) + TIME(0,0,0)</f>
        <v>36774</v>
      </c>
      <c r="C1542">
        <v>2666.5270995999999</v>
      </c>
    </row>
    <row r="1543" spans="1:3" x14ac:dyDescent="0.25">
      <c r="A1543">
        <v>249</v>
      </c>
      <c r="B1543" s="1">
        <f>DATE(2000,9,6) + TIME(0,0,0)</f>
        <v>36775</v>
      </c>
      <c r="C1543">
        <v>2663.7880859000002</v>
      </c>
    </row>
    <row r="1544" spans="1:3" x14ac:dyDescent="0.25">
      <c r="A1544">
        <v>250</v>
      </c>
      <c r="B1544" s="1">
        <f>DATE(2000,9,7) + TIME(0,0,0)</f>
        <v>36776</v>
      </c>
      <c r="C1544">
        <v>2661.0698241999999</v>
      </c>
    </row>
    <row r="1545" spans="1:3" x14ac:dyDescent="0.25">
      <c r="A1545">
        <v>251</v>
      </c>
      <c r="B1545" s="1">
        <f>DATE(2000,9,8) + TIME(0,0,0)</f>
        <v>36777</v>
      </c>
      <c r="C1545">
        <v>2658.3713379000001</v>
      </c>
    </row>
    <row r="1546" spans="1:3" x14ac:dyDescent="0.25">
      <c r="A1546">
        <v>252</v>
      </c>
      <c r="B1546" s="1">
        <f>DATE(2000,9,9) + TIME(0,0,0)</f>
        <v>36778</v>
      </c>
      <c r="C1546">
        <v>2655.6928711</v>
      </c>
    </row>
    <row r="1547" spans="1:3" x14ac:dyDescent="0.25">
      <c r="A1547">
        <v>253</v>
      </c>
      <c r="B1547" s="1">
        <f>DATE(2000,9,10) + TIME(0,0,0)</f>
        <v>36779</v>
      </c>
      <c r="C1547">
        <v>2653.0339355000001</v>
      </c>
    </row>
    <row r="1548" spans="1:3" x14ac:dyDescent="0.25">
      <c r="A1548">
        <v>254</v>
      </c>
      <c r="B1548" s="1">
        <f>DATE(2000,9,11) + TIME(0,0,0)</f>
        <v>36780</v>
      </c>
      <c r="C1548">
        <v>2650.3942870999999</v>
      </c>
    </row>
    <row r="1549" spans="1:3" x14ac:dyDescent="0.25">
      <c r="A1549">
        <v>255</v>
      </c>
      <c r="B1549" s="1">
        <f>DATE(2000,9,12) + TIME(0,0,0)</f>
        <v>36781</v>
      </c>
      <c r="C1549">
        <v>2647.7739258000001</v>
      </c>
    </row>
    <row r="1550" spans="1:3" x14ac:dyDescent="0.25">
      <c r="A1550">
        <v>256</v>
      </c>
      <c r="B1550" s="1">
        <f>DATE(2000,9,13) + TIME(0,0,0)</f>
        <v>36782</v>
      </c>
      <c r="C1550">
        <v>2645.1723633000001</v>
      </c>
    </row>
    <row r="1551" spans="1:3" x14ac:dyDescent="0.25">
      <c r="A1551">
        <v>257</v>
      </c>
      <c r="B1551" s="1">
        <f>DATE(2000,9,14) + TIME(0,0,0)</f>
        <v>36783</v>
      </c>
      <c r="C1551">
        <v>2642.5891112999998</v>
      </c>
    </row>
    <row r="1552" spans="1:3" x14ac:dyDescent="0.25">
      <c r="A1552">
        <v>258</v>
      </c>
      <c r="B1552" s="1">
        <f>DATE(2000,9,15) + TIME(0,0,0)</f>
        <v>36784</v>
      </c>
      <c r="C1552">
        <v>2640.0244140999998</v>
      </c>
    </row>
    <row r="1553" spans="1:3" x14ac:dyDescent="0.25">
      <c r="A1553">
        <v>259</v>
      </c>
      <c r="B1553" s="1">
        <f>DATE(2000,9,16) + TIME(0,0,0)</f>
        <v>36785</v>
      </c>
      <c r="C1553">
        <v>2637.4777832</v>
      </c>
    </row>
    <row r="1554" spans="1:3" x14ac:dyDescent="0.25">
      <c r="A1554">
        <v>260</v>
      </c>
      <c r="B1554" s="1">
        <f>DATE(2000,9,17) + TIME(0,0,0)</f>
        <v>36786</v>
      </c>
      <c r="C1554">
        <v>2634.9492187999999</v>
      </c>
    </row>
    <row r="1555" spans="1:3" x14ac:dyDescent="0.25">
      <c r="A1555">
        <v>261</v>
      </c>
      <c r="B1555" s="1">
        <f>DATE(2000,9,18) + TIME(0,0,0)</f>
        <v>36787</v>
      </c>
      <c r="C1555">
        <v>2632.4382323999998</v>
      </c>
    </row>
    <row r="1556" spans="1:3" x14ac:dyDescent="0.25">
      <c r="A1556">
        <v>262</v>
      </c>
      <c r="B1556" s="1">
        <f>DATE(2000,9,19) + TIME(0,0,0)</f>
        <v>36788</v>
      </c>
      <c r="C1556">
        <v>2629.9448241999999</v>
      </c>
    </row>
    <row r="1557" spans="1:3" x14ac:dyDescent="0.25">
      <c r="A1557">
        <v>263</v>
      </c>
      <c r="B1557" s="1">
        <f>DATE(2000,9,20) + TIME(0,0,0)</f>
        <v>36789</v>
      </c>
      <c r="C1557">
        <v>2627.4685058999999</v>
      </c>
    </row>
    <row r="1558" spans="1:3" x14ac:dyDescent="0.25">
      <c r="A1558">
        <v>264</v>
      </c>
      <c r="B1558" s="1">
        <f>DATE(2000,9,21) + TIME(0,0,0)</f>
        <v>36790</v>
      </c>
      <c r="C1558">
        <v>2625.0095215000001</v>
      </c>
    </row>
    <row r="1559" spans="1:3" x14ac:dyDescent="0.25">
      <c r="A1559">
        <v>265</v>
      </c>
      <c r="B1559" s="1">
        <f>DATE(2000,9,22) + TIME(0,0,0)</f>
        <v>36791</v>
      </c>
      <c r="C1559">
        <v>2622.5671387000002</v>
      </c>
    </row>
    <row r="1560" spans="1:3" x14ac:dyDescent="0.25">
      <c r="A1560">
        <v>266</v>
      </c>
      <c r="B1560" s="1">
        <f>DATE(2000,9,23) + TIME(0,0,0)</f>
        <v>36792</v>
      </c>
      <c r="C1560">
        <v>2620.1416015999998</v>
      </c>
    </row>
    <row r="1561" spans="1:3" x14ac:dyDescent="0.25">
      <c r="A1561">
        <v>267</v>
      </c>
      <c r="B1561" s="1">
        <f>DATE(2000,9,24) + TIME(0,0,0)</f>
        <v>36793</v>
      </c>
      <c r="C1561">
        <v>2617.7324219000002</v>
      </c>
    </row>
    <row r="1562" spans="1:3" x14ac:dyDescent="0.25">
      <c r="A1562">
        <v>268</v>
      </c>
      <c r="B1562" s="1">
        <f>DATE(2000,9,25) + TIME(0,0,0)</f>
        <v>36794</v>
      </c>
      <c r="C1562">
        <v>2615.3398437999999</v>
      </c>
    </row>
    <row r="1563" spans="1:3" x14ac:dyDescent="0.25">
      <c r="A1563">
        <v>269</v>
      </c>
      <c r="B1563" s="1">
        <f>DATE(2000,9,26) + TIME(0,0,0)</f>
        <v>36795</v>
      </c>
      <c r="C1563">
        <v>2612.9631347999998</v>
      </c>
    </row>
    <row r="1564" spans="1:3" x14ac:dyDescent="0.25">
      <c r="A1564">
        <v>270</v>
      </c>
      <c r="B1564" s="1">
        <f>DATE(2000,9,27) + TIME(0,0,0)</f>
        <v>36796</v>
      </c>
      <c r="C1564">
        <v>2610.6025390999998</v>
      </c>
    </row>
    <row r="1565" spans="1:3" x14ac:dyDescent="0.25">
      <c r="A1565">
        <v>271</v>
      </c>
      <c r="B1565" s="1">
        <f>DATE(2000,9,28) + TIME(0,0,0)</f>
        <v>36797</v>
      </c>
      <c r="C1565">
        <v>2608.2578125</v>
      </c>
    </row>
    <row r="1566" spans="1:3" x14ac:dyDescent="0.25">
      <c r="A1566">
        <v>272</v>
      </c>
      <c r="B1566" s="1">
        <f>DATE(2000,9,29) + TIME(0,0,0)</f>
        <v>36798</v>
      </c>
      <c r="C1566">
        <v>2605.9287109000002</v>
      </c>
    </row>
    <row r="1567" spans="1:3" x14ac:dyDescent="0.25">
      <c r="A1567">
        <v>273</v>
      </c>
      <c r="B1567" s="1">
        <f>DATE(2000,9,30) + TIME(0,0,0)</f>
        <v>36799</v>
      </c>
      <c r="C1567">
        <v>2603.6149902000002</v>
      </c>
    </row>
    <row r="1568" spans="1:3" x14ac:dyDescent="0.25">
      <c r="A1568">
        <v>274</v>
      </c>
      <c r="B1568" s="1">
        <f>DATE(2000,10,1) + TIME(0,0,0)</f>
        <v>36800</v>
      </c>
      <c r="C1568">
        <v>2601.3168945000002</v>
      </c>
    </row>
    <row r="1569" spans="1:3" x14ac:dyDescent="0.25">
      <c r="A1569">
        <v>275</v>
      </c>
      <c r="B1569" s="1">
        <f>DATE(2000,10,2) + TIME(0,0,0)</f>
        <v>36801</v>
      </c>
      <c r="C1569">
        <v>2599.0341797000001</v>
      </c>
    </row>
    <row r="1570" spans="1:3" x14ac:dyDescent="0.25">
      <c r="A1570">
        <v>276</v>
      </c>
      <c r="B1570" s="1">
        <f>DATE(2000,10,3) + TIME(0,0,0)</f>
        <v>36802</v>
      </c>
      <c r="C1570">
        <v>2596.7663573999998</v>
      </c>
    </row>
    <row r="1571" spans="1:3" x14ac:dyDescent="0.25">
      <c r="A1571">
        <v>277</v>
      </c>
      <c r="B1571" s="1">
        <f>DATE(2000,10,4) + TIME(0,0,0)</f>
        <v>36803</v>
      </c>
      <c r="C1571">
        <v>2594.5136719000002</v>
      </c>
    </row>
    <row r="1572" spans="1:3" x14ac:dyDescent="0.25">
      <c r="A1572">
        <v>278</v>
      </c>
      <c r="B1572" s="1">
        <f>DATE(2000,10,5) + TIME(0,0,0)</f>
        <v>36804</v>
      </c>
      <c r="C1572">
        <v>2592.2756347999998</v>
      </c>
    </row>
    <row r="1573" spans="1:3" x14ac:dyDescent="0.25">
      <c r="A1573">
        <v>279</v>
      </c>
      <c r="B1573" s="1">
        <f>DATE(2000,10,6) + TIME(0,0,0)</f>
        <v>36805</v>
      </c>
      <c r="C1573">
        <v>2590.0522461</v>
      </c>
    </row>
    <row r="1574" spans="1:3" x14ac:dyDescent="0.25">
      <c r="A1574">
        <v>280</v>
      </c>
      <c r="B1574" s="1">
        <f>DATE(2000,10,7) + TIME(0,0,0)</f>
        <v>36806</v>
      </c>
      <c r="C1574">
        <v>2587.8435058999999</v>
      </c>
    </row>
    <row r="1575" spans="1:3" x14ac:dyDescent="0.25">
      <c r="A1575">
        <v>281</v>
      </c>
      <c r="B1575" s="1">
        <f>DATE(2000,10,8) + TIME(0,0,0)</f>
        <v>36807</v>
      </c>
      <c r="C1575">
        <v>2585.6489258000001</v>
      </c>
    </row>
    <row r="1576" spans="1:3" x14ac:dyDescent="0.25">
      <c r="A1576">
        <v>282</v>
      </c>
      <c r="B1576" s="1">
        <f>DATE(2000,10,9) + TIME(0,0,0)</f>
        <v>36808</v>
      </c>
      <c r="C1576">
        <v>2583.4685058999999</v>
      </c>
    </row>
    <row r="1577" spans="1:3" x14ac:dyDescent="0.25">
      <c r="A1577">
        <v>283</v>
      </c>
      <c r="B1577" s="1">
        <f>DATE(2000,10,10) + TIME(0,0,0)</f>
        <v>36809</v>
      </c>
      <c r="C1577">
        <v>2581.3022461</v>
      </c>
    </row>
    <row r="1578" spans="1:3" x14ac:dyDescent="0.25">
      <c r="A1578">
        <v>284</v>
      </c>
      <c r="B1578" s="1">
        <f>DATE(2000,10,11) + TIME(0,0,0)</f>
        <v>36810</v>
      </c>
      <c r="C1578">
        <v>2579.1499023000001</v>
      </c>
    </row>
    <row r="1579" spans="1:3" x14ac:dyDescent="0.25">
      <c r="A1579">
        <v>285</v>
      </c>
      <c r="B1579" s="1">
        <f>DATE(2000,10,12) + TIME(0,0,0)</f>
        <v>36811</v>
      </c>
      <c r="C1579">
        <v>2577.0112304999998</v>
      </c>
    </row>
    <row r="1580" spans="1:3" x14ac:dyDescent="0.25">
      <c r="A1580">
        <v>286</v>
      </c>
      <c r="B1580" s="1">
        <f>DATE(2000,10,13) + TIME(0,0,0)</f>
        <v>36812</v>
      </c>
      <c r="C1580">
        <v>2574.8859862999998</v>
      </c>
    </row>
    <row r="1581" spans="1:3" x14ac:dyDescent="0.25">
      <c r="A1581">
        <v>287</v>
      </c>
      <c r="B1581" s="1">
        <f>DATE(2000,10,14) + TIME(0,0,0)</f>
        <v>36813</v>
      </c>
      <c r="C1581">
        <v>2572.7744140999998</v>
      </c>
    </row>
    <row r="1582" spans="1:3" x14ac:dyDescent="0.25">
      <c r="A1582">
        <v>288</v>
      </c>
      <c r="B1582" s="1">
        <f>DATE(2000,10,15) + TIME(0,0,0)</f>
        <v>36814</v>
      </c>
      <c r="C1582">
        <v>2570.6757812000001</v>
      </c>
    </row>
    <row r="1583" spans="1:3" x14ac:dyDescent="0.25">
      <c r="A1583">
        <v>289</v>
      </c>
      <c r="B1583" s="1">
        <f>DATE(2000,10,16) + TIME(0,0,0)</f>
        <v>36815</v>
      </c>
      <c r="C1583">
        <v>2568.5905762000002</v>
      </c>
    </row>
    <row r="1584" spans="1:3" x14ac:dyDescent="0.25">
      <c r="A1584">
        <v>290</v>
      </c>
      <c r="B1584" s="1">
        <f>DATE(2000,10,17) + TIME(0,0,0)</f>
        <v>36816</v>
      </c>
      <c r="C1584">
        <v>2566.5183105000001</v>
      </c>
    </row>
    <row r="1585" spans="1:3" x14ac:dyDescent="0.25">
      <c r="A1585">
        <v>291</v>
      </c>
      <c r="B1585" s="1">
        <f>DATE(2000,10,18) + TIME(0,0,0)</f>
        <v>36817</v>
      </c>
      <c r="C1585">
        <v>2564.4589844000002</v>
      </c>
    </row>
    <row r="1586" spans="1:3" x14ac:dyDescent="0.25">
      <c r="A1586">
        <v>292</v>
      </c>
      <c r="B1586" s="1">
        <f>DATE(2000,10,19) + TIME(0,0,0)</f>
        <v>36818</v>
      </c>
      <c r="C1586">
        <v>2562.4123534999999</v>
      </c>
    </row>
    <row r="1587" spans="1:3" x14ac:dyDescent="0.25">
      <c r="A1587">
        <v>293</v>
      </c>
      <c r="B1587" s="1">
        <f>DATE(2000,10,20) + TIME(0,0,0)</f>
        <v>36819</v>
      </c>
      <c r="C1587">
        <v>2560.3784179999998</v>
      </c>
    </row>
    <row r="1588" spans="1:3" x14ac:dyDescent="0.25">
      <c r="A1588">
        <v>294</v>
      </c>
      <c r="B1588" s="1">
        <f>DATE(2000,10,21) + TIME(0,0,0)</f>
        <v>36820</v>
      </c>
      <c r="C1588">
        <v>2558.3571777000002</v>
      </c>
    </row>
    <row r="1589" spans="1:3" x14ac:dyDescent="0.25">
      <c r="A1589">
        <v>295</v>
      </c>
      <c r="B1589" s="1">
        <f>DATE(2000,10,22) + TIME(0,0,0)</f>
        <v>36821</v>
      </c>
      <c r="C1589">
        <v>2556.3483887000002</v>
      </c>
    </row>
    <row r="1590" spans="1:3" x14ac:dyDescent="0.25">
      <c r="A1590">
        <v>296</v>
      </c>
      <c r="B1590" s="1">
        <f>DATE(2000,10,23) + TIME(0,0,0)</f>
        <v>36822</v>
      </c>
      <c r="C1590">
        <v>2554.3518066000001</v>
      </c>
    </row>
    <row r="1591" spans="1:3" x14ac:dyDescent="0.25">
      <c r="A1591">
        <v>297</v>
      </c>
      <c r="B1591" s="1">
        <f>DATE(2000,10,24) + TIME(0,0,0)</f>
        <v>36823</v>
      </c>
      <c r="C1591">
        <v>2552.3676758000001</v>
      </c>
    </row>
    <row r="1592" spans="1:3" x14ac:dyDescent="0.25">
      <c r="A1592">
        <v>298</v>
      </c>
      <c r="B1592" s="1">
        <f>DATE(2000,10,25) + TIME(0,0,0)</f>
        <v>36824</v>
      </c>
      <c r="C1592">
        <v>2550.3955077999999</v>
      </c>
    </row>
    <row r="1593" spans="1:3" x14ac:dyDescent="0.25">
      <c r="A1593">
        <v>299</v>
      </c>
      <c r="B1593" s="1">
        <f>DATE(2000,10,26) + TIME(0,0,0)</f>
        <v>36825</v>
      </c>
      <c r="C1593">
        <v>2548.4353027000002</v>
      </c>
    </row>
    <row r="1594" spans="1:3" x14ac:dyDescent="0.25">
      <c r="A1594">
        <v>300</v>
      </c>
      <c r="B1594" s="1">
        <f>DATE(2000,10,27) + TIME(0,0,0)</f>
        <v>36826</v>
      </c>
      <c r="C1594">
        <v>2546.4870605000001</v>
      </c>
    </row>
    <row r="1595" spans="1:3" x14ac:dyDescent="0.25">
      <c r="A1595">
        <v>301</v>
      </c>
      <c r="B1595" s="1">
        <f>DATE(2000,10,28) + TIME(0,0,0)</f>
        <v>36827</v>
      </c>
      <c r="C1595">
        <v>2544.5505370999999</v>
      </c>
    </row>
    <row r="1596" spans="1:3" x14ac:dyDescent="0.25">
      <c r="A1596">
        <v>302</v>
      </c>
      <c r="B1596" s="1">
        <f>DATE(2000,10,29) + TIME(0,0,0)</f>
        <v>36828</v>
      </c>
      <c r="C1596">
        <v>2542.6257323999998</v>
      </c>
    </row>
    <row r="1597" spans="1:3" x14ac:dyDescent="0.25">
      <c r="A1597">
        <v>303</v>
      </c>
      <c r="B1597" s="1">
        <f>DATE(2000,10,30) + TIME(0,0,0)</f>
        <v>36829</v>
      </c>
      <c r="C1597">
        <v>2540.7124023000001</v>
      </c>
    </row>
    <row r="1598" spans="1:3" x14ac:dyDescent="0.25">
      <c r="A1598">
        <v>304</v>
      </c>
      <c r="B1598" s="1">
        <f>DATE(2000,10,31) + TIME(0,0,0)</f>
        <v>36830</v>
      </c>
      <c r="C1598">
        <v>2538.8105469000002</v>
      </c>
    </row>
    <row r="1599" spans="1:3" x14ac:dyDescent="0.25">
      <c r="A1599">
        <v>305</v>
      </c>
      <c r="B1599" s="1">
        <f>DATE(2000,11,1) + TIME(0,0,0)</f>
        <v>36831</v>
      </c>
      <c r="C1599">
        <v>2536.9199219000002</v>
      </c>
    </row>
    <row r="1600" spans="1:3" x14ac:dyDescent="0.25">
      <c r="A1600">
        <v>306</v>
      </c>
      <c r="B1600" s="1">
        <f>DATE(2000,11,2) + TIME(0,0,0)</f>
        <v>36832</v>
      </c>
      <c r="C1600">
        <v>2535.0405273000001</v>
      </c>
    </row>
    <row r="1601" spans="1:3" x14ac:dyDescent="0.25">
      <c r="A1601">
        <v>307</v>
      </c>
      <c r="B1601" s="1">
        <f>DATE(2000,11,3) + TIME(0,0,0)</f>
        <v>36833</v>
      </c>
      <c r="C1601">
        <v>2533.1721191000001</v>
      </c>
    </row>
    <row r="1602" spans="1:3" x14ac:dyDescent="0.25">
      <c r="A1602">
        <v>308</v>
      </c>
      <c r="B1602" s="1">
        <f>DATE(2000,11,4) + TIME(0,0,0)</f>
        <v>36834</v>
      </c>
      <c r="C1602">
        <v>2531.3144530999998</v>
      </c>
    </row>
    <row r="1603" spans="1:3" x14ac:dyDescent="0.25">
      <c r="A1603">
        <v>309</v>
      </c>
      <c r="B1603" s="1">
        <f>DATE(2000,11,5) + TIME(0,0,0)</f>
        <v>36835</v>
      </c>
      <c r="C1603">
        <v>2529.4680176000002</v>
      </c>
    </row>
    <row r="1604" spans="1:3" x14ac:dyDescent="0.25">
      <c r="A1604">
        <v>310</v>
      </c>
      <c r="B1604" s="1">
        <f>DATE(2000,11,6) + TIME(0,0,0)</f>
        <v>36836</v>
      </c>
      <c r="C1604">
        <v>2527.6320801000002</v>
      </c>
    </row>
    <row r="1605" spans="1:3" x14ac:dyDescent="0.25">
      <c r="A1605">
        <v>311</v>
      </c>
      <c r="B1605" s="1">
        <f>DATE(2000,11,7) + TIME(0,0,0)</f>
        <v>36837</v>
      </c>
      <c r="C1605">
        <v>2525.8066405999998</v>
      </c>
    </row>
    <row r="1606" spans="1:3" x14ac:dyDescent="0.25">
      <c r="A1606">
        <v>312</v>
      </c>
      <c r="B1606" s="1">
        <f>DATE(2000,11,8) + TIME(0,0,0)</f>
        <v>36838</v>
      </c>
      <c r="C1606">
        <v>2523.9919433999999</v>
      </c>
    </row>
    <row r="1607" spans="1:3" x14ac:dyDescent="0.25">
      <c r="A1607">
        <v>313</v>
      </c>
      <c r="B1607" s="1">
        <f>DATE(2000,11,9) + TIME(0,0,0)</f>
        <v>36839</v>
      </c>
      <c r="C1607">
        <v>2522.1875</v>
      </c>
    </row>
    <row r="1608" spans="1:3" x14ac:dyDescent="0.25">
      <c r="A1608">
        <v>314</v>
      </c>
      <c r="B1608" s="1">
        <f>DATE(2000,11,10) + TIME(0,0,0)</f>
        <v>36840</v>
      </c>
      <c r="C1608">
        <v>2520.3935547000001</v>
      </c>
    </row>
    <row r="1609" spans="1:3" x14ac:dyDescent="0.25">
      <c r="A1609">
        <v>315</v>
      </c>
      <c r="B1609" s="1">
        <f>DATE(2000,11,11) + TIME(0,0,0)</f>
        <v>36841</v>
      </c>
      <c r="C1609">
        <v>2518.6098633000001</v>
      </c>
    </row>
    <row r="1610" spans="1:3" x14ac:dyDescent="0.25">
      <c r="A1610">
        <v>316</v>
      </c>
      <c r="B1610" s="1">
        <f>DATE(2000,11,12) + TIME(0,0,0)</f>
        <v>36842</v>
      </c>
      <c r="C1610">
        <v>2516.8361816000001</v>
      </c>
    </row>
    <row r="1611" spans="1:3" x14ac:dyDescent="0.25">
      <c r="A1611">
        <v>317</v>
      </c>
      <c r="B1611" s="1">
        <f>DATE(2000,11,13) + TIME(0,0,0)</f>
        <v>36843</v>
      </c>
      <c r="C1611">
        <v>2515.0725097999998</v>
      </c>
    </row>
    <row r="1612" spans="1:3" x14ac:dyDescent="0.25">
      <c r="A1612">
        <v>318</v>
      </c>
      <c r="B1612" s="1">
        <f>DATE(2000,11,14) + TIME(0,0,0)</f>
        <v>36844</v>
      </c>
      <c r="C1612">
        <v>2513.3188476999999</v>
      </c>
    </row>
    <row r="1613" spans="1:3" x14ac:dyDescent="0.25">
      <c r="A1613">
        <v>319</v>
      </c>
      <c r="B1613" s="1">
        <f>DATE(2000,11,15) + TIME(0,0,0)</f>
        <v>36845</v>
      </c>
      <c r="C1613">
        <v>2511.5749512000002</v>
      </c>
    </row>
    <row r="1614" spans="1:3" x14ac:dyDescent="0.25">
      <c r="A1614">
        <v>320</v>
      </c>
      <c r="B1614" s="1">
        <f>DATE(2000,11,16) + TIME(0,0,0)</f>
        <v>36846</v>
      </c>
      <c r="C1614">
        <v>2509.8408202999999</v>
      </c>
    </row>
    <row r="1615" spans="1:3" x14ac:dyDescent="0.25">
      <c r="A1615">
        <v>321</v>
      </c>
      <c r="B1615" s="1">
        <f>DATE(2000,11,17) + TIME(0,0,0)</f>
        <v>36847</v>
      </c>
      <c r="C1615">
        <v>2508.1164551000002</v>
      </c>
    </row>
    <row r="1616" spans="1:3" x14ac:dyDescent="0.25">
      <c r="A1616">
        <v>322</v>
      </c>
      <c r="B1616" s="1">
        <f>DATE(2000,11,18) + TIME(0,0,0)</f>
        <v>36848</v>
      </c>
      <c r="C1616">
        <v>2506.4018554999998</v>
      </c>
    </row>
    <row r="1617" spans="1:3" x14ac:dyDescent="0.25">
      <c r="A1617">
        <v>323</v>
      </c>
      <c r="B1617" s="1">
        <f>DATE(2000,11,19) + TIME(0,0,0)</f>
        <v>36849</v>
      </c>
      <c r="C1617">
        <v>2504.6965332</v>
      </c>
    </row>
    <row r="1618" spans="1:3" x14ac:dyDescent="0.25">
      <c r="A1618">
        <v>324</v>
      </c>
      <c r="B1618" s="1">
        <f>DATE(2000,11,20) + TIME(0,0,0)</f>
        <v>36850</v>
      </c>
      <c r="C1618">
        <v>2503.0007323999998</v>
      </c>
    </row>
    <row r="1619" spans="1:3" x14ac:dyDescent="0.25">
      <c r="A1619">
        <v>325</v>
      </c>
      <c r="B1619" s="1">
        <f>DATE(2000,11,21) + TIME(0,0,0)</f>
        <v>36851</v>
      </c>
      <c r="C1619">
        <v>2501.3142090000001</v>
      </c>
    </row>
    <row r="1620" spans="1:3" x14ac:dyDescent="0.25">
      <c r="A1620">
        <v>326</v>
      </c>
      <c r="B1620" s="1">
        <f>DATE(2000,11,22) + TIME(0,0,0)</f>
        <v>36852</v>
      </c>
      <c r="C1620">
        <v>2499.6369629000001</v>
      </c>
    </row>
    <row r="1621" spans="1:3" x14ac:dyDescent="0.25">
      <c r="A1621">
        <v>327</v>
      </c>
      <c r="B1621" s="1">
        <f>DATE(2000,11,23) + TIME(0,0,0)</f>
        <v>36853</v>
      </c>
      <c r="C1621">
        <v>2497.96875</v>
      </c>
    </row>
    <row r="1622" spans="1:3" x14ac:dyDescent="0.25">
      <c r="A1622">
        <v>328</v>
      </c>
      <c r="B1622" s="1">
        <f>DATE(2000,11,24) + TIME(0,0,0)</f>
        <v>36854</v>
      </c>
      <c r="C1622">
        <v>2496.3098144999999</v>
      </c>
    </row>
    <row r="1623" spans="1:3" x14ac:dyDescent="0.25">
      <c r="A1623">
        <v>329</v>
      </c>
      <c r="B1623" s="1">
        <f>DATE(2000,11,25) + TIME(0,0,0)</f>
        <v>36855</v>
      </c>
      <c r="C1623">
        <v>2494.6599120999999</v>
      </c>
    </row>
    <row r="1624" spans="1:3" x14ac:dyDescent="0.25">
      <c r="A1624">
        <v>330</v>
      </c>
      <c r="B1624" s="1">
        <f>DATE(2000,11,26) + TIME(0,0,0)</f>
        <v>36856</v>
      </c>
      <c r="C1624">
        <v>2493.0187987999998</v>
      </c>
    </row>
    <row r="1625" spans="1:3" x14ac:dyDescent="0.25">
      <c r="A1625">
        <v>331</v>
      </c>
      <c r="B1625" s="1">
        <f>DATE(2000,11,27) + TIME(0,0,0)</f>
        <v>36857</v>
      </c>
      <c r="C1625">
        <v>2491.3867187999999</v>
      </c>
    </row>
    <row r="1626" spans="1:3" x14ac:dyDescent="0.25">
      <c r="A1626">
        <v>332</v>
      </c>
      <c r="B1626" s="1">
        <f>DATE(2000,11,28) + TIME(0,0,0)</f>
        <v>36858</v>
      </c>
      <c r="C1626">
        <v>2489.7631836</v>
      </c>
    </row>
    <row r="1627" spans="1:3" x14ac:dyDescent="0.25">
      <c r="A1627">
        <v>333</v>
      </c>
      <c r="B1627" s="1">
        <f>DATE(2000,11,29) + TIME(0,0,0)</f>
        <v>36859</v>
      </c>
      <c r="C1627">
        <v>2488.1486816000001</v>
      </c>
    </row>
    <row r="1628" spans="1:3" x14ac:dyDescent="0.25">
      <c r="A1628">
        <v>334</v>
      </c>
      <c r="B1628" s="1">
        <f>DATE(2000,11,30) + TIME(0,0,0)</f>
        <v>36860</v>
      </c>
      <c r="C1628">
        <v>2486.5427245999999</v>
      </c>
    </row>
    <row r="1629" spans="1:3" x14ac:dyDescent="0.25">
      <c r="A1629">
        <v>335</v>
      </c>
      <c r="B1629" s="1">
        <f>DATE(2000,12,1) + TIME(0,0,0)</f>
        <v>36861</v>
      </c>
      <c r="C1629">
        <v>2484.9453125</v>
      </c>
    </row>
    <row r="1630" spans="1:3" x14ac:dyDescent="0.25">
      <c r="A1630">
        <v>336</v>
      </c>
      <c r="B1630" s="1">
        <f>DATE(2000,12,2) + TIME(0,0,0)</f>
        <v>36862</v>
      </c>
      <c r="C1630">
        <v>2483.3564452999999</v>
      </c>
    </row>
    <row r="1631" spans="1:3" x14ac:dyDescent="0.25">
      <c r="A1631">
        <v>337</v>
      </c>
      <c r="B1631" s="1">
        <f>DATE(2000,12,3) + TIME(0,0,0)</f>
        <v>36863</v>
      </c>
      <c r="C1631">
        <v>2481.7761230000001</v>
      </c>
    </row>
    <row r="1632" spans="1:3" x14ac:dyDescent="0.25">
      <c r="A1632">
        <v>338</v>
      </c>
      <c r="B1632" s="1">
        <f>DATE(2000,12,4) + TIME(0,0,0)</f>
        <v>36864</v>
      </c>
      <c r="C1632">
        <v>2480.2043457</v>
      </c>
    </row>
    <row r="1633" spans="1:3" x14ac:dyDescent="0.25">
      <c r="A1633">
        <v>339</v>
      </c>
      <c r="B1633" s="1">
        <f>DATE(2000,12,5) + TIME(0,0,0)</f>
        <v>36865</v>
      </c>
      <c r="C1633">
        <v>2478.640625</v>
      </c>
    </row>
    <row r="1634" spans="1:3" x14ac:dyDescent="0.25">
      <c r="A1634">
        <v>340</v>
      </c>
      <c r="B1634" s="1">
        <f>DATE(2000,12,6) + TIME(0,0,0)</f>
        <v>36866</v>
      </c>
      <c r="C1634">
        <v>2477.0852051000002</v>
      </c>
    </row>
    <row r="1635" spans="1:3" x14ac:dyDescent="0.25">
      <c r="A1635">
        <v>341</v>
      </c>
      <c r="B1635" s="1">
        <f>DATE(2000,12,7) + TIME(0,0,0)</f>
        <v>36867</v>
      </c>
      <c r="C1635">
        <v>2475.5380859000002</v>
      </c>
    </row>
    <row r="1636" spans="1:3" x14ac:dyDescent="0.25">
      <c r="A1636">
        <v>342</v>
      </c>
      <c r="B1636" s="1">
        <f>DATE(2000,12,8) + TIME(0,0,0)</f>
        <v>36868</v>
      </c>
      <c r="C1636">
        <v>2473.9990234000002</v>
      </c>
    </row>
    <row r="1637" spans="1:3" x14ac:dyDescent="0.25">
      <c r="A1637">
        <v>343</v>
      </c>
      <c r="B1637" s="1">
        <f>DATE(2000,12,9) + TIME(0,0,0)</f>
        <v>36869</v>
      </c>
      <c r="C1637">
        <v>2472.4680176000002</v>
      </c>
    </row>
    <row r="1638" spans="1:3" x14ac:dyDescent="0.25">
      <c r="A1638">
        <v>344</v>
      </c>
      <c r="B1638" s="1">
        <f>DATE(2000,12,10) + TIME(0,0,0)</f>
        <v>36870</v>
      </c>
      <c r="C1638">
        <v>2470.9448241999999</v>
      </c>
    </row>
    <row r="1639" spans="1:3" x14ac:dyDescent="0.25">
      <c r="A1639">
        <v>345</v>
      </c>
      <c r="B1639" s="1">
        <f>DATE(2000,12,11) + TIME(0,0,0)</f>
        <v>36871</v>
      </c>
      <c r="C1639">
        <v>2469.4299316000001</v>
      </c>
    </row>
    <row r="1640" spans="1:3" x14ac:dyDescent="0.25">
      <c r="A1640">
        <v>346</v>
      </c>
      <c r="B1640" s="1">
        <f>DATE(2000,12,12) + TIME(0,0,0)</f>
        <v>36872</v>
      </c>
      <c r="C1640">
        <v>2467.9226073999998</v>
      </c>
    </row>
    <row r="1641" spans="1:3" x14ac:dyDescent="0.25">
      <c r="A1641">
        <v>347</v>
      </c>
      <c r="B1641" s="1">
        <f>DATE(2000,12,13) + TIME(0,0,0)</f>
        <v>36873</v>
      </c>
      <c r="C1641">
        <v>2466.4233398000001</v>
      </c>
    </row>
    <row r="1642" spans="1:3" x14ac:dyDescent="0.25">
      <c r="A1642">
        <v>348</v>
      </c>
      <c r="B1642" s="1">
        <f>DATE(2000,12,14) + TIME(0,0,0)</f>
        <v>36874</v>
      </c>
      <c r="C1642">
        <v>2464.9316405999998</v>
      </c>
    </row>
    <row r="1643" spans="1:3" x14ac:dyDescent="0.25">
      <c r="A1643">
        <v>349</v>
      </c>
      <c r="B1643" s="1">
        <f>DATE(2000,12,15) + TIME(0,0,0)</f>
        <v>36875</v>
      </c>
      <c r="C1643">
        <v>2463.4477539</v>
      </c>
    </row>
    <row r="1644" spans="1:3" x14ac:dyDescent="0.25">
      <c r="A1644">
        <v>350</v>
      </c>
      <c r="B1644" s="1">
        <f>DATE(2000,12,16) + TIME(0,0,0)</f>
        <v>36876</v>
      </c>
      <c r="C1644">
        <v>2461.9711914</v>
      </c>
    </row>
    <row r="1645" spans="1:3" x14ac:dyDescent="0.25">
      <c r="A1645">
        <v>351</v>
      </c>
      <c r="B1645" s="1">
        <f>DATE(2000,12,17) + TIME(0,0,0)</f>
        <v>36877</v>
      </c>
      <c r="C1645">
        <v>2460.5024414</v>
      </c>
    </row>
    <row r="1646" spans="1:3" x14ac:dyDescent="0.25">
      <c r="A1646">
        <v>352</v>
      </c>
      <c r="B1646" s="1">
        <f>DATE(2000,12,18) + TIME(0,0,0)</f>
        <v>36878</v>
      </c>
      <c r="C1646">
        <v>2459.0410155999998</v>
      </c>
    </row>
    <row r="1647" spans="1:3" x14ac:dyDescent="0.25">
      <c r="A1647">
        <v>353</v>
      </c>
      <c r="B1647" s="1">
        <f>DATE(2000,12,19) + TIME(0,0,0)</f>
        <v>36879</v>
      </c>
      <c r="C1647">
        <v>2457.5869140999998</v>
      </c>
    </row>
    <row r="1648" spans="1:3" x14ac:dyDescent="0.25">
      <c r="A1648">
        <v>354</v>
      </c>
      <c r="B1648" s="1">
        <f>DATE(2000,12,20) + TIME(0,0,0)</f>
        <v>36880</v>
      </c>
      <c r="C1648">
        <v>2456.1401366999999</v>
      </c>
    </row>
    <row r="1649" spans="1:3" x14ac:dyDescent="0.25">
      <c r="A1649">
        <v>355</v>
      </c>
      <c r="B1649" s="1">
        <f>DATE(2000,12,21) + TIME(0,0,0)</f>
        <v>36881</v>
      </c>
      <c r="C1649">
        <v>2454.7006836</v>
      </c>
    </row>
    <row r="1650" spans="1:3" x14ac:dyDescent="0.25">
      <c r="A1650">
        <v>356</v>
      </c>
      <c r="B1650" s="1">
        <f>DATE(2000,12,22) + TIME(0,0,0)</f>
        <v>36882</v>
      </c>
      <c r="C1650">
        <v>2453.2685547000001</v>
      </c>
    </row>
    <row r="1651" spans="1:3" x14ac:dyDescent="0.25">
      <c r="A1651">
        <v>357</v>
      </c>
      <c r="B1651" s="1">
        <f>DATE(2000,12,23) + TIME(0,0,0)</f>
        <v>36883</v>
      </c>
      <c r="C1651">
        <v>2451.8435058999999</v>
      </c>
    </row>
    <row r="1652" spans="1:3" x14ac:dyDescent="0.25">
      <c r="A1652">
        <v>358</v>
      </c>
      <c r="B1652" s="1">
        <f>DATE(2000,12,24) + TIME(0,0,0)</f>
        <v>36884</v>
      </c>
      <c r="C1652">
        <v>2450.4255370999999</v>
      </c>
    </row>
    <row r="1653" spans="1:3" x14ac:dyDescent="0.25">
      <c r="A1653">
        <v>359</v>
      </c>
      <c r="B1653" s="1">
        <f>DATE(2000,12,25) + TIME(0,0,0)</f>
        <v>36885</v>
      </c>
      <c r="C1653">
        <v>2449.0148926000002</v>
      </c>
    </row>
    <row r="1654" spans="1:3" x14ac:dyDescent="0.25">
      <c r="A1654">
        <v>360</v>
      </c>
      <c r="B1654" s="1">
        <f>DATE(2000,12,26) + TIME(0,0,0)</f>
        <v>36886</v>
      </c>
      <c r="C1654">
        <v>2447.6108398000001</v>
      </c>
    </row>
    <row r="1655" spans="1:3" x14ac:dyDescent="0.25">
      <c r="A1655">
        <v>361</v>
      </c>
      <c r="B1655" s="1">
        <f>DATE(2000,12,27) + TIME(0,0,0)</f>
        <v>36887</v>
      </c>
      <c r="C1655">
        <v>2446.2141112999998</v>
      </c>
    </row>
    <row r="1656" spans="1:3" x14ac:dyDescent="0.25">
      <c r="A1656">
        <v>362</v>
      </c>
      <c r="B1656" s="1">
        <f>DATE(2000,12,28) + TIME(0,0,0)</f>
        <v>36888</v>
      </c>
      <c r="C1656">
        <v>2444.8239745999999</v>
      </c>
    </row>
    <row r="1657" spans="1:3" x14ac:dyDescent="0.25">
      <c r="A1657">
        <v>363</v>
      </c>
      <c r="B1657" s="1">
        <f>DATE(2000,12,29) + TIME(0,0,0)</f>
        <v>36889</v>
      </c>
      <c r="C1657">
        <v>2443.4409179999998</v>
      </c>
    </row>
    <row r="1658" spans="1:3" x14ac:dyDescent="0.25">
      <c r="A1658">
        <v>364</v>
      </c>
      <c r="B1658" s="1">
        <f>DATE(2000,12,30) + TIME(0,0,0)</f>
        <v>36890</v>
      </c>
      <c r="C1658">
        <v>2442.0646972999998</v>
      </c>
    </row>
    <row r="1659" spans="1:3" x14ac:dyDescent="0.25">
      <c r="A1659">
        <v>365</v>
      </c>
      <c r="B1659" s="1">
        <f>DATE(2000,12,31) + TIME(0,0,0)</f>
        <v>36891</v>
      </c>
      <c r="C1659">
        <v>2440.6950683999999</v>
      </c>
    </row>
    <row r="1660" spans="1:3" x14ac:dyDescent="0.25">
      <c r="A1660">
        <v>366</v>
      </c>
      <c r="B1660" s="1">
        <f>DATE(2001,1,1) + TIME(0,0,0)</f>
        <v>36892</v>
      </c>
      <c r="C1660">
        <v>2439.3322754000001</v>
      </c>
    </row>
    <row r="1661" spans="1:3" x14ac:dyDescent="0.25">
      <c r="A1661">
        <v>367</v>
      </c>
      <c r="B1661" s="1">
        <f>DATE(2001,1,2) + TIME(0,0,0)</f>
        <v>36893</v>
      </c>
      <c r="C1661">
        <v>2437.9760741999999</v>
      </c>
    </row>
    <row r="1662" spans="1:3" x14ac:dyDescent="0.25">
      <c r="A1662">
        <v>368</v>
      </c>
      <c r="B1662" s="1">
        <f>DATE(2001,1,3) + TIME(0,0,0)</f>
        <v>36894</v>
      </c>
      <c r="C1662">
        <v>2436.6262207</v>
      </c>
    </row>
    <row r="1663" spans="1:3" x14ac:dyDescent="0.25">
      <c r="A1663">
        <v>369</v>
      </c>
      <c r="B1663" s="1">
        <f>DATE(2001,1,4) + TIME(0,0,0)</f>
        <v>36895</v>
      </c>
      <c r="C1663">
        <v>2435.2832030999998</v>
      </c>
    </row>
    <row r="1664" spans="1:3" x14ac:dyDescent="0.25">
      <c r="A1664">
        <v>370</v>
      </c>
      <c r="B1664" s="1">
        <f>DATE(2001,1,5) + TIME(0,0,0)</f>
        <v>36896</v>
      </c>
      <c r="C1664">
        <v>2433.9467773000001</v>
      </c>
    </row>
    <row r="1665" spans="1:3" x14ac:dyDescent="0.25">
      <c r="A1665">
        <v>371</v>
      </c>
      <c r="B1665" s="1">
        <f>DATE(2001,1,6) + TIME(0,0,0)</f>
        <v>36897</v>
      </c>
      <c r="C1665">
        <v>2432.6166991999999</v>
      </c>
    </row>
    <row r="1666" spans="1:3" x14ac:dyDescent="0.25">
      <c r="A1666">
        <v>372</v>
      </c>
      <c r="B1666" s="1">
        <f>DATE(2001,1,7) + TIME(0,0,0)</f>
        <v>36898</v>
      </c>
      <c r="C1666">
        <v>2431.2929687999999</v>
      </c>
    </row>
    <row r="1667" spans="1:3" x14ac:dyDescent="0.25">
      <c r="A1667">
        <v>373</v>
      </c>
      <c r="B1667" s="1">
        <f>DATE(2001,1,8) + TIME(0,0,0)</f>
        <v>36899</v>
      </c>
      <c r="C1667">
        <v>2429.9758301000002</v>
      </c>
    </row>
    <row r="1668" spans="1:3" x14ac:dyDescent="0.25">
      <c r="A1668">
        <v>374</v>
      </c>
      <c r="B1668" s="1">
        <f>DATE(2001,1,9) + TIME(0,0,0)</f>
        <v>36900</v>
      </c>
      <c r="C1668">
        <v>2428.6647948999998</v>
      </c>
    </row>
    <row r="1669" spans="1:3" x14ac:dyDescent="0.25">
      <c r="A1669">
        <v>375</v>
      </c>
      <c r="B1669" s="1">
        <f>DATE(2001,1,10) + TIME(0,0,0)</f>
        <v>36901</v>
      </c>
      <c r="C1669">
        <v>2427.3601073999998</v>
      </c>
    </row>
    <row r="1670" spans="1:3" x14ac:dyDescent="0.25">
      <c r="A1670">
        <v>376</v>
      </c>
      <c r="B1670" s="1">
        <f>DATE(2001,1,11) + TIME(0,0,0)</f>
        <v>36902</v>
      </c>
      <c r="C1670">
        <v>2426.0615234000002</v>
      </c>
    </row>
    <row r="1671" spans="1:3" x14ac:dyDescent="0.25">
      <c r="A1671">
        <v>377</v>
      </c>
      <c r="B1671" s="1">
        <f>DATE(2001,1,12) + TIME(0,0,0)</f>
        <v>36903</v>
      </c>
      <c r="C1671">
        <v>2424.7692870999999</v>
      </c>
    </row>
    <row r="1672" spans="1:3" x14ac:dyDescent="0.25">
      <c r="A1672">
        <v>378</v>
      </c>
      <c r="B1672" s="1">
        <f>DATE(2001,1,13) + TIME(0,0,0)</f>
        <v>36904</v>
      </c>
      <c r="C1672">
        <v>2423.4829101999999</v>
      </c>
    </row>
    <row r="1673" spans="1:3" x14ac:dyDescent="0.25">
      <c r="A1673">
        <v>379</v>
      </c>
      <c r="B1673" s="1">
        <f>DATE(2001,1,14) + TIME(0,0,0)</f>
        <v>36905</v>
      </c>
      <c r="C1673">
        <v>2422.2028808999999</v>
      </c>
    </row>
    <row r="1674" spans="1:3" x14ac:dyDescent="0.25">
      <c r="A1674">
        <v>380</v>
      </c>
      <c r="B1674" s="1">
        <f>DATE(2001,1,15) + TIME(0,0,0)</f>
        <v>36906</v>
      </c>
      <c r="C1674">
        <v>2420.9287109000002</v>
      </c>
    </row>
    <row r="1675" spans="1:3" x14ac:dyDescent="0.25">
      <c r="A1675">
        <v>381</v>
      </c>
      <c r="B1675" s="1">
        <f>DATE(2001,1,16) + TIME(0,0,0)</f>
        <v>36907</v>
      </c>
      <c r="C1675">
        <v>2419.6606445000002</v>
      </c>
    </row>
    <row r="1676" spans="1:3" x14ac:dyDescent="0.25">
      <c r="A1676">
        <v>382</v>
      </c>
      <c r="B1676" s="1">
        <f>DATE(2001,1,17) + TIME(0,0,0)</f>
        <v>36908</v>
      </c>
      <c r="C1676">
        <v>2418.3986816000001</v>
      </c>
    </row>
    <row r="1677" spans="1:3" x14ac:dyDescent="0.25">
      <c r="A1677">
        <v>383</v>
      </c>
      <c r="B1677" s="1">
        <f>DATE(2001,1,18) + TIME(0,0,0)</f>
        <v>36909</v>
      </c>
      <c r="C1677">
        <v>2417.1423340000001</v>
      </c>
    </row>
    <row r="1678" spans="1:3" x14ac:dyDescent="0.25">
      <c r="A1678">
        <v>384</v>
      </c>
      <c r="B1678" s="1">
        <f>DATE(2001,1,19) + TIME(0,0,0)</f>
        <v>36910</v>
      </c>
      <c r="C1678">
        <v>2415.8920898000001</v>
      </c>
    </row>
    <row r="1679" spans="1:3" x14ac:dyDescent="0.25">
      <c r="A1679">
        <v>385</v>
      </c>
      <c r="B1679" s="1">
        <f>DATE(2001,1,20) + TIME(0,0,0)</f>
        <v>36911</v>
      </c>
      <c r="C1679">
        <v>2414.6474609000002</v>
      </c>
    </row>
    <row r="1680" spans="1:3" x14ac:dyDescent="0.25">
      <c r="A1680">
        <v>386</v>
      </c>
      <c r="B1680" s="1">
        <f>DATE(2001,1,21) + TIME(0,0,0)</f>
        <v>36912</v>
      </c>
      <c r="C1680">
        <v>2413.4089355000001</v>
      </c>
    </row>
    <row r="1681" spans="1:3" x14ac:dyDescent="0.25">
      <c r="A1681">
        <v>387</v>
      </c>
      <c r="B1681" s="1">
        <f>DATE(2001,1,22) + TIME(0,0,0)</f>
        <v>36913</v>
      </c>
      <c r="C1681">
        <v>2412.1757812000001</v>
      </c>
    </row>
    <row r="1682" spans="1:3" x14ac:dyDescent="0.25">
      <c r="A1682">
        <v>388</v>
      </c>
      <c r="B1682" s="1">
        <f>DATE(2001,1,23) + TIME(0,0,0)</f>
        <v>36914</v>
      </c>
      <c r="C1682">
        <v>2410.9487304999998</v>
      </c>
    </row>
    <row r="1683" spans="1:3" x14ac:dyDescent="0.25">
      <c r="A1683">
        <v>389</v>
      </c>
      <c r="B1683" s="1">
        <f>DATE(2001,1,24) + TIME(0,0,0)</f>
        <v>36915</v>
      </c>
      <c r="C1683">
        <v>2409.7270508000001</v>
      </c>
    </row>
    <row r="1684" spans="1:3" x14ac:dyDescent="0.25">
      <c r="A1684">
        <v>390</v>
      </c>
      <c r="B1684" s="1">
        <f>DATE(2001,1,25) + TIME(0,0,0)</f>
        <v>36916</v>
      </c>
      <c r="C1684">
        <v>2408.5109862999998</v>
      </c>
    </row>
    <row r="1685" spans="1:3" x14ac:dyDescent="0.25">
      <c r="A1685">
        <v>391</v>
      </c>
      <c r="B1685" s="1">
        <f>DATE(2001,1,26) + TIME(0,0,0)</f>
        <v>36917</v>
      </c>
      <c r="C1685">
        <v>2407.3007812000001</v>
      </c>
    </row>
    <row r="1686" spans="1:3" x14ac:dyDescent="0.25">
      <c r="A1686">
        <v>392</v>
      </c>
      <c r="B1686" s="1">
        <f>DATE(2001,1,27) + TIME(0,0,0)</f>
        <v>36918</v>
      </c>
      <c r="C1686">
        <v>2406.0959472999998</v>
      </c>
    </row>
    <row r="1687" spans="1:3" x14ac:dyDescent="0.25">
      <c r="A1687">
        <v>393</v>
      </c>
      <c r="B1687" s="1">
        <f>DATE(2001,1,28) + TIME(0,0,0)</f>
        <v>36919</v>
      </c>
      <c r="C1687">
        <v>2404.8967284999999</v>
      </c>
    </row>
    <row r="1688" spans="1:3" x14ac:dyDescent="0.25">
      <c r="A1688">
        <v>394</v>
      </c>
      <c r="B1688" s="1">
        <f>DATE(2001,1,29) + TIME(0,0,0)</f>
        <v>36920</v>
      </c>
      <c r="C1688">
        <v>2403.7028808999999</v>
      </c>
    </row>
    <row r="1689" spans="1:3" x14ac:dyDescent="0.25">
      <c r="A1689">
        <v>395</v>
      </c>
      <c r="B1689" s="1">
        <f>DATE(2001,1,30) + TIME(0,0,0)</f>
        <v>36921</v>
      </c>
      <c r="C1689">
        <v>2402.5146484000002</v>
      </c>
    </row>
    <row r="1690" spans="1:3" x14ac:dyDescent="0.25">
      <c r="A1690">
        <v>396</v>
      </c>
      <c r="B1690" s="1">
        <f>DATE(2001,1,31) + TIME(0,0,0)</f>
        <v>36922</v>
      </c>
      <c r="C1690">
        <v>2401.3315429999998</v>
      </c>
    </row>
    <row r="1691" spans="1:3" x14ac:dyDescent="0.25">
      <c r="A1691">
        <v>397</v>
      </c>
      <c r="B1691" s="1">
        <f>DATE(2001,2,1) + TIME(0,0,0)</f>
        <v>36923</v>
      </c>
      <c r="C1691">
        <v>2400.1540527000002</v>
      </c>
    </row>
    <row r="1692" spans="1:3" x14ac:dyDescent="0.25">
      <c r="A1692">
        <v>398</v>
      </c>
      <c r="B1692" s="1">
        <f>DATE(2001,2,2) + TIME(0,0,0)</f>
        <v>36924</v>
      </c>
      <c r="C1692">
        <v>2398.9819336</v>
      </c>
    </row>
    <row r="1693" spans="1:3" x14ac:dyDescent="0.25">
      <c r="A1693">
        <v>399</v>
      </c>
      <c r="B1693" s="1">
        <f>DATE(2001,2,3) + TIME(0,0,0)</f>
        <v>36925</v>
      </c>
      <c r="C1693">
        <v>2397.8151855000001</v>
      </c>
    </row>
    <row r="1694" spans="1:3" x14ac:dyDescent="0.25">
      <c r="A1694">
        <v>400</v>
      </c>
      <c r="B1694" s="1">
        <f>DATE(2001,2,4) + TIME(0,0,0)</f>
        <v>36926</v>
      </c>
      <c r="C1694">
        <v>2396.6535644999999</v>
      </c>
    </row>
    <row r="1695" spans="1:3" x14ac:dyDescent="0.25">
      <c r="A1695">
        <v>401</v>
      </c>
      <c r="B1695" s="1">
        <f>DATE(2001,2,5) + TIME(0,0,0)</f>
        <v>36927</v>
      </c>
      <c r="C1695">
        <v>2395.4973144999999</v>
      </c>
    </row>
    <row r="1696" spans="1:3" x14ac:dyDescent="0.25">
      <c r="A1696">
        <v>402</v>
      </c>
      <c r="B1696" s="1">
        <f>DATE(2001,2,6) + TIME(0,0,0)</f>
        <v>36928</v>
      </c>
      <c r="C1696">
        <v>2394.3464355000001</v>
      </c>
    </row>
    <row r="1697" spans="1:3" x14ac:dyDescent="0.25">
      <c r="A1697">
        <v>403</v>
      </c>
      <c r="B1697" s="1">
        <f>DATE(2001,2,7) + TIME(0,0,0)</f>
        <v>36929</v>
      </c>
      <c r="C1697">
        <v>2393.2004394999999</v>
      </c>
    </row>
    <row r="1698" spans="1:3" x14ac:dyDescent="0.25">
      <c r="A1698">
        <v>404</v>
      </c>
      <c r="B1698" s="1">
        <f>DATE(2001,2,8) + TIME(0,0,0)</f>
        <v>36930</v>
      </c>
      <c r="C1698">
        <v>2392.0595702999999</v>
      </c>
    </row>
    <row r="1699" spans="1:3" x14ac:dyDescent="0.25">
      <c r="A1699">
        <v>405</v>
      </c>
      <c r="B1699" s="1">
        <f>DATE(2001,2,9) + TIME(0,0,0)</f>
        <v>36931</v>
      </c>
      <c r="C1699">
        <v>2390.9238280999998</v>
      </c>
    </row>
    <row r="1700" spans="1:3" x14ac:dyDescent="0.25">
      <c r="A1700">
        <v>406</v>
      </c>
      <c r="B1700" s="1">
        <f>DATE(2001,2,10) + TIME(0,0,0)</f>
        <v>36932</v>
      </c>
      <c r="C1700">
        <v>2389.7932129000001</v>
      </c>
    </row>
    <row r="1701" spans="1:3" x14ac:dyDescent="0.25">
      <c r="A1701">
        <v>407</v>
      </c>
      <c r="B1701" s="1">
        <f>DATE(2001,2,11) + TIME(0,0,0)</f>
        <v>36933</v>
      </c>
      <c r="C1701">
        <v>2388.6674804999998</v>
      </c>
    </row>
    <row r="1702" spans="1:3" x14ac:dyDescent="0.25">
      <c r="A1702">
        <v>408</v>
      </c>
      <c r="B1702" s="1">
        <f>DATE(2001,2,12) + TIME(0,0,0)</f>
        <v>36934</v>
      </c>
      <c r="C1702">
        <v>2387.5466308999999</v>
      </c>
    </row>
    <row r="1703" spans="1:3" x14ac:dyDescent="0.25">
      <c r="A1703">
        <v>409</v>
      </c>
      <c r="B1703" s="1">
        <f>DATE(2001,2,13) + TIME(0,0,0)</f>
        <v>36935</v>
      </c>
      <c r="C1703">
        <v>2386.4309082</v>
      </c>
    </row>
    <row r="1704" spans="1:3" x14ac:dyDescent="0.25">
      <c r="A1704">
        <v>410</v>
      </c>
      <c r="B1704" s="1">
        <f>DATE(2001,2,14) + TIME(0,0,0)</f>
        <v>36936</v>
      </c>
      <c r="C1704">
        <v>2385.3198241999999</v>
      </c>
    </row>
    <row r="1705" spans="1:3" x14ac:dyDescent="0.25">
      <c r="A1705">
        <v>411</v>
      </c>
      <c r="B1705" s="1">
        <f>DATE(2001,2,15) + TIME(0,0,0)</f>
        <v>36937</v>
      </c>
      <c r="C1705">
        <v>2384.2138672000001</v>
      </c>
    </row>
    <row r="1706" spans="1:3" x14ac:dyDescent="0.25">
      <c r="A1706">
        <v>412</v>
      </c>
      <c r="B1706" s="1">
        <f>DATE(2001,2,16) + TIME(0,0,0)</f>
        <v>36938</v>
      </c>
      <c r="C1706">
        <v>2383.1125487999998</v>
      </c>
    </row>
    <row r="1707" spans="1:3" x14ac:dyDescent="0.25">
      <c r="A1707">
        <v>413</v>
      </c>
      <c r="B1707" s="1">
        <f>DATE(2001,2,17) + TIME(0,0,0)</f>
        <v>36939</v>
      </c>
      <c r="C1707">
        <v>2382.0158691000001</v>
      </c>
    </row>
    <row r="1708" spans="1:3" x14ac:dyDescent="0.25">
      <c r="A1708">
        <v>414</v>
      </c>
      <c r="B1708" s="1">
        <f>DATE(2001,2,18) + TIME(0,0,0)</f>
        <v>36940</v>
      </c>
      <c r="C1708">
        <v>2380.9240722999998</v>
      </c>
    </row>
    <row r="1709" spans="1:3" x14ac:dyDescent="0.25">
      <c r="A1709">
        <v>415</v>
      </c>
      <c r="B1709" s="1">
        <f>DATE(2001,2,19) + TIME(0,0,0)</f>
        <v>36941</v>
      </c>
      <c r="C1709">
        <v>2379.8369140999998</v>
      </c>
    </row>
    <row r="1710" spans="1:3" x14ac:dyDescent="0.25">
      <c r="A1710">
        <v>416</v>
      </c>
      <c r="B1710" s="1">
        <f>DATE(2001,2,20) + TIME(0,0,0)</f>
        <v>36942</v>
      </c>
      <c r="C1710">
        <v>2378.7543945000002</v>
      </c>
    </row>
    <row r="1711" spans="1:3" x14ac:dyDescent="0.25">
      <c r="A1711">
        <v>417</v>
      </c>
      <c r="B1711" s="1">
        <f>DATE(2001,2,21) + TIME(0,0,0)</f>
        <v>36943</v>
      </c>
      <c r="C1711">
        <v>2377.6765137000002</v>
      </c>
    </row>
    <row r="1712" spans="1:3" x14ac:dyDescent="0.25">
      <c r="A1712">
        <v>418</v>
      </c>
      <c r="B1712" s="1">
        <f>DATE(2001,2,22) + TIME(0,0,0)</f>
        <v>36944</v>
      </c>
      <c r="C1712">
        <v>2376.6032715000001</v>
      </c>
    </row>
    <row r="1713" spans="1:3" x14ac:dyDescent="0.25">
      <c r="A1713">
        <v>419</v>
      </c>
      <c r="B1713" s="1">
        <f>DATE(2001,2,23) + TIME(0,0,0)</f>
        <v>36945</v>
      </c>
      <c r="C1713">
        <v>2375.5344237999998</v>
      </c>
    </row>
    <row r="1714" spans="1:3" x14ac:dyDescent="0.25">
      <c r="A1714">
        <v>420</v>
      </c>
      <c r="B1714" s="1">
        <f>DATE(2001,2,24) + TIME(0,0,0)</f>
        <v>36946</v>
      </c>
      <c r="C1714">
        <v>2374.4702148000001</v>
      </c>
    </row>
    <row r="1715" spans="1:3" x14ac:dyDescent="0.25">
      <c r="A1715">
        <v>421</v>
      </c>
      <c r="B1715" s="1">
        <f>DATE(2001,2,25) + TIME(0,0,0)</f>
        <v>36947</v>
      </c>
      <c r="C1715">
        <v>2373.4106445000002</v>
      </c>
    </row>
    <row r="1716" spans="1:3" x14ac:dyDescent="0.25">
      <c r="A1716">
        <v>422</v>
      </c>
      <c r="B1716" s="1">
        <f>DATE(2001,2,26) + TIME(0,0,0)</f>
        <v>36948</v>
      </c>
      <c r="C1716">
        <v>2372.3552245999999</v>
      </c>
    </row>
    <row r="1717" spans="1:3" x14ac:dyDescent="0.25">
      <c r="A1717">
        <v>423</v>
      </c>
      <c r="B1717" s="1">
        <f>DATE(2001,2,27) + TIME(0,0,0)</f>
        <v>36949</v>
      </c>
      <c r="C1717">
        <v>2371.3044433999999</v>
      </c>
    </row>
    <row r="1718" spans="1:3" x14ac:dyDescent="0.25">
      <c r="A1718">
        <v>424</v>
      </c>
      <c r="B1718" s="1">
        <f>DATE(2001,2,28) + TIME(0,0,0)</f>
        <v>36950</v>
      </c>
      <c r="C1718">
        <v>2370.2578125</v>
      </c>
    </row>
    <row r="1719" spans="1:3" x14ac:dyDescent="0.25">
      <c r="A1719">
        <v>425</v>
      </c>
      <c r="B1719" s="1">
        <f>DATE(2001,3,1) + TIME(0,0,0)</f>
        <v>36951</v>
      </c>
      <c r="C1719">
        <v>2369.2158202999999</v>
      </c>
    </row>
    <row r="1721" spans="1:3" x14ac:dyDescent="0.25">
      <c r="A1721" t="s">
        <v>7</v>
      </c>
    </row>
    <row r="1723" spans="1:3" x14ac:dyDescent="0.25">
      <c r="A1723" t="s">
        <v>1</v>
      </c>
      <c r="B1723" t="s">
        <v>2</v>
      </c>
      <c r="C1723" t="s">
        <v>3</v>
      </c>
    </row>
    <row r="1724" spans="1:3" x14ac:dyDescent="0.25">
      <c r="A1724">
        <v>0</v>
      </c>
      <c r="B1724" s="1">
        <f>DATE(2000,1,1) + TIME(0,0,0)</f>
        <v>36526</v>
      </c>
      <c r="C1724">
        <v>7733.2670897999997</v>
      </c>
    </row>
    <row r="1725" spans="1:3" x14ac:dyDescent="0.25">
      <c r="A1725">
        <v>1</v>
      </c>
      <c r="B1725" s="1">
        <f>DATE(2000,1,2) + TIME(0,0,0)</f>
        <v>36527</v>
      </c>
      <c r="C1725">
        <v>7625.7954102000003</v>
      </c>
    </row>
    <row r="1726" spans="1:3" x14ac:dyDescent="0.25">
      <c r="A1726">
        <v>2</v>
      </c>
      <c r="B1726" s="1">
        <f>DATE(2000,1,3) + TIME(0,0,0)</f>
        <v>36528</v>
      </c>
      <c r="C1726">
        <v>7541.2182616999999</v>
      </c>
    </row>
    <row r="1727" spans="1:3" x14ac:dyDescent="0.25">
      <c r="A1727">
        <v>3</v>
      </c>
      <c r="B1727" s="1">
        <f>DATE(2000,1,4) + TIME(0,0,0)</f>
        <v>36529</v>
      </c>
      <c r="C1727">
        <v>7464.8208008000001</v>
      </c>
    </row>
    <row r="1728" spans="1:3" x14ac:dyDescent="0.25">
      <c r="A1728">
        <v>4</v>
      </c>
      <c r="B1728" s="1">
        <f>DATE(2000,1,5) + TIME(0,0,0)</f>
        <v>36530</v>
      </c>
      <c r="C1728">
        <v>7393.7216797000001</v>
      </c>
    </row>
    <row r="1729" spans="1:3" x14ac:dyDescent="0.25">
      <c r="A1729">
        <v>5</v>
      </c>
      <c r="B1729" s="1">
        <f>DATE(2000,1,6) + TIME(0,0,0)</f>
        <v>36531</v>
      </c>
      <c r="C1729">
        <v>7326.3022461</v>
      </c>
    </row>
    <row r="1730" spans="1:3" x14ac:dyDescent="0.25">
      <c r="A1730">
        <v>6</v>
      </c>
      <c r="B1730" s="1">
        <f>DATE(2000,1,7) + TIME(0,0,0)</f>
        <v>36532</v>
      </c>
      <c r="C1730">
        <v>7264.4916991999999</v>
      </c>
    </row>
    <row r="1731" spans="1:3" x14ac:dyDescent="0.25">
      <c r="A1731">
        <v>7</v>
      </c>
      <c r="B1731" s="1">
        <f>DATE(2000,1,8) + TIME(0,0,0)</f>
        <v>36533</v>
      </c>
      <c r="C1731">
        <v>7212.8496094000002</v>
      </c>
    </row>
    <row r="1732" spans="1:3" x14ac:dyDescent="0.25">
      <c r="A1732">
        <v>8</v>
      </c>
      <c r="B1732" s="1">
        <f>DATE(2000,1,9) + TIME(0,0,0)</f>
        <v>36534</v>
      </c>
      <c r="C1732">
        <v>7169.4233397999997</v>
      </c>
    </row>
    <row r="1733" spans="1:3" x14ac:dyDescent="0.25">
      <c r="A1733">
        <v>9</v>
      </c>
      <c r="B1733" s="1">
        <f>DATE(2000,1,10) + TIME(0,0,0)</f>
        <v>36535</v>
      </c>
      <c r="C1733">
        <v>7127.5825194999998</v>
      </c>
    </row>
    <row r="1734" spans="1:3" x14ac:dyDescent="0.25">
      <c r="A1734">
        <v>10</v>
      </c>
      <c r="B1734" s="1">
        <f>DATE(2000,1,11) + TIME(0,0,0)</f>
        <v>36536</v>
      </c>
      <c r="C1734">
        <v>7087.1098633000001</v>
      </c>
    </row>
    <row r="1735" spans="1:3" x14ac:dyDescent="0.25">
      <c r="A1735">
        <v>11</v>
      </c>
      <c r="B1735" s="1">
        <f>DATE(2000,1,12) + TIME(0,0,0)</f>
        <v>36537</v>
      </c>
      <c r="C1735">
        <v>7047.8754883000001</v>
      </c>
    </row>
    <row r="1736" spans="1:3" x14ac:dyDescent="0.25">
      <c r="A1736">
        <v>12</v>
      </c>
      <c r="B1736" s="1">
        <f>DATE(2000,1,13) + TIME(0,0,0)</f>
        <v>36538</v>
      </c>
      <c r="C1736">
        <v>7009.7890625</v>
      </c>
    </row>
    <row r="1737" spans="1:3" x14ac:dyDescent="0.25">
      <c r="A1737">
        <v>13</v>
      </c>
      <c r="B1737" s="1">
        <f>DATE(2000,1,14) + TIME(0,0,0)</f>
        <v>36539</v>
      </c>
      <c r="C1737">
        <v>6972.7661133000001</v>
      </c>
    </row>
    <row r="1738" spans="1:3" x14ac:dyDescent="0.25">
      <c r="A1738">
        <v>14</v>
      </c>
      <c r="B1738" s="1">
        <f>DATE(2000,1,15) + TIME(0,0,0)</f>
        <v>36540</v>
      </c>
      <c r="C1738">
        <v>6936.7416991999999</v>
      </c>
    </row>
    <row r="1739" spans="1:3" x14ac:dyDescent="0.25">
      <c r="A1739">
        <v>15</v>
      </c>
      <c r="B1739" s="1">
        <f>DATE(2000,1,16) + TIME(0,0,0)</f>
        <v>36541</v>
      </c>
      <c r="C1739">
        <v>6901.6420897999997</v>
      </c>
    </row>
    <row r="1740" spans="1:3" x14ac:dyDescent="0.25">
      <c r="A1740">
        <v>16</v>
      </c>
      <c r="B1740" s="1">
        <f>DATE(2000,1,17) + TIME(0,0,0)</f>
        <v>36542</v>
      </c>
      <c r="C1740">
        <v>6867.4208983999997</v>
      </c>
    </row>
    <row r="1741" spans="1:3" x14ac:dyDescent="0.25">
      <c r="A1741">
        <v>17</v>
      </c>
      <c r="B1741" s="1">
        <f>DATE(2000,1,18) + TIME(0,0,0)</f>
        <v>36543</v>
      </c>
      <c r="C1741">
        <v>6834.0336914</v>
      </c>
    </row>
    <row r="1742" spans="1:3" x14ac:dyDescent="0.25">
      <c r="A1742">
        <v>18</v>
      </c>
      <c r="B1742" s="1">
        <f>DATE(2000,1,19) + TIME(0,0,0)</f>
        <v>36544</v>
      </c>
      <c r="C1742">
        <v>6801.4418944999998</v>
      </c>
    </row>
    <row r="1743" spans="1:3" x14ac:dyDescent="0.25">
      <c r="A1743">
        <v>19</v>
      </c>
      <c r="B1743" s="1">
        <f>DATE(2000,1,20) + TIME(0,0,0)</f>
        <v>36545</v>
      </c>
      <c r="C1743">
        <v>6769.6098633000001</v>
      </c>
    </row>
    <row r="1744" spans="1:3" x14ac:dyDescent="0.25">
      <c r="A1744">
        <v>20</v>
      </c>
      <c r="B1744" s="1">
        <f>DATE(2000,1,21) + TIME(0,0,0)</f>
        <v>36546</v>
      </c>
      <c r="C1744">
        <v>6738.5053711</v>
      </c>
    </row>
    <row r="1745" spans="1:3" x14ac:dyDescent="0.25">
      <c r="A1745">
        <v>21</v>
      </c>
      <c r="B1745" s="1">
        <f>DATE(2000,1,22) + TIME(0,0,0)</f>
        <v>36547</v>
      </c>
      <c r="C1745">
        <v>6708.0981444999998</v>
      </c>
    </row>
    <row r="1746" spans="1:3" x14ac:dyDescent="0.25">
      <c r="A1746">
        <v>22</v>
      </c>
      <c r="B1746" s="1">
        <f>DATE(2000,1,23) + TIME(0,0,0)</f>
        <v>36548</v>
      </c>
      <c r="C1746">
        <v>6678.3618164</v>
      </c>
    </row>
    <row r="1747" spans="1:3" x14ac:dyDescent="0.25">
      <c r="A1747">
        <v>23</v>
      </c>
      <c r="B1747" s="1">
        <f>DATE(2000,1,24) + TIME(0,0,0)</f>
        <v>36549</v>
      </c>
      <c r="C1747">
        <v>6649.2709961</v>
      </c>
    </row>
    <row r="1748" spans="1:3" x14ac:dyDescent="0.25">
      <c r="A1748">
        <v>24</v>
      </c>
      <c r="B1748" s="1">
        <f>DATE(2000,1,25) + TIME(0,0,0)</f>
        <v>36550</v>
      </c>
      <c r="C1748">
        <v>6620.8046875</v>
      </c>
    </row>
    <row r="1749" spans="1:3" x14ac:dyDescent="0.25">
      <c r="A1749">
        <v>25</v>
      </c>
      <c r="B1749" s="1">
        <f>DATE(2000,1,26) + TIME(0,0,0)</f>
        <v>36551</v>
      </c>
      <c r="C1749">
        <v>6592.9423827999999</v>
      </c>
    </row>
    <row r="1750" spans="1:3" x14ac:dyDescent="0.25">
      <c r="A1750">
        <v>26</v>
      </c>
      <c r="B1750" s="1">
        <f>DATE(2000,1,27) + TIME(0,0,0)</f>
        <v>36552</v>
      </c>
      <c r="C1750">
        <v>6565.6635741999999</v>
      </c>
    </row>
    <row r="1751" spans="1:3" x14ac:dyDescent="0.25">
      <c r="A1751">
        <v>27</v>
      </c>
      <c r="B1751" s="1">
        <f>DATE(2000,1,28) + TIME(0,0,0)</f>
        <v>36553</v>
      </c>
      <c r="C1751">
        <v>6538.9482422000001</v>
      </c>
    </row>
    <row r="1752" spans="1:3" x14ac:dyDescent="0.25">
      <c r="A1752">
        <v>28</v>
      </c>
      <c r="B1752" s="1">
        <f>DATE(2000,1,29) + TIME(0,0,0)</f>
        <v>36554</v>
      </c>
      <c r="C1752">
        <v>6512.7827147999997</v>
      </c>
    </row>
    <row r="1753" spans="1:3" x14ac:dyDescent="0.25">
      <c r="A1753">
        <v>29</v>
      </c>
      <c r="B1753" s="1">
        <f>DATE(2000,1,30) + TIME(0,0,0)</f>
        <v>36555</v>
      </c>
      <c r="C1753">
        <v>6487.1503905999998</v>
      </c>
    </row>
    <row r="1754" spans="1:3" x14ac:dyDescent="0.25">
      <c r="A1754">
        <v>30</v>
      </c>
      <c r="B1754" s="1">
        <f>DATE(2000,1,31) + TIME(0,0,0)</f>
        <v>36556</v>
      </c>
      <c r="C1754">
        <v>6462.0356444999998</v>
      </c>
    </row>
    <row r="1755" spans="1:3" x14ac:dyDescent="0.25">
      <c r="A1755">
        <v>31</v>
      </c>
      <c r="B1755" s="1">
        <f>DATE(2000,2,1) + TIME(0,0,0)</f>
        <v>36557</v>
      </c>
      <c r="C1755">
        <v>6437.4228516000003</v>
      </c>
    </row>
    <row r="1756" spans="1:3" x14ac:dyDescent="0.25">
      <c r="A1756">
        <v>32</v>
      </c>
      <c r="B1756" s="1">
        <f>DATE(2000,2,2) + TIME(0,0,0)</f>
        <v>36558</v>
      </c>
      <c r="C1756">
        <v>6413.2958983999997</v>
      </c>
    </row>
    <row r="1757" spans="1:3" x14ac:dyDescent="0.25">
      <c r="A1757">
        <v>33</v>
      </c>
      <c r="B1757" s="1">
        <f>DATE(2000,2,3) + TIME(0,0,0)</f>
        <v>36559</v>
      </c>
      <c r="C1757">
        <v>6389.6430664</v>
      </c>
    </row>
    <row r="1758" spans="1:3" x14ac:dyDescent="0.25">
      <c r="A1758">
        <v>34</v>
      </c>
      <c r="B1758" s="1">
        <f>DATE(2000,2,4) + TIME(0,0,0)</f>
        <v>36560</v>
      </c>
      <c r="C1758">
        <v>6366.453125</v>
      </c>
    </row>
    <row r="1759" spans="1:3" x14ac:dyDescent="0.25">
      <c r="A1759">
        <v>35</v>
      </c>
      <c r="B1759" s="1">
        <f>DATE(2000,2,5) + TIME(0,0,0)</f>
        <v>36561</v>
      </c>
      <c r="C1759">
        <v>6343.7148438000004</v>
      </c>
    </row>
    <row r="1760" spans="1:3" x14ac:dyDescent="0.25">
      <c r="A1760">
        <v>36</v>
      </c>
      <c r="B1760" s="1">
        <f>DATE(2000,2,6) + TIME(0,0,0)</f>
        <v>36562</v>
      </c>
      <c r="C1760">
        <v>6321.4179688000004</v>
      </c>
    </row>
    <row r="1761" spans="1:3" x14ac:dyDescent="0.25">
      <c r="A1761">
        <v>37</v>
      </c>
      <c r="B1761" s="1">
        <f>DATE(2000,2,7) + TIME(0,0,0)</f>
        <v>36563</v>
      </c>
      <c r="C1761">
        <v>6299.5507811999996</v>
      </c>
    </row>
    <row r="1762" spans="1:3" x14ac:dyDescent="0.25">
      <c r="A1762">
        <v>38</v>
      </c>
      <c r="B1762" s="1">
        <f>DATE(2000,2,8) + TIME(0,0,0)</f>
        <v>36564</v>
      </c>
      <c r="C1762">
        <v>6278.1035155999998</v>
      </c>
    </row>
    <row r="1763" spans="1:3" x14ac:dyDescent="0.25">
      <c r="A1763">
        <v>39</v>
      </c>
      <c r="B1763" s="1">
        <f>DATE(2000,2,9) + TIME(0,0,0)</f>
        <v>36565</v>
      </c>
      <c r="C1763">
        <v>6257.0659180000002</v>
      </c>
    </row>
    <row r="1764" spans="1:3" x14ac:dyDescent="0.25">
      <c r="A1764">
        <v>40</v>
      </c>
      <c r="B1764" s="1">
        <f>DATE(2000,2,10) + TIME(0,0,0)</f>
        <v>36566</v>
      </c>
      <c r="C1764">
        <v>6236.4282227000003</v>
      </c>
    </row>
    <row r="1765" spans="1:3" x14ac:dyDescent="0.25">
      <c r="A1765">
        <v>41</v>
      </c>
      <c r="B1765" s="1">
        <f>DATE(2000,2,11) + TIME(0,0,0)</f>
        <v>36567</v>
      </c>
      <c r="C1765">
        <v>6216.1806641000003</v>
      </c>
    </row>
    <row r="1766" spans="1:3" x14ac:dyDescent="0.25">
      <c r="A1766">
        <v>42</v>
      </c>
      <c r="B1766" s="1">
        <f>DATE(2000,2,12) + TIME(0,0,0)</f>
        <v>36568</v>
      </c>
      <c r="C1766">
        <v>6196.3134766000003</v>
      </c>
    </row>
    <row r="1767" spans="1:3" x14ac:dyDescent="0.25">
      <c r="A1767">
        <v>43</v>
      </c>
      <c r="B1767" s="1">
        <f>DATE(2000,2,13) + TIME(0,0,0)</f>
        <v>36569</v>
      </c>
      <c r="C1767">
        <v>6176.8164061999996</v>
      </c>
    </row>
    <row r="1768" spans="1:3" x14ac:dyDescent="0.25">
      <c r="A1768">
        <v>44</v>
      </c>
      <c r="B1768" s="1">
        <f>DATE(2000,2,14) + TIME(0,0,0)</f>
        <v>36570</v>
      </c>
      <c r="C1768">
        <v>6157.6835938000004</v>
      </c>
    </row>
    <row r="1769" spans="1:3" x14ac:dyDescent="0.25">
      <c r="A1769">
        <v>45</v>
      </c>
      <c r="B1769" s="1">
        <f>DATE(2000,2,15) + TIME(0,0,0)</f>
        <v>36571</v>
      </c>
      <c r="C1769">
        <v>6138.90625</v>
      </c>
    </row>
    <row r="1770" spans="1:3" x14ac:dyDescent="0.25">
      <c r="A1770">
        <v>46</v>
      </c>
      <c r="B1770" s="1">
        <f>DATE(2000,2,16) + TIME(0,0,0)</f>
        <v>36572</v>
      </c>
      <c r="C1770">
        <v>6120.4770508000001</v>
      </c>
    </row>
    <row r="1771" spans="1:3" x14ac:dyDescent="0.25">
      <c r="A1771">
        <v>47</v>
      </c>
      <c r="B1771" s="1">
        <f>DATE(2000,2,17) + TIME(0,0,0)</f>
        <v>36573</v>
      </c>
      <c r="C1771">
        <v>6102.3881836</v>
      </c>
    </row>
    <row r="1772" spans="1:3" x14ac:dyDescent="0.25">
      <c r="A1772">
        <v>48</v>
      </c>
      <c r="B1772" s="1">
        <f>DATE(2000,2,18) + TIME(0,0,0)</f>
        <v>36574</v>
      </c>
      <c r="C1772">
        <v>6084.6308594000002</v>
      </c>
    </row>
    <row r="1773" spans="1:3" x14ac:dyDescent="0.25">
      <c r="A1773">
        <v>49</v>
      </c>
      <c r="B1773" s="1">
        <f>DATE(2000,2,19) + TIME(0,0,0)</f>
        <v>36575</v>
      </c>
      <c r="C1773">
        <v>6067.1982422000001</v>
      </c>
    </row>
    <row r="1774" spans="1:3" x14ac:dyDescent="0.25">
      <c r="A1774">
        <v>50</v>
      </c>
      <c r="B1774" s="1">
        <f>DATE(2000,2,20) + TIME(0,0,0)</f>
        <v>36576</v>
      </c>
      <c r="C1774">
        <v>6050.0830077999999</v>
      </c>
    </row>
    <row r="1775" spans="1:3" x14ac:dyDescent="0.25">
      <c r="A1775">
        <v>51</v>
      </c>
      <c r="B1775" s="1">
        <f>DATE(2000,2,21) + TIME(0,0,0)</f>
        <v>36577</v>
      </c>
      <c r="C1775">
        <v>6033.2788086</v>
      </c>
    </row>
    <row r="1776" spans="1:3" x14ac:dyDescent="0.25">
      <c r="A1776">
        <v>52</v>
      </c>
      <c r="B1776" s="1">
        <f>DATE(2000,2,22) + TIME(0,0,0)</f>
        <v>36578</v>
      </c>
      <c r="C1776">
        <v>6016.7783202999999</v>
      </c>
    </row>
    <row r="1777" spans="1:3" x14ac:dyDescent="0.25">
      <c r="A1777">
        <v>53</v>
      </c>
      <c r="B1777" s="1">
        <f>DATE(2000,2,23) + TIME(0,0,0)</f>
        <v>36579</v>
      </c>
      <c r="C1777">
        <v>6000.5751952999999</v>
      </c>
    </row>
    <row r="1778" spans="1:3" x14ac:dyDescent="0.25">
      <c r="A1778">
        <v>54</v>
      </c>
      <c r="B1778" s="1">
        <f>DATE(2000,2,24) + TIME(0,0,0)</f>
        <v>36580</v>
      </c>
      <c r="C1778">
        <v>5984.6630858999997</v>
      </c>
    </row>
    <row r="1779" spans="1:3" x14ac:dyDescent="0.25">
      <c r="A1779">
        <v>55</v>
      </c>
      <c r="B1779" s="1">
        <f>DATE(2000,2,25) + TIME(0,0,0)</f>
        <v>36581</v>
      </c>
      <c r="C1779">
        <v>5969.0351561999996</v>
      </c>
    </row>
    <row r="1780" spans="1:3" x14ac:dyDescent="0.25">
      <c r="A1780">
        <v>56</v>
      </c>
      <c r="B1780" s="1">
        <f>DATE(2000,2,26) + TIME(0,0,0)</f>
        <v>36582</v>
      </c>
      <c r="C1780">
        <v>5953.6865233999997</v>
      </c>
    </row>
    <row r="1781" spans="1:3" x14ac:dyDescent="0.25">
      <c r="A1781">
        <v>57</v>
      </c>
      <c r="B1781" s="1">
        <f>DATE(2000,2,27) + TIME(0,0,0)</f>
        <v>36583</v>
      </c>
      <c r="C1781">
        <v>5938.6108397999997</v>
      </c>
    </row>
    <row r="1782" spans="1:3" x14ac:dyDescent="0.25">
      <c r="A1782">
        <v>58</v>
      </c>
      <c r="B1782" s="1">
        <f>DATE(2000,2,28) + TIME(0,0,0)</f>
        <v>36584</v>
      </c>
      <c r="C1782">
        <v>5923.8022461</v>
      </c>
    </row>
    <row r="1783" spans="1:3" x14ac:dyDescent="0.25">
      <c r="A1783">
        <v>59</v>
      </c>
      <c r="B1783" s="1">
        <f>DATE(2000,2,29) + TIME(0,0,0)</f>
        <v>36585</v>
      </c>
      <c r="C1783">
        <v>5909.2558594000002</v>
      </c>
    </row>
    <row r="1784" spans="1:3" x14ac:dyDescent="0.25">
      <c r="A1784">
        <v>60</v>
      </c>
      <c r="B1784" s="1">
        <f>DATE(2000,3,1) + TIME(0,0,0)</f>
        <v>36586</v>
      </c>
      <c r="C1784">
        <v>5894.9658202999999</v>
      </c>
    </row>
    <row r="1785" spans="1:3" x14ac:dyDescent="0.25">
      <c r="A1785">
        <v>61</v>
      </c>
      <c r="B1785" s="1">
        <f>DATE(2000,3,2) + TIME(0,0,0)</f>
        <v>36587</v>
      </c>
      <c r="C1785">
        <v>5880.9267577999999</v>
      </c>
    </row>
    <row r="1786" spans="1:3" x14ac:dyDescent="0.25">
      <c r="A1786">
        <v>62</v>
      </c>
      <c r="B1786" s="1">
        <f>DATE(2000,3,3) + TIME(0,0,0)</f>
        <v>36588</v>
      </c>
      <c r="C1786">
        <v>5867.1318358999997</v>
      </c>
    </row>
    <row r="1787" spans="1:3" x14ac:dyDescent="0.25">
      <c r="A1787">
        <v>63</v>
      </c>
      <c r="B1787" s="1">
        <f>DATE(2000,3,4) + TIME(0,0,0)</f>
        <v>36589</v>
      </c>
      <c r="C1787">
        <v>5853.5776366999999</v>
      </c>
    </row>
    <row r="1788" spans="1:3" x14ac:dyDescent="0.25">
      <c r="A1788">
        <v>64</v>
      </c>
      <c r="B1788" s="1">
        <f>DATE(2000,3,5) + TIME(0,0,0)</f>
        <v>36590</v>
      </c>
      <c r="C1788">
        <v>5840.2583008000001</v>
      </c>
    </row>
    <row r="1789" spans="1:3" x14ac:dyDescent="0.25">
      <c r="A1789">
        <v>65</v>
      </c>
      <c r="B1789" s="1">
        <f>DATE(2000,3,6) + TIME(0,0,0)</f>
        <v>36591</v>
      </c>
      <c r="C1789">
        <v>5827.1699219000002</v>
      </c>
    </row>
    <row r="1790" spans="1:3" x14ac:dyDescent="0.25">
      <c r="A1790">
        <v>66</v>
      </c>
      <c r="B1790" s="1">
        <f>DATE(2000,3,7) + TIME(0,0,0)</f>
        <v>36592</v>
      </c>
      <c r="C1790">
        <v>5814.3076172000001</v>
      </c>
    </row>
    <row r="1791" spans="1:3" x14ac:dyDescent="0.25">
      <c r="A1791">
        <v>67</v>
      </c>
      <c r="B1791" s="1">
        <f>DATE(2000,3,8) + TIME(0,0,0)</f>
        <v>36593</v>
      </c>
      <c r="C1791">
        <v>5801.6655272999997</v>
      </c>
    </row>
    <row r="1792" spans="1:3" x14ac:dyDescent="0.25">
      <c r="A1792">
        <v>68</v>
      </c>
      <c r="B1792" s="1">
        <f>DATE(2000,3,9) + TIME(0,0,0)</f>
        <v>36594</v>
      </c>
      <c r="C1792">
        <v>5789.2397461</v>
      </c>
    </row>
    <row r="1793" spans="1:3" x14ac:dyDescent="0.25">
      <c r="A1793">
        <v>69</v>
      </c>
      <c r="B1793" s="1">
        <f>DATE(2000,3,10) + TIME(0,0,0)</f>
        <v>36595</v>
      </c>
      <c r="C1793">
        <v>5777.0249022999997</v>
      </c>
    </row>
    <row r="1794" spans="1:3" x14ac:dyDescent="0.25">
      <c r="A1794">
        <v>70</v>
      </c>
      <c r="B1794" s="1">
        <f>DATE(2000,3,11) + TIME(0,0,0)</f>
        <v>36596</v>
      </c>
      <c r="C1794">
        <v>5765.0166016000003</v>
      </c>
    </row>
    <row r="1795" spans="1:3" x14ac:dyDescent="0.25">
      <c r="A1795">
        <v>71</v>
      </c>
      <c r="B1795" s="1">
        <f>DATE(2000,3,12) + TIME(0,0,0)</f>
        <v>36597</v>
      </c>
      <c r="C1795">
        <v>5753.2104491999999</v>
      </c>
    </row>
    <row r="1796" spans="1:3" x14ac:dyDescent="0.25">
      <c r="A1796">
        <v>72</v>
      </c>
      <c r="B1796" s="1">
        <f>DATE(2000,3,13) + TIME(0,0,0)</f>
        <v>36598</v>
      </c>
      <c r="C1796">
        <v>5741.6030272999997</v>
      </c>
    </row>
    <row r="1797" spans="1:3" x14ac:dyDescent="0.25">
      <c r="A1797">
        <v>73</v>
      </c>
      <c r="B1797" s="1">
        <f>DATE(2000,3,14) + TIME(0,0,0)</f>
        <v>36599</v>
      </c>
      <c r="C1797">
        <v>5730.1909180000002</v>
      </c>
    </row>
    <row r="1798" spans="1:3" x14ac:dyDescent="0.25">
      <c r="A1798">
        <v>74</v>
      </c>
      <c r="B1798" s="1">
        <f>DATE(2000,3,15) + TIME(0,0,0)</f>
        <v>36600</v>
      </c>
      <c r="C1798">
        <v>5718.9682616999999</v>
      </c>
    </row>
    <row r="1799" spans="1:3" x14ac:dyDescent="0.25">
      <c r="A1799">
        <v>75</v>
      </c>
      <c r="B1799" s="1">
        <f>DATE(2000,3,16) + TIME(0,0,0)</f>
        <v>36601</v>
      </c>
      <c r="C1799">
        <v>5707.9326172000001</v>
      </c>
    </row>
    <row r="1800" spans="1:3" x14ac:dyDescent="0.25">
      <c r="A1800">
        <v>76</v>
      </c>
      <c r="B1800" s="1">
        <f>DATE(2000,3,17) + TIME(0,0,0)</f>
        <v>36602</v>
      </c>
      <c r="C1800">
        <v>5697.0791016000003</v>
      </c>
    </row>
    <row r="1801" spans="1:3" x14ac:dyDescent="0.25">
      <c r="A1801">
        <v>77</v>
      </c>
      <c r="B1801" s="1">
        <f>DATE(2000,3,18) + TIME(0,0,0)</f>
        <v>36603</v>
      </c>
      <c r="C1801">
        <v>5686.4038086</v>
      </c>
    </row>
    <row r="1802" spans="1:3" x14ac:dyDescent="0.25">
      <c r="A1802">
        <v>78</v>
      </c>
      <c r="B1802" s="1">
        <f>DATE(2000,3,19) + TIME(0,0,0)</f>
        <v>36604</v>
      </c>
      <c r="C1802">
        <v>5675.9038086</v>
      </c>
    </row>
    <row r="1803" spans="1:3" x14ac:dyDescent="0.25">
      <c r="A1803">
        <v>79</v>
      </c>
      <c r="B1803" s="1">
        <f>DATE(2000,3,20) + TIME(0,0,0)</f>
        <v>36605</v>
      </c>
      <c r="C1803">
        <v>5665.5756836</v>
      </c>
    </row>
    <row r="1804" spans="1:3" x14ac:dyDescent="0.25">
      <c r="A1804">
        <v>80</v>
      </c>
      <c r="B1804" s="1">
        <f>DATE(2000,3,21) + TIME(0,0,0)</f>
        <v>36606</v>
      </c>
      <c r="C1804">
        <v>5655.4160155999998</v>
      </c>
    </row>
    <row r="1805" spans="1:3" x14ac:dyDescent="0.25">
      <c r="A1805">
        <v>81</v>
      </c>
      <c r="B1805" s="1">
        <f>DATE(2000,3,22) + TIME(0,0,0)</f>
        <v>36607</v>
      </c>
      <c r="C1805">
        <v>5645.4204102000003</v>
      </c>
    </row>
    <row r="1806" spans="1:3" x14ac:dyDescent="0.25">
      <c r="A1806">
        <v>82</v>
      </c>
      <c r="B1806" s="1">
        <f>DATE(2000,3,23) + TIME(0,0,0)</f>
        <v>36608</v>
      </c>
      <c r="C1806">
        <v>5635.5859375</v>
      </c>
    </row>
    <row r="1807" spans="1:3" x14ac:dyDescent="0.25">
      <c r="A1807">
        <v>83</v>
      </c>
      <c r="B1807" s="1">
        <f>DATE(2000,3,24) + TIME(0,0,0)</f>
        <v>36609</v>
      </c>
      <c r="C1807">
        <v>5625.9096680000002</v>
      </c>
    </row>
    <row r="1808" spans="1:3" x14ac:dyDescent="0.25">
      <c r="A1808">
        <v>84</v>
      </c>
      <c r="B1808" s="1">
        <f>DATE(2000,3,25) + TIME(0,0,0)</f>
        <v>36610</v>
      </c>
      <c r="C1808">
        <v>5616.3872069999998</v>
      </c>
    </row>
    <row r="1809" spans="1:3" x14ac:dyDescent="0.25">
      <c r="A1809">
        <v>85</v>
      </c>
      <c r="B1809" s="1">
        <f>DATE(2000,3,26) + TIME(0,0,0)</f>
        <v>36611</v>
      </c>
      <c r="C1809">
        <v>5607.015625</v>
      </c>
    </row>
    <row r="1810" spans="1:3" x14ac:dyDescent="0.25">
      <c r="A1810">
        <v>86</v>
      </c>
      <c r="B1810" s="1">
        <f>DATE(2000,3,27) + TIME(0,0,0)</f>
        <v>36612</v>
      </c>
      <c r="C1810">
        <v>5597.7919922000001</v>
      </c>
    </row>
    <row r="1811" spans="1:3" x14ac:dyDescent="0.25">
      <c r="A1811">
        <v>87</v>
      </c>
      <c r="B1811" s="1">
        <f>DATE(2000,3,28) + TIME(0,0,0)</f>
        <v>36613</v>
      </c>
      <c r="C1811">
        <v>5588.7138672000001</v>
      </c>
    </row>
    <row r="1812" spans="1:3" x14ac:dyDescent="0.25">
      <c r="A1812">
        <v>88</v>
      </c>
      <c r="B1812" s="1">
        <f>DATE(2000,3,29) + TIME(0,0,0)</f>
        <v>36614</v>
      </c>
      <c r="C1812">
        <v>5579.7773438000004</v>
      </c>
    </row>
    <row r="1813" spans="1:3" x14ac:dyDescent="0.25">
      <c r="A1813">
        <v>89</v>
      </c>
      <c r="B1813" s="1">
        <f>DATE(2000,3,30) + TIME(0,0,0)</f>
        <v>36615</v>
      </c>
      <c r="C1813">
        <v>5570.9814452999999</v>
      </c>
    </row>
    <row r="1814" spans="1:3" x14ac:dyDescent="0.25">
      <c r="A1814">
        <v>90</v>
      </c>
      <c r="B1814" s="1">
        <f>DATE(2000,3,31) + TIME(0,0,0)</f>
        <v>36616</v>
      </c>
      <c r="C1814">
        <v>5562.3217772999997</v>
      </c>
    </row>
    <row r="1815" spans="1:3" x14ac:dyDescent="0.25">
      <c r="A1815">
        <v>91</v>
      </c>
      <c r="B1815" s="1">
        <f>DATE(2000,4,1) + TIME(0,0,0)</f>
        <v>36617</v>
      </c>
      <c r="C1815">
        <v>5553.7963866999999</v>
      </c>
    </row>
    <row r="1816" spans="1:3" x14ac:dyDescent="0.25">
      <c r="A1816">
        <v>92</v>
      </c>
      <c r="B1816" s="1">
        <f>DATE(2000,4,2) + TIME(0,0,0)</f>
        <v>36618</v>
      </c>
      <c r="C1816">
        <v>5545.4018555000002</v>
      </c>
    </row>
    <row r="1817" spans="1:3" x14ac:dyDescent="0.25">
      <c r="A1817">
        <v>93</v>
      </c>
      <c r="B1817" s="1">
        <f>DATE(2000,4,3) + TIME(0,0,0)</f>
        <v>36619</v>
      </c>
      <c r="C1817">
        <v>5537.1362305000002</v>
      </c>
    </row>
    <row r="1818" spans="1:3" x14ac:dyDescent="0.25">
      <c r="A1818">
        <v>94</v>
      </c>
      <c r="B1818" s="1">
        <f>DATE(2000,4,4) + TIME(0,0,0)</f>
        <v>36620</v>
      </c>
      <c r="C1818">
        <v>5528.9965819999998</v>
      </c>
    </row>
    <row r="1819" spans="1:3" x14ac:dyDescent="0.25">
      <c r="A1819">
        <v>95</v>
      </c>
      <c r="B1819" s="1">
        <f>DATE(2000,4,5) + TIME(0,0,0)</f>
        <v>36621</v>
      </c>
      <c r="C1819">
        <v>5520.9809569999998</v>
      </c>
    </row>
    <row r="1820" spans="1:3" x14ac:dyDescent="0.25">
      <c r="A1820">
        <v>96</v>
      </c>
      <c r="B1820" s="1">
        <f>DATE(2000,4,6) + TIME(0,0,0)</f>
        <v>36622</v>
      </c>
      <c r="C1820">
        <v>5513.0869141000003</v>
      </c>
    </row>
    <row r="1821" spans="1:3" x14ac:dyDescent="0.25">
      <c r="A1821">
        <v>97</v>
      </c>
      <c r="B1821" s="1">
        <f>DATE(2000,4,7) + TIME(0,0,0)</f>
        <v>36623</v>
      </c>
      <c r="C1821">
        <v>5505.3115233999997</v>
      </c>
    </row>
    <row r="1822" spans="1:3" x14ac:dyDescent="0.25">
      <c r="A1822">
        <v>98</v>
      </c>
      <c r="B1822" s="1">
        <f>DATE(2000,4,8) + TIME(0,0,0)</f>
        <v>36624</v>
      </c>
      <c r="C1822">
        <v>5497.6523438000004</v>
      </c>
    </row>
    <row r="1823" spans="1:3" x14ac:dyDescent="0.25">
      <c r="A1823">
        <v>99</v>
      </c>
      <c r="B1823" s="1">
        <f>DATE(2000,4,9) + TIME(0,0,0)</f>
        <v>36625</v>
      </c>
      <c r="C1823">
        <v>5490.1069336</v>
      </c>
    </row>
    <row r="1824" spans="1:3" x14ac:dyDescent="0.25">
      <c r="A1824">
        <v>100</v>
      </c>
      <c r="B1824" s="1">
        <f>DATE(2000,4,10) + TIME(0,0,0)</f>
        <v>36626</v>
      </c>
      <c r="C1824">
        <v>5482.6723633000001</v>
      </c>
    </row>
    <row r="1825" spans="1:3" x14ac:dyDescent="0.25">
      <c r="A1825">
        <v>101</v>
      </c>
      <c r="B1825" s="1">
        <f>DATE(2000,4,11) + TIME(0,0,0)</f>
        <v>36627</v>
      </c>
      <c r="C1825">
        <v>5475.3466797000001</v>
      </c>
    </row>
    <row r="1826" spans="1:3" x14ac:dyDescent="0.25">
      <c r="A1826">
        <v>102</v>
      </c>
      <c r="B1826" s="1">
        <f>DATE(2000,4,12) + TIME(0,0,0)</f>
        <v>36628</v>
      </c>
      <c r="C1826">
        <v>5468.1279297000001</v>
      </c>
    </row>
    <row r="1827" spans="1:3" x14ac:dyDescent="0.25">
      <c r="A1827">
        <v>103</v>
      </c>
      <c r="B1827" s="1">
        <f>DATE(2000,4,13) + TIME(0,0,0)</f>
        <v>36629</v>
      </c>
      <c r="C1827">
        <v>5461.0141602000003</v>
      </c>
    </row>
    <row r="1828" spans="1:3" x14ac:dyDescent="0.25">
      <c r="A1828">
        <v>104</v>
      </c>
      <c r="B1828" s="1">
        <f>DATE(2000,4,14) + TIME(0,0,0)</f>
        <v>36630</v>
      </c>
      <c r="C1828">
        <v>5454.0034180000002</v>
      </c>
    </row>
    <row r="1829" spans="1:3" x14ac:dyDescent="0.25">
      <c r="A1829">
        <v>105</v>
      </c>
      <c r="B1829" s="1">
        <f>DATE(2000,4,15) + TIME(0,0,0)</f>
        <v>36631</v>
      </c>
      <c r="C1829">
        <v>5447.0932616999999</v>
      </c>
    </row>
    <row r="1830" spans="1:3" x14ac:dyDescent="0.25">
      <c r="A1830">
        <v>106</v>
      </c>
      <c r="B1830" s="1">
        <f>DATE(2000,4,16) + TIME(0,0,0)</f>
        <v>36632</v>
      </c>
      <c r="C1830">
        <v>5440.2822266000003</v>
      </c>
    </row>
    <row r="1831" spans="1:3" x14ac:dyDescent="0.25">
      <c r="A1831">
        <v>107</v>
      </c>
      <c r="B1831" s="1">
        <f>DATE(2000,4,17) + TIME(0,0,0)</f>
        <v>36633</v>
      </c>
      <c r="C1831">
        <v>5433.5688477000003</v>
      </c>
    </row>
    <row r="1832" spans="1:3" x14ac:dyDescent="0.25">
      <c r="A1832">
        <v>108</v>
      </c>
      <c r="B1832" s="1">
        <f>DATE(2000,4,18) + TIME(0,0,0)</f>
        <v>36634</v>
      </c>
      <c r="C1832">
        <v>5426.9521483999997</v>
      </c>
    </row>
    <row r="1833" spans="1:3" x14ac:dyDescent="0.25">
      <c r="A1833">
        <v>109</v>
      </c>
      <c r="B1833" s="1">
        <f>DATE(2000,4,19) + TIME(0,0,0)</f>
        <v>36635</v>
      </c>
      <c r="C1833">
        <v>5420.4287108999997</v>
      </c>
    </row>
    <row r="1834" spans="1:3" x14ac:dyDescent="0.25">
      <c r="A1834">
        <v>110</v>
      </c>
      <c r="B1834" s="1">
        <f>DATE(2000,4,20) + TIME(0,0,0)</f>
        <v>36636</v>
      </c>
      <c r="C1834">
        <v>5413.9985352000003</v>
      </c>
    </row>
    <row r="1835" spans="1:3" x14ac:dyDescent="0.25">
      <c r="A1835">
        <v>111</v>
      </c>
      <c r="B1835" s="1">
        <f>DATE(2000,4,21) + TIME(0,0,0)</f>
        <v>36637</v>
      </c>
      <c r="C1835">
        <v>5407.6586914</v>
      </c>
    </row>
    <row r="1836" spans="1:3" x14ac:dyDescent="0.25">
      <c r="A1836">
        <v>112</v>
      </c>
      <c r="B1836" s="1">
        <f>DATE(2000,4,22) + TIME(0,0,0)</f>
        <v>36638</v>
      </c>
      <c r="C1836">
        <v>5401.4077147999997</v>
      </c>
    </row>
    <row r="1837" spans="1:3" x14ac:dyDescent="0.25">
      <c r="A1837">
        <v>113</v>
      </c>
      <c r="B1837" s="1">
        <f>DATE(2000,4,23) + TIME(0,0,0)</f>
        <v>36639</v>
      </c>
      <c r="C1837">
        <v>5395.2441405999998</v>
      </c>
    </row>
    <row r="1838" spans="1:3" x14ac:dyDescent="0.25">
      <c r="A1838">
        <v>114</v>
      </c>
      <c r="B1838" s="1">
        <f>DATE(2000,4,24) + TIME(0,0,0)</f>
        <v>36640</v>
      </c>
      <c r="C1838">
        <v>5389.1660155999998</v>
      </c>
    </row>
    <row r="1839" spans="1:3" x14ac:dyDescent="0.25">
      <c r="A1839">
        <v>115</v>
      </c>
      <c r="B1839" s="1">
        <f>DATE(2000,4,25) + TIME(0,0,0)</f>
        <v>36641</v>
      </c>
      <c r="C1839">
        <v>5383.1713866999999</v>
      </c>
    </row>
    <row r="1840" spans="1:3" x14ac:dyDescent="0.25">
      <c r="A1840">
        <v>116</v>
      </c>
      <c r="B1840" s="1">
        <f>DATE(2000,4,26) + TIME(0,0,0)</f>
        <v>36642</v>
      </c>
      <c r="C1840">
        <v>5377.2592772999997</v>
      </c>
    </row>
    <row r="1841" spans="1:3" x14ac:dyDescent="0.25">
      <c r="A1841">
        <v>117</v>
      </c>
      <c r="B1841" s="1">
        <f>DATE(2000,4,27) + TIME(0,0,0)</f>
        <v>36643</v>
      </c>
      <c r="C1841">
        <v>5371.4272461</v>
      </c>
    </row>
    <row r="1842" spans="1:3" x14ac:dyDescent="0.25">
      <c r="A1842">
        <v>118</v>
      </c>
      <c r="B1842" s="1">
        <f>DATE(2000,4,28) + TIME(0,0,0)</f>
        <v>36644</v>
      </c>
      <c r="C1842">
        <v>5365.6738280999998</v>
      </c>
    </row>
    <row r="1843" spans="1:3" x14ac:dyDescent="0.25">
      <c r="A1843">
        <v>119</v>
      </c>
      <c r="B1843" s="1">
        <f>DATE(2000,4,29) + TIME(0,0,0)</f>
        <v>36645</v>
      </c>
      <c r="C1843">
        <v>5359.9970702999999</v>
      </c>
    </row>
    <row r="1844" spans="1:3" x14ac:dyDescent="0.25">
      <c r="A1844">
        <v>120</v>
      </c>
      <c r="B1844" s="1">
        <f>DATE(2000,4,30) + TIME(0,0,0)</f>
        <v>36646</v>
      </c>
      <c r="C1844">
        <v>5354.3959961</v>
      </c>
    </row>
    <row r="1845" spans="1:3" x14ac:dyDescent="0.25">
      <c r="A1845">
        <v>121</v>
      </c>
      <c r="B1845" s="1">
        <f>DATE(2000,5,1) + TIME(0,0,0)</f>
        <v>36647</v>
      </c>
      <c r="C1845">
        <v>5348.8686522999997</v>
      </c>
    </row>
    <row r="1846" spans="1:3" x14ac:dyDescent="0.25">
      <c r="A1846">
        <v>122</v>
      </c>
      <c r="B1846" s="1">
        <f>DATE(2000,5,2) + TIME(0,0,0)</f>
        <v>36648</v>
      </c>
      <c r="C1846">
        <v>5343.4140625</v>
      </c>
    </row>
    <row r="1847" spans="1:3" x14ac:dyDescent="0.25">
      <c r="A1847">
        <v>123</v>
      </c>
      <c r="B1847" s="1">
        <f>DATE(2000,5,3) + TIME(0,0,0)</f>
        <v>36649</v>
      </c>
      <c r="C1847">
        <v>5338.0307616999999</v>
      </c>
    </row>
    <row r="1848" spans="1:3" x14ac:dyDescent="0.25">
      <c r="A1848">
        <v>124</v>
      </c>
      <c r="B1848" s="1">
        <f>DATE(2000,5,4) + TIME(0,0,0)</f>
        <v>36650</v>
      </c>
      <c r="C1848">
        <v>5332.7177733999997</v>
      </c>
    </row>
    <row r="1849" spans="1:3" x14ac:dyDescent="0.25">
      <c r="A1849">
        <v>125</v>
      </c>
      <c r="B1849" s="1">
        <f>DATE(2000,5,5) + TIME(0,0,0)</f>
        <v>36651</v>
      </c>
      <c r="C1849">
        <v>5327.4741211</v>
      </c>
    </row>
    <row r="1850" spans="1:3" x14ac:dyDescent="0.25">
      <c r="A1850">
        <v>126</v>
      </c>
      <c r="B1850" s="1">
        <f>DATE(2000,5,6) + TIME(0,0,0)</f>
        <v>36652</v>
      </c>
      <c r="C1850">
        <v>5322.2983397999997</v>
      </c>
    </row>
    <row r="1851" spans="1:3" x14ac:dyDescent="0.25">
      <c r="A1851">
        <v>127</v>
      </c>
      <c r="B1851" s="1">
        <f>DATE(2000,5,7) + TIME(0,0,0)</f>
        <v>36653</v>
      </c>
      <c r="C1851">
        <v>5317.1899414</v>
      </c>
    </row>
    <row r="1852" spans="1:3" x14ac:dyDescent="0.25">
      <c r="A1852">
        <v>128</v>
      </c>
      <c r="B1852" s="1">
        <f>DATE(2000,5,8) + TIME(0,0,0)</f>
        <v>36654</v>
      </c>
      <c r="C1852">
        <v>5312.1469727000003</v>
      </c>
    </row>
    <row r="1853" spans="1:3" x14ac:dyDescent="0.25">
      <c r="A1853">
        <v>129</v>
      </c>
      <c r="B1853" s="1">
        <f>DATE(2000,5,9) + TIME(0,0,0)</f>
        <v>36655</v>
      </c>
      <c r="C1853">
        <v>5307.1694336</v>
      </c>
    </row>
    <row r="1854" spans="1:3" x14ac:dyDescent="0.25">
      <c r="A1854">
        <v>130</v>
      </c>
      <c r="B1854" s="1">
        <f>DATE(2000,5,10) + TIME(0,0,0)</f>
        <v>36656</v>
      </c>
      <c r="C1854">
        <v>5302.2553711</v>
      </c>
    </row>
    <row r="1855" spans="1:3" x14ac:dyDescent="0.25">
      <c r="A1855">
        <v>131</v>
      </c>
      <c r="B1855" s="1">
        <f>DATE(2000,5,11) + TIME(0,0,0)</f>
        <v>36657</v>
      </c>
      <c r="C1855">
        <v>5297.4047852000003</v>
      </c>
    </row>
    <row r="1856" spans="1:3" x14ac:dyDescent="0.25">
      <c r="A1856">
        <v>132</v>
      </c>
      <c r="B1856" s="1">
        <f>DATE(2000,5,12) + TIME(0,0,0)</f>
        <v>36658</v>
      </c>
      <c r="C1856">
        <v>5292.6162108999997</v>
      </c>
    </row>
    <row r="1857" spans="1:3" x14ac:dyDescent="0.25">
      <c r="A1857">
        <v>133</v>
      </c>
      <c r="B1857" s="1">
        <f>DATE(2000,5,13) + TIME(0,0,0)</f>
        <v>36659</v>
      </c>
      <c r="C1857">
        <v>5287.8881836</v>
      </c>
    </row>
    <row r="1858" spans="1:3" x14ac:dyDescent="0.25">
      <c r="A1858">
        <v>134</v>
      </c>
      <c r="B1858" s="1">
        <f>DATE(2000,5,14) + TIME(0,0,0)</f>
        <v>36660</v>
      </c>
      <c r="C1858">
        <v>5283.2202147999997</v>
      </c>
    </row>
    <row r="1859" spans="1:3" x14ac:dyDescent="0.25">
      <c r="A1859">
        <v>135</v>
      </c>
      <c r="B1859" s="1">
        <f>DATE(2000,5,15) + TIME(0,0,0)</f>
        <v>36661</v>
      </c>
      <c r="C1859">
        <v>5278.6103516000003</v>
      </c>
    </row>
    <row r="1860" spans="1:3" x14ac:dyDescent="0.25">
      <c r="A1860">
        <v>136</v>
      </c>
      <c r="B1860" s="1">
        <f>DATE(2000,5,16) + TIME(0,0,0)</f>
        <v>36662</v>
      </c>
      <c r="C1860">
        <v>5274.0581055000002</v>
      </c>
    </row>
    <row r="1861" spans="1:3" x14ac:dyDescent="0.25">
      <c r="A1861">
        <v>137</v>
      </c>
      <c r="B1861" s="1">
        <f>DATE(2000,5,17) + TIME(0,0,0)</f>
        <v>36663</v>
      </c>
      <c r="C1861">
        <v>5269.5615233999997</v>
      </c>
    </row>
    <row r="1862" spans="1:3" x14ac:dyDescent="0.25">
      <c r="A1862">
        <v>138</v>
      </c>
      <c r="B1862" s="1">
        <f>DATE(2000,5,18) + TIME(0,0,0)</f>
        <v>36664</v>
      </c>
      <c r="C1862">
        <v>5265.1206055000002</v>
      </c>
    </row>
    <row r="1863" spans="1:3" x14ac:dyDescent="0.25">
      <c r="A1863">
        <v>139</v>
      </c>
      <c r="B1863" s="1">
        <f>DATE(2000,5,19) + TIME(0,0,0)</f>
        <v>36665</v>
      </c>
      <c r="C1863">
        <v>5260.7333983999997</v>
      </c>
    </row>
    <row r="1864" spans="1:3" x14ac:dyDescent="0.25">
      <c r="A1864">
        <v>140</v>
      </c>
      <c r="B1864" s="1">
        <f>DATE(2000,5,20) + TIME(0,0,0)</f>
        <v>36666</v>
      </c>
      <c r="C1864">
        <v>5256.3989258000001</v>
      </c>
    </row>
    <row r="1865" spans="1:3" x14ac:dyDescent="0.25">
      <c r="A1865">
        <v>141</v>
      </c>
      <c r="B1865" s="1">
        <f>DATE(2000,5,21) + TIME(0,0,0)</f>
        <v>36667</v>
      </c>
      <c r="C1865">
        <v>5252.1171875</v>
      </c>
    </row>
    <row r="1866" spans="1:3" x14ac:dyDescent="0.25">
      <c r="A1866">
        <v>142</v>
      </c>
      <c r="B1866" s="1">
        <f>DATE(2000,5,22) + TIME(0,0,0)</f>
        <v>36668</v>
      </c>
      <c r="C1866">
        <v>5247.8867188000004</v>
      </c>
    </row>
    <row r="1867" spans="1:3" x14ac:dyDescent="0.25">
      <c r="A1867">
        <v>143</v>
      </c>
      <c r="B1867" s="1">
        <f>DATE(2000,5,23) + TIME(0,0,0)</f>
        <v>36669</v>
      </c>
      <c r="C1867">
        <v>5243.7060547000001</v>
      </c>
    </row>
    <row r="1868" spans="1:3" x14ac:dyDescent="0.25">
      <c r="A1868">
        <v>144</v>
      </c>
      <c r="B1868" s="1">
        <f>DATE(2000,5,24) + TIME(0,0,0)</f>
        <v>36670</v>
      </c>
      <c r="C1868">
        <v>5239.5751952999999</v>
      </c>
    </row>
    <row r="1869" spans="1:3" x14ac:dyDescent="0.25">
      <c r="A1869">
        <v>145</v>
      </c>
      <c r="B1869" s="1">
        <f>DATE(2000,5,25) + TIME(0,0,0)</f>
        <v>36671</v>
      </c>
      <c r="C1869">
        <v>5235.4926758000001</v>
      </c>
    </row>
    <row r="1870" spans="1:3" x14ac:dyDescent="0.25">
      <c r="A1870">
        <v>146</v>
      </c>
      <c r="B1870" s="1">
        <f>DATE(2000,5,26) + TIME(0,0,0)</f>
        <v>36672</v>
      </c>
      <c r="C1870">
        <v>5231.4580077999999</v>
      </c>
    </row>
    <row r="1871" spans="1:3" x14ac:dyDescent="0.25">
      <c r="A1871">
        <v>147</v>
      </c>
      <c r="B1871" s="1">
        <f>DATE(2000,5,27) + TIME(0,0,0)</f>
        <v>36673</v>
      </c>
      <c r="C1871">
        <v>5227.4707030999998</v>
      </c>
    </row>
    <row r="1872" spans="1:3" x14ac:dyDescent="0.25">
      <c r="A1872">
        <v>148</v>
      </c>
      <c r="B1872" s="1">
        <f>DATE(2000,5,28) + TIME(0,0,0)</f>
        <v>36674</v>
      </c>
      <c r="C1872">
        <v>5223.5292969000002</v>
      </c>
    </row>
    <row r="1873" spans="1:3" x14ac:dyDescent="0.25">
      <c r="A1873">
        <v>149</v>
      </c>
      <c r="B1873" s="1">
        <f>DATE(2000,5,29) + TIME(0,0,0)</f>
        <v>36675</v>
      </c>
      <c r="C1873">
        <v>5219.6333008000001</v>
      </c>
    </row>
    <row r="1874" spans="1:3" x14ac:dyDescent="0.25">
      <c r="A1874">
        <v>150</v>
      </c>
      <c r="B1874" s="1">
        <f>DATE(2000,5,30) + TIME(0,0,0)</f>
        <v>36676</v>
      </c>
      <c r="C1874">
        <v>5215.7822266000003</v>
      </c>
    </row>
    <row r="1875" spans="1:3" x14ac:dyDescent="0.25">
      <c r="A1875">
        <v>151</v>
      </c>
      <c r="B1875" s="1">
        <f>DATE(2000,5,31) + TIME(0,0,0)</f>
        <v>36677</v>
      </c>
      <c r="C1875">
        <v>5211.9755858999997</v>
      </c>
    </row>
    <row r="1876" spans="1:3" x14ac:dyDescent="0.25">
      <c r="A1876">
        <v>152</v>
      </c>
      <c r="B1876" s="1">
        <f>DATE(2000,6,1) + TIME(0,0,0)</f>
        <v>36678</v>
      </c>
      <c r="C1876">
        <v>5208.2124022999997</v>
      </c>
    </row>
    <row r="1877" spans="1:3" x14ac:dyDescent="0.25">
      <c r="A1877">
        <v>153</v>
      </c>
      <c r="B1877" s="1">
        <f>DATE(2000,6,2) + TIME(0,0,0)</f>
        <v>36679</v>
      </c>
      <c r="C1877">
        <v>5204.4916991999999</v>
      </c>
    </row>
    <row r="1878" spans="1:3" x14ac:dyDescent="0.25">
      <c r="A1878">
        <v>154</v>
      </c>
      <c r="B1878" s="1">
        <f>DATE(2000,6,3) + TIME(0,0,0)</f>
        <v>36680</v>
      </c>
      <c r="C1878">
        <v>5200.8134766000003</v>
      </c>
    </row>
    <row r="1879" spans="1:3" x14ac:dyDescent="0.25">
      <c r="A1879">
        <v>155</v>
      </c>
      <c r="B1879" s="1">
        <f>DATE(2000,6,4) + TIME(0,0,0)</f>
        <v>36681</v>
      </c>
      <c r="C1879">
        <v>5197.1762694999998</v>
      </c>
    </row>
    <row r="1880" spans="1:3" x14ac:dyDescent="0.25">
      <c r="A1880">
        <v>156</v>
      </c>
      <c r="B1880" s="1">
        <f>DATE(2000,6,5) + TIME(0,0,0)</f>
        <v>36682</v>
      </c>
      <c r="C1880">
        <v>5193.5800780999998</v>
      </c>
    </row>
    <row r="1881" spans="1:3" x14ac:dyDescent="0.25">
      <c r="A1881">
        <v>157</v>
      </c>
      <c r="B1881" s="1">
        <f>DATE(2000,6,6) + TIME(0,0,0)</f>
        <v>36683</v>
      </c>
      <c r="C1881">
        <v>5190.0234375</v>
      </c>
    </row>
    <row r="1882" spans="1:3" x14ac:dyDescent="0.25">
      <c r="A1882">
        <v>158</v>
      </c>
      <c r="B1882" s="1">
        <f>DATE(2000,6,7) + TIME(0,0,0)</f>
        <v>36684</v>
      </c>
      <c r="C1882">
        <v>5186.5068358999997</v>
      </c>
    </row>
    <row r="1883" spans="1:3" x14ac:dyDescent="0.25">
      <c r="A1883">
        <v>159</v>
      </c>
      <c r="B1883" s="1">
        <f>DATE(2000,6,8) + TIME(0,0,0)</f>
        <v>36685</v>
      </c>
      <c r="C1883">
        <v>5183.0292969000002</v>
      </c>
    </row>
    <row r="1884" spans="1:3" x14ac:dyDescent="0.25">
      <c r="A1884">
        <v>160</v>
      </c>
      <c r="B1884" s="1">
        <f>DATE(2000,6,9) + TIME(0,0,0)</f>
        <v>36686</v>
      </c>
      <c r="C1884">
        <v>5179.5893555000002</v>
      </c>
    </row>
    <row r="1885" spans="1:3" x14ac:dyDescent="0.25">
      <c r="A1885">
        <v>161</v>
      </c>
      <c r="B1885" s="1">
        <f>DATE(2000,6,10) + TIME(0,0,0)</f>
        <v>36687</v>
      </c>
      <c r="C1885">
        <v>5176.1875</v>
      </c>
    </row>
    <row r="1886" spans="1:3" x14ac:dyDescent="0.25">
      <c r="A1886">
        <v>162</v>
      </c>
      <c r="B1886" s="1">
        <f>DATE(2000,6,11) + TIME(0,0,0)</f>
        <v>36688</v>
      </c>
      <c r="C1886">
        <v>5172.8227539</v>
      </c>
    </row>
    <row r="1887" spans="1:3" x14ac:dyDescent="0.25">
      <c r="A1887">
        <v>163</v>
      </c>
      <c r="B1887" s="1">
        <f>DATE(2000,6,12) + TIME(0,0,0)</f>
        <v>36689</v>
      </c>
      <c r="C1887">
        <v>5169.4946289</v>
      </c>
    </row>
    <row r="1888" spans="1:3" x14ac:dyDescent="0.25">
      <c r="A1888">
        <v>164</v>
      </c>
      <c r="B1888" s="1">
        <f>DATE(2000,6,13) + TIME(0,0,0)</f>
        <v>36690</v>
      </c>
      <c r="C1888">
        <v>5166.2026366999999</v>
      </c>
    </row>
    <row r="1889" spans="1:3" x14ac:dyDescent="0.25">
      <c r="A1889">
        <v>165</v>
      </c>
      <c r="B1889" s="1">
        <f>DATE(2000,6,14) + TIME(0,0,0)</f>
        <v>36691</v>
      </c>
      <c r="C1889">
        <v>5162.9458008000001</v>
      </c>
    </row>
    <row r="1890" spans="1:3" x14ac:dyDescent="0.25">
      <c r="A1890">
        <v>166</v>
      </c>
      <c r="B1890" s="1">
        <f>DATE(2000,6,15) + TIME(0,0,0)</f>
        <v>36692</v>
      </c>
      <c r="C1890">
        <v>5159.7236327999999</v>
      </c>
    </row>
    <row r="1891" spans="1:3" x14ac:dyDescent="0.25">
      <c r="A1891">
        <v>167</v>
      </c>
      <c r="B1891" s="1">
        <f>DATE(2000,6,16) + TIME(0,0,0)</f>
        <v>36693</v>
      </c>
      <c r="C1891">
        <v>5156.5361327999999</v>
      </c>
    </row>
    <row r="1892" spans="1:3" x14ac:dyDescent="0.25">
      <c r="A1892">
        <v>168</v>
      </c>
      <c r="B1892" s="1">
        <f>DATE(2000,6,17) + TIME(0,0,0)</f>
        <v>36694</v>
      </c>
      <c r="C1892">
        <v>5153.3823241999999</v>
      </c>
    </row>
    <row r="1893" spans="1:3" x14ac:dyDescent="0.25">
      <c r="A1893">
        <v>169</v>
      </c>
      <c r="B1893" s="1">
        <f>DATE(2000,6,18) + TIME(0,0,0)</f>
        <v>36695</v>
      </c>
      <c r="C1893">
        <v>5150.2617188000004</v>
      </c>
    </row>
    <row r="1894" spans="1:3" x14ac:dyDescent="0.25">
      <c r="A1894">
        <v>170</v>
      </c>
      <c r="B1894" s="1">
        <f>DATE(2000,6,19) + TIME(0,0,0)</f>
        <v>36696</v>
      </c>
      <c r="C1894">
        <v>5147.1738280999998</v>
      </c>
    </row>
    <row r="1895" spans="1:3" x14ac:dyDescent="0.25">
      <c r="A1895">
        <v>171</v>
      </c>
      <c r="B1895" s="1">
        <f>DATE(2000,6,20) + TIME(0,0,0)</f>
        <v>36697</v>
      </c>
      <c r="C1895">
        <v>5144.1181641000003</v>
      </c>
    </row>
    <row r="1896" spans="1:3" x14ac:dyDescent="0.25">
      <c r="A1896">
        <v>172</v>
      </c>
      <c r="B1896" s="1">
        <f>DATE(2000,6,21) + TIME(0,0,0)</f>
        <v>36698</v>
      </c>
      <c r="C1896">
        <v>5141.0942383000001</v>
      </c>
    </row>
    <row r="1897" spans="1:3" x14ac:dyDescent="0.25">
      <c r="A1897">
        <v>173</v>
      </c>
      <c r="B1897" s="1">
        <f>DATE(2000,6,22) + TIME(0,0,0)</f>
        <v>36699</v>
      </c>
      <c r="C1897">
        <v>5138.1010741999999</v>
      </c>
    </row>
    <row r="1898" spans="1:3" x14ac:dyDescent="0.25">
      <c r="A1898">
        <v>174</v>
      </c>
      <c r="B1898" s="1">
        <f>DATE(2000,6,23) + TIME(0,0,0)</f>
        <v>36700</v>
      </c>
      <c r="C1898">
        <v>5135.1391602000003</v>
      </c>
    </row>
    <row r="1899" spans="1:3" x14ac:dyDescent="0.25">
      <c r="A1899">
        <v>175</v>
      </c>
      <c r="B1899" s="1">
        <f>DATE(2000,6,24) + TIME(0,0,0)</f>
        <v>36701</v>
      </c>
      <c r="C1899">
        <v>5132.2075194999998</v>
      </c>
    </row>
    <row r="1900" spans="1:3" x14ac:dyDescent="0.25">
      <c r="A1900">
        <v>176</v>
      </c>
      <c r="B1900" s="1">
        <f>DATE(2000,6,25) + TIME(0,0,0)</f>
        <v>36702</v>
      </c>
      <c r="C1900">
        <v>5129.3056641000003</v>
      </c>
    </row>
    <row r="1901" spans="1:3" x14ac:dyDescent="0.25">
      <c r="A1901">
        <v>177</v>
      </c>
      <c r="B1901" s="1">
        <f>DATE(2000,6,26) + TIME(0,0,0)</f>
        <v>36703</v>
      </c>
      <c r="C1901">
        <v>5126.4335938000004</v>
      </c>
    </row>
    <row r="1902" spans="1:3" x14ac:dyDescent="0.25">
      <c r="A1902">
        <v>178</v>
      </c>
      <c r="B1902" s="1">
        <f>DATE(2000,6,27) + TIME(0,0,0)</f>
        <v>36704</v>
      </c>
      <c r="C1902">
        <v>5123.5903319999998</v>
      </c>
    </row>
    <row r="1903" spans="1:3" x14ac:dyDescent="0.25">
      <c r="A1903">
        <v>179</v>
      </c>
      <c r="B1903" s="1">
        <f>DATE(2000,6,28) + TIME(0,0,0)</f>
        <v>36705</v>
      </c>
      <c r="C1903">
        <v>5120.7763672000001</v>
      </c>
    </row>
    <row r="1904" spans="1:3" x14ac:dyDescent="0.25">
      <c r="A1904">
        <v>180</v>
      </c>
      <c r="B1904" s="1">
        <f>DATE(2000,6,29) + TIME(0,0,0)</f>
        <v>36706</v>
      </c>
      <c r="C1904">
        <v>5117.9907227000003</v>
      </c>
    </row>
    <row r="1905" spans="1:3" x14ac:dyDescent="0.25">
      <c r="A1905">
        <v>181</v>
      </c>
      <c r="B1905" s="1">
        <f>DATE(2000,6,30) + TIME(0,0,0)</f>
        <v>36707</v>
      </c>
      <c r="C1905">
        <v>5115.2333983999997</v>
      </c>
    </row>
    <row r="1906" spans="1:3" x14ac:dyDescent="0.25">
      <c r="A1906">
        <v>182</v>
      </c>
      <c r="B1906" s="1">
        <f>DATE(2000,7,1) + TIME(0,0,0)</f>
        <v>36708</v>
      </c>
      <c r="C1906">
        <v>5112.5039061999996</v>
      </c>
    </row>
    <row r="1907" spans="1:3" x14ac:dyDescent="0.25">
      <c r="A1907">
        <v>183</v>
      </c>
      <c r="B1907" s="1">
        <f>DATE(2000,7,2) + TIME(0,0,0)</f>
        <v>36709</v>
      </c>
      <c r="C1907">
        <v>5109.8017577999999</v>
      </c>
    </row>
    <row r="1908" spans="1:3" x14ac:dyDescent="0.25">
      <c r="A1908">
        <v>184</v>
      </c>
      <c r="B1908" s="1">
        <f>DATE(2000,7,3) + TIME(0,0,0)</f>
        <v>36710</v>
      </c>
      <c r="C1908">
        <v>5107.1259766000003</v>
      </c>
    </row>
    <row r="1909" spans="1:3" x14ac:dyDescent="0.25">
      <c r="A1909">
        <v>185</v>
      </c>
      <c r="B1909" s="1">
        <f>DATE(2000,7,4) + TIME(0,0,0)</f>
        <v>36711</v>
      </c>
      <c r="C1909">
        <v>5104.4775391000003</v>
      </c>
    </row>
    <row r="1910" spans="1:3" x14ac:dyDescent="0.25">
      <c r="A1910">
        <v>186</v>
      </c>
      <c r="B1910" s="1">
        <f>DATE(2000,7,5) + TIME(0,0,0)</f>
        <v>36712</v>
      </c>
      <c r="C1910">
        <v>5101.8544922000001</v>
      </c>
    </row>
    <row r="1911" spans="1:3" x14ac:dyDescent="0.25">
      <c r="A1911">
        <v>187</v>
      </c>
      <c r="B1911" s="1">
        <f>DATE(2000,7,6) + TIME(0,0,0)</f>
        <v>36713</v>
      </c>
      <c r="C1911">
        <v>5099.2578125</v>
      </c>
    </row>
    <row r="1912" spans="1:3" x14ac:dyDescent="0.25">
      <c r="A1912">
        <v>188</v>
      </c>
      <c r="B1912" s="1">
        <f>DATE(2000,7,7) + TIME(0,0,0)</f>
        <v>36714</v>
      </c>
      <c r="C1912">
        <v>5096.6860352000003</v>
      </c>
    </row>
    <row r="1913" spans="1:3" x14ac:dyDescent="0.25">
      <c r="A1913">
        <v>189</v>
      </c>
      <c r="B1913" s="1">
        <f>DATE(2000,7,8) + TIME(0,0,0)</f>
        <v>36715</v>
      </c>
      <c r="C1913">
        <v>5094.1396483999997</v>
      </c>
    </row>
    <row r="1914" spans="1:3" x14ac:dyDescent="0.25">
      <c r="A1914">
        <v>190</v>
      </c>
      <c r="B1914" s="1">
        <f>DATE(2000,7,9) + TIME(0,0,0)</f>
        <v>36716</v>
      </c>
      <c r="C1914">
        <v>5091.6176758000001</v>
      </c>
    </row>
    <row r="1915" spans="1:3" x14ac:dyDescent="0.25">
      <c r="A1915">
        <v>191</v>
      </c>
      <c r="B1915" s="1">
        <f>DATE(2000,7,10) + TIME(0,0,0)</f>
        <v>36717</v>
      </c>
      <c r="C1915">
        <v>5089.1201172000001</v>
      </c>
    </row>
    <row r="1916" spans="1:3" x14ac:dyDescent="0.25">
      <c r="A1916">
        <v>192</v>
      </c>
      <c r="B1916" s="1">
        <f>DATE(2000,7,11) + TIME(0,0,0)</f>
        <v>36718</v>
      </c>
      <c r="C1916">
        <v>5086.6464844000002</v>
      </c>
    </row>
    <row r="1917" spans="1:3" x14ac:dyDescent="0.25">
      <c r="A1917">
        <v>193</v>
      </c>
      <c r="B1917" s="1">
        <f>DATE(2000,7,12) + TIME(0,0,0)</f>
        <v>36719</v>
      </c>
      <c r="C1917">
        <v>5084.1962891000003</v>
      </c>
    </row>
    <row r="1918" spans="1:3" x14ac:dyDescent="0.25">
      <c r="A1918">
        <v>194</v>
      </c>
      <c r="B1918" s="1">
        <f>DATE(2000,7,13) + TIME(0,0,0)</f>
        <v>36720</v>
      </c>
      <c r="C1918">
        <v>5081.7695311999996</v>
      </c>
    </row>
    <row r="1919" spans="1:3" x14ac:dyDescent="0.25">
      <c r="A1919">
        <v>195</v>
      </c>
      <c r="B1919" s="1">
        <f>DATE(2000,7,14) + TIME(0,0,0)</f>
        <v>36721</v>
      </c>
      <c r="C1919">
        <v>5079.3662108999997</v>
      </c>
    </row>
    <row r="1920" spans="1:3" x14ac:dyDescent="0.25">
      <c r="A1920">
        <v>196</v>
      </c>
      <c r="B1920" s="1">
        <f>DATE(2000,7,15) + TIME(0,0,0)</f>
        <v>36722</v>
      </c>
      <c r="C1920">
        <v>5076.9853516000003</v>
      </c>
    </row>
    <row r="1921" spans="1:3" x14ac:dyDescent="0.25">
      <c r="A1921">
        <v>197</v>
      </c>
      <c r="B1921" s="1">
        <f>DATE(2000,7,16) + TIME(0,0,0)</f>
        <v>36723</v>
      </c>
      <c r="C1921">
        <v>5074.6269530999998</v>
      </c>
    </row>
    <row r="1922" spans="1:3" x14ac:dyDescent="0.25">
      <c r="A1922">
        <v>198</v>
      </c>
      <c r="B1922" s="1">
        <f>DATE(2000,7,17) + TIME(0,0,0)</f>
        <v>36724</v>
      </c>
      <c r="C1922">
        <v>5072.2910155999998</v>
      </c>
    </row>
    <row r="1923" spans="1:3" x14ac:dyDescent="0.25">
      <c r="A1923">
        <v>199</v>
      </c>
      <c r="B1923" s="1">
        <f>DATE(2000,7,18) + TIME(0,0,0)</f>
        <v>36725</v>
      </c>
      <c r="C1923">
        <v>5069.9765625</v>
      </c>
    </row>
    <row r="1924" spans="1:3" x14ac:dyDescent="0.25">
      <c r="A1924">
        <v>200</v>
      </c>
      <c r="B1924" s="1">
        <f>DATE(2000,7,19) + TIME(0,0,0)</f>
        <v>36726</v>
      </c>
      <c r="C1924">
        <v>5067.6845702999999</v>
      </c>
    </row>
    <row r="1925" spans="1:3" x14ac:dyDescent="0.25">
      <c r="A1925">
        <v>201</v>
      </c>
      <c r="B1925" s="1">
        <f>DATE(2000,7,20) + TIME(0,0,0)</f>
        <v>36727</v>
      </c>
      <c r="C1925">
        <v>5065.4135741999999</v>
      </c>
    </row>
    <row r="1926" spans="1:3" x14ac:dyDescent="0.25">
      <c r="A1926">
        <v>202</v>
      </c>
      <c r="B1926" s="1">
        <f>DATE(2000,7,21) + TIME(0,0,0)</f>
        <v>36728</v>
      </c>
      <c r="C1926">
        <v>5063.1635741999999</v>
      </c>
    </row>
    <row r="1927" spans="1:3" x14ac:dyDescent="0.25">
      <c r="A1927">
        <v>203</v>
      </c>
      <c r="B1927" s="1">
        <f>DATE(2000,7,22) + TIME(0,0,0)</f>
        <v>36729</v>
      </c>
      <c r="C1927">
        <v>5060.9345702999999</v>
      </c>
    </row>
    <row r="1928" spans="1:3" x14ac:dyDescent="0.25">
      <c r="A1928">
        <v>204</v>
      </c>
      <c r="B1928" s="1">
        <f>DATE(2000,7,23) + TIME(0,0,0)</f>
        <v>36730</v>
      </c>
      <c r="C1928">
        <v>5058.7265625</v>
      </c>
    </row>
    <row r="1929" spans="1:3" x14ac:dyDescent="0.25">
      <c r="A1929">
        <v>205</v>
      </c>
      <c r="B1929" s="1">
        <f>DATE(2000,7,24) + TIME(0,0,0)</f>
        <v>36731</v>
      </c>
      <c r="C1929">
        <v>5056.5385741999999</v>
      </c>
    </row>
    <row r="1930" spans="1:3" x14ac:dyDescent="0.25">
      <c r="A1930">
        <v>206</v>
      </c>
      <c r="B1930" s="1">
        <f>DATE(2000,7,25) + TIME(0,0,0)</f>
        <v>36732</v>
      </c>
      <c r="C1930">
        <v>5054.3706055000002</v>
      </c>
    </row>
    <row r="1931" spans="1:3" x14ac:dyDescent="0.25">
      <c r="A1931">
        <v>207</v>
      </c>
      <c r="B1931" s="1">
        <f>DATE(2000,7,26) + TIME(0,0,0)</f>
        <v>36733</v>
      </c>
      <c r="C1931">
        <v>5052.2226561999996</v>
      </c>
    </row>
    <row r="1932" spans="1:3" x14ac:dyDescent="0.25">
      <c r="A1932">
        <v>208</v>
      </c>
      <c r="B1932" s="1">
        <f>DATE(2000,7,27) + TIME(0,0,0)</f>
        <v>36734</v>
      </c>
      <c r="C1932">
        <v>5050.09375</v>
      </c>
    </row>
    <row r="1933" spans="1:3" x14ac:dyDescent="0.25">
      <c r="A1933">
        <v>209</v>
      </c>
      <c r="B1933" s="1">
        <f>DATE(2000,7,28) + TIME(0,0,0)</f>
        <v>36735</v>
      </c>
      <c r="C1933">
        <v>5047.984375</v>
      </c>
    </row>
    <row r="1934" spans="1:3" x14ac:dyDescent="0.25">
      <c r="A1934">
        <v>210</v>
      </c>
      <c r="B1934" s="1">
        <f>DATE(2000,7,29) + TIME(0,0,0)</f>
        <v>36736</v>
      </c>
      <c r="C1934">
        <v>5045.8940430000002</v>
      </c>
    </row>
    <row r="1935" spans="1:3" x14ac:dyDescent="0.25">
      <c r="A1935">
        <v>211</v>
      </c>
      <c r="B1935" s="1">
        <f>DATE(2000,7,30) + TIME(0,0,0)</f>
        <v>36737</v>
      </c>
      <c r="C1935">
        <v>5043.8227539</v>
      </c>
    </row>
    <row r="1936" spans="1:3" x14ac:dyDescent="0.25">
      <c r="A1936">
        <v>212</v>
      </c>
      <c r="B1936" s="1">
        <f>DATE(2000,7,31) + TIME(0,0,0)</f>
        <v>36738</v>
      </c>
      <c r="C1936">
        <v>5041.7695311999996</v>
      </c>
    </row>
    <row r="1937" spans="1:3" x14ac:dyDescent="0.25">
      <c r="A1937">
        <v>213</v>
      </c>
      <c r="B1937" s="1">
        <f>DATE(2000,8,1) + TIME(0,0,0)</f>
        <v>36739</v>
      </c>
      <c r="C1937">
        <v>5039.7348633000001</v>
      </c>
    </row>
    <row r="1938" spans="1:3" x14ac:dyDescent="0.25">
      <c r="A1938">
        <v>214</v>
      </c>
      <c r="B1938" s="1">
        <f>DATE(2000,8,2) + TIME(0,0,0)</f>
        <v>36740</v>
      </c>
      <c r="C1938">
        <v>5037.7182616999999</v>
      </c>
    </row>
    <row r="1939" spans="1:3" x14ac:dyDescent="0.25">
      <c r="A1939">
        <v>215</v>
      </c>
      <c r="B1939" s="1">
        <f>DATE(2000,8,3) + TIME(0,0,0)</f>
        <v>36741</v>
      </c>
      <c r="C1939">
        <v>5035.7192383000001</v>
      </c>
    </row>
    <row r="1940" spans="1:3" x14ac:dyDescent="0.25">
      <c r="A1940">
        <v>216</v>
      </c>
      <c r="B1940" s="1">
        <f>DATE(2000,8,4) + TIME(0,0,0)</f>
        <v>36742</v>
      </c>
      <c r="C1940">
        <v>5033.7382811999996</v>
      </c>
    </row>
    <row r="1941" spans="1:3" x14ac:dyDescent="0.25">
      <c r="A1941">
        <v>217</v>
      </c>
      <c r="B1941" s="1">
        <f>DATE(2000,8,5) + TIME(0,0,0)</f>
        <v>36743</v>
      </c>
      <c r="C1941">
        <v>5031.7744141000003</v>
      </c>
    </row>
    <row r="1942" spans="1:3" x14ac:dyDescent="0.25">
      <c r="A1942">
        <v>218</v>
      </c>
      <c r="B1942" s="1">
        <f>DATE(2000,8,6) + TIME(0,0,0)</f>
        <v>36744</v>
      </c>
      <c r="C1942">
        <v>5029.828125</v>
      </c>
    </row>
    <row r="1943" spans="1:3" x14ac:dyDescent="0.25">
      <c r="A1943">
        <v>219</v>
      </c>
      <c r="B1943" s="1">
        <f>DATE(2000,8,7) + TIME(0,0,0)</f>
        <v>36745</v>
      </c>
      <c r="C1943">
        <v>5027.8989258000001</v>
      </c>
    </row>
    <row r="1944" spans="1:3" x14ac:dyDescent="0.25">
      <c r="A1944">
        <v>220</v>
      </c>
      <c r="B1944" s="1">
        <f>DATE(2000,8,8) + TIME(0,0,0)</f>
        <v>36746</v>
      </c>
      <c r="C1944">
        <v>5025.9863280999998</v>
      </c>
    </row>
    <row r="1945" spans="1:3" x14ac:dyDescent="0.25">
      <c r="A1945">
        <v>221</v>
      </c>
      <c r="B1945" s="1">
        <f>DATE(2000,8,9) + TIME(0,0,0)</f>
        <v>36747</v>
      </c>
      <c r="C1945">
        <v>5024.0903319999998</v>
      </c>
    </row>
    <row r="1946" spans="1:3" x14ac:dyDescent="0.25">
      <c r="A1946">
        <v>222</v>
      </c>
      <c r="B1946" s="1">
        <f>DATE(2000,8,10) + TIME(0,0,0)</f>
        <v>36748</v>
      </c>
      <c r="C1946">
        <v>5022.2109375</v>
      </c>
    </row>
    <row r="1947" spans="1:3" x14ac:dyDescent="0.25">
      <c r="A1947">
        <v>223</v>
      </c>
      <c r="B1947" s="1">
        <f>DATE(2000,8,11) + TIME(0,0,0)</f>
        <v>36749</v>
      </c>
      <c r="C1947">
        <v>5020.3471680000002</v>
      </c>
    </row>
    <row r="1948" spans="1:3" x14ac:dyDescent="0.25">
      <c r="A1948">
        <v>224</v>
      </c>
      <c r="B1948" s="1">
        <f>DATE(2000,8,12) + TIME(0,0,0)</f>
        <v>36750</v>
      </c>
      <c r="C1948">
        <v>5018.5</v>
      </c>
    </row>
    <row r="1949" spans="1:3" x14ac:dyDescent="0.25">
      <c r="A1949">
        <v>225</v>
      </c>
      <c r="B1949" s="1">
        <f>DATE(2000,8,13) + TIME(0,0,0)</f>
        <v>36751</v>
      </c>
      <c r="C1949">
        <v>5016.6684569999998</v>
      </c>
    </row>
    <row r="1950" spans="1:3" x14ac:dyDescent="0.25">
      <c r="A1950">
        <v>226</v>
      </c>
      <c r="B1950" s="1">
        <f>DATE(2000,8,14) + TIME(0,0,0)</f>
        <v>36752</v>
      </c>
      <c r="C1950">
        <v>5014.8525391000003</v>
      </c>
    </row>
    <row r="1951" spans="1:3" x14ac:dyDescent="0.25">
      <c r="A1951">
        <v>227</v>
      </c>
      <c r="B1951" s="1">
        <f>DATE(2000,8,15) + TIME(0,0,0)</f>
        <v>36753</v>
      </c>
      <c r="C1951">
        <v>5013.0522461</v>
      </c>
    </row>
    <row r="1952" spans="1:3" x14ac:dyDescent="0.25">
      <c r="A1952">
        <v>228</v>
      </c>
      <c r="B1952" s="1">
        <f>DATE(2000,8,16) + TIME(0,0,0)</f>
        <v>36754</v>
      </c>
      <c r="C1952">
        <v>5011.2670897999997</v>
      </c>
    </row>
    <row r="1953" spans="1:3" x14ac:dyDescent="0.25">
      <c r="A1953">
        <v>229</v>
      </c>
      <c r="B1953" s="1">
        <f>DATE(2000,8,17) + TIME(0,0,0)</f>
        <v>36755</v>
      </c>
      <c r="C1953">
        <v>5009.4965819999998</v>
      </c>
    </row>
    <row r="1954" spans="1:3" x14ac:dyDescent="0.25">
      <c r="A1954">
        <v>230</v>
      </c>
      <c r="B1954" s="1">
        <f>DATE(2000,8,18) + TIME(0,0,0)</f>
        <v>36756</v>
      </c>
      <c r="C1954">
        <v>5007.7412108999997</v>
      </c>
    </row>
    <row r="1955" spans="1:3" x14ac:dyDescent="0.25">
      <c r="A1955">
        <v>231</v>
      </c>
      <c r="B1955" s="1">
        <f>DATE(2000,8,19) + TIME(0,0,0)</f>
        <v>36757</v>
      </c>
      <c r="C1955">
        <v>5006.0004883000001</v>
      </c>
    </row>
    <row r="1956" spans="1:3" x14ac:dyDescent="0.25">
      <c r="A1956">
        <v>232</v>
      </c>
      <c r="B1956" s="1">
        <f>DATE(2000,8,20) + TIME(0,0,0)</f>
        <v>36758</v>
      </c>
      <c r="C1956">
        <v>5004.2744141000003</v>
      </c>
    </row>
    <row r="1957" spans="1:3" x14ac:dyDescent="0.25">
      <c r="A1957">
        <v>233</v>
      </c>
      <c r="B1957" s="1">
        <f>DATE(2000,8,21) + TIME(0,0,0)</f>
        <v>36759</v>
      </c>
      <c r="C1957">
        <v>5002.5620116999999</v>
      </c>
    </row>
    <row r="1958" spans="1:3" x14ac:dyDescent="0.25">
      <c r="A1958">
        <v>234</v>
      </c>
      <c r="B1958" s="1">
        <f>DATE(2000,8,22) + TIME(0,0,0)</f>
        <v>36760</v>
      </c>
      <c r="C1958">
        <v>5000.8642577999999</v>
      </c>
    </row>
    <row r="1959" spans="1:3" x14ac:dyDescent="0.25">
      <c r="A1959">
        <v>235</v>
      </c>
      <c r="B1959" s="1">
        <f>DATE(2000,8,23) + TIME(0,0,0)</f>
        <v>36761</v>
      </c>
      <c r="C1959">
        <v>4999.1801758000001</v>
      </c>
    </row>
    <row r="1960" spans="1:3" x14ac:dyDescent="0.25">
      <c r="A1960">
        <v>236</v>
      </c>
      <c r="B1960" s="1">
        <f>DATE(2000,8,24) + TIME(0,0,0)</f>
        <v>36762</v>
      </c>
      <c r="C1960">
        <v>4997.5102539</v>
      </c>
    </row>
    <row r="1961" spans="1:3" x14ac:dyDescent="0.25">
      <c r="A1961">
        <v>237</v>
      </c>
      <c r="B1961" s="1">
        <f>DATE(2000,8,25) + TIME(0,0,0)</f>
        <v>36763</v>
      </c>
      <c r="C1961">
        <v>4995.8535155999998</v>
      </c>
    </row>
    <row r="1962" spans="1:3" x14ac:dyDescent="0.25">
      <c r="A1962">
        <v>238</v>
      </c>
      <c r="B1962" s="1">
        <f>DATE(2000,8,26) + TIME(0,0,0)</f>
        <v>36764</v>
      </c>
      <c r="C1962">
        <v>4994.2099608999997</v>
      </c>
    </row>
    <row r="1963" spans="1:3" x14ac:dyDescent="0.25">
      <c r="A1963">
        <v>239</v>
      </c>
      <c r="B1963" s="1">
        <f>DATE(2000,8,27) + TIME(0,0,0)</f>
        <v>36765</v>
      </c>
      <c r="C1963">
        <v>4992.5800780999998</v>
      </c>
    </row>
    <row r="1964" spans="1:3" x14ac:dyDescent="0.25">
      <c r="A1964">
        <v>240</v>
      </c>
      <c r="B1964" s="1">
        <f>DATE(2000,8,28) + TIME(0,0,0)</f>
        <v>36766</v>
      </c>
      <c r="C1964">
        <v>4990.9628905999998</v>
      </c>
    </row>
    <row r="1965" spans="1:3" x14ac:dyDescent="0.25">
      <c r="A1965">
        <v>241</v>
      </c>
      <c r="B1965" s="1">
        <f>DATE(2000,8,29) + TIME(0,0,0)</f>
        <v>36767</v>
      </c>
      <c r="C1965">
        <v>4989.3583983999997</v>
      </c>
    </row>
    <row r="1966" spans="1:3" x14ac:dyDescent="0.25">
      <c r="A1966">
        <v>242</v>
      </c>
      <c r="B1966" s="1">
        <f>DATE(2000,8,30) + TIME(0,0,0)</f>
        <v>36768</v>
      </c>
      <c r="C1966">
        <v>4987.7670897999997</v>
      </c>
    </row>
    <row r="1967" spans="1:3" x14ac:dyDescent="0.25">
      <c r="A1967">
        <v>243</v>
      </c>
      <c r="B1967" s="1">
        <f>DATE(2000,8,31) + TIME(0,0,0)</f>
        <v>36769</v>
      </c>
      <c r="C1967">
        <v>4986.1879883000001</v>
      </c>
    </row>
    <row r="1968" spans="1:3" x14ac:dyDescent="0.25">
      <c r="A1968">
        <v>244</v>
      </c>
      <c r="B1968" s="1">
        <f>DATE(2000,9,1) + TIME(0,0,0)</f>
        <v>36770</v>
      </c>
      <c r="C1968">
        <v>4984.6210938000004</v>
      </c>
    </row>
    <row r="1969" spans="1:3" x14ac:dyDescent="0.25">
      <c r="A1969">
        <v>245</v>
      </c>
      <c r="B1969" s="1">
        <f>DATE(2000,9,2) + TIME(0,0,0)</f>
        <v>36771</v>
      </c>
      <c r="C1969">
        <v>4983.0668944999998</v>
      </c>
    </row>
    <row r="1970" spans="1:3" x14ac:dyDescent="0.25">
      <c r="A1970">
        <v>246</v>
      </c>
      <c r="B1970" s="1">
        <f>DATE(2000,9,3) + TIME(0,0,0)</f>
        <v>36772</v>
      </c>
      <c r="C1970">
        <v>4981.5244141000003</v>
      </c>
    </row>
    <row r="1971" spans="1:3" x14ac:dyDescent="0.25">
      <c r="A1971">
        <v>247</v>
      </c>
      <c r="B1971" s="1">
        <f>DATE(2000,9,4) + TIME(0,0,0)</f>
        <v>36773</v>
      </c>
      <c r="C1971">
        <v>4979.9936522999997</v>
      </c>
    </row>
    <row r="1972" spans="1:3" x14ac:dyDescent="0.25">
      <c r="A1972">
        <v>248</v>
      </c>
      <c r="B1972" s="1">
        <f>DATE(2000,9,5) + TIME(0,0,0)</f>
        <v>36774</v>
      </c>
      <c r="C1972">
        <v>4978.4750977000003</v>
      </c>
    </row>
    <row r="1973" spans="1:3" x14ac:dyDescent="0.25">
      <c r="A1973">
        <v>249</v>
      </c>
      <c r="B1973" s="1">
        <f>DATE(2000,9,6) + TIME(0,0,0)</f>
        <v>36775</v>
      </c>
      <c r="C1973">
        <v>4976.9682616999999</v>
      </c>
    </row>
    <row r="1974" spans="1:3" x14ac:dyDescent="0.25">
      <c r="A1974">
        <v>250</v>
      </c>
      <c r="B1974" s="1">
        <f>DATE(2000,9,7) + TIME(0,0,0)</f>
        <v>36776</v>
      </c>
      <c r="C1974">
        <v>4975.4731444999998</v>
      </c>
    </row>
    <row r="1975" spans="1:3" x14ac:dyDescent="0.25">
      <c r="A1975">
        <v>251</v>
      </c>
      <c r="B1975" s="1">
        <f>DATE(2000,9,8) + TIME(0,0,0)</f>
        <v>36777</v>
      </c>
      <c r="C1975">
        <v>4973.9892577999999</v>
      </c>
    </row>
    <row r="1976" spans="1:3" x14ac:dyDescent="0.25">
      <c r="A1976">
        <v>252</v>
      </c>
      <c r="B1976" s="1">
        <f>DATE(2000,9,9) + TIME(0,0,0)</f>
        <v>36778</v>
      </c>
      <c r="C1976">
        <v>4972.5166016000003</v>
      </c>
    </row>
    <row r="1977" spans="1:3" x14ac:dyDescent="0.25">
      <c r="A1977">
        <v>253</v>
      </c>
      <c r="B1977" s="1">
        <f>DATE(2000,9,10) + TIME(0,0,0)</f>
        <v>36779</v>
      </c>
      <c r="C1977">
        <v>4971.0551758000001</v>
      </c>
    </row>
    <row r="1978" spans="1:3" x14ac:dyDescent="0.25">
      <c r="A1978">
        <v>254</v>
      </c>
      <c r="B1978" s="1">
        <f>DATE(2000,9,11) + TIME(0,0,0)</f>
        <v>36780</v>
      </c>
      <c r="C1978">
        <v>4969.6049805000002</v>
      </c>
    </row>
    <row r="1979" spans="1:3" x14ac:dyDescent="0.25">
      <c r="A1979">
        <v>255</v>
      </c>
      <c r="B1979" s="1">
        <f>DATE(2000,9,12) + TIME(0,0,0)</f>
        <v>36781</v>
      </c>
      <c r="C1979">
        <v>4968.1660155999998</v>
      </c>
    </row>
    <row r="1980" spans="1:3" x14ac:dyDescent="0.25">
      <c r="A1980">
        <v>256</v>
      </c>
      <c r="B1980" s="1">
        <f>DATE(2000,9,13) + TIME(0,0,0)</f>
        <v>36782</v>
      </c>
      <c r="C1980">
        <v>4966.7373047000001</v>
      </c>
    </row>
    <row r="1981" spans="1:3" x14ac:dyDescent="0.25">
      <c r="A1981">
        <v>257</v>
      </c>
      <c r="B1981" s="1">
        <f>DATE(2000,9,14) + TIME(0,0,0)</f>
        <v>36783</v>
      </c>
      <c r="C1981">
        <v>4965.3198241999999</v>
      </c>
    </row>
    <row r="1982" spans="1:3" x14ac:dyDescent="0.25">
      <c r="A1982">
        <v>258</v>
      </c>
      <c r="B1982" s="1">
        <f>DATE(2000,9,15) + TIME(0,0,0)</f>
        <v>36784</v>
      </c>
      <c r="C1982">
        <v>4963.9130858999997</v>
      </c>
    </row>
    <row r="1983" spans="1:3" x14ac:dyDescent="0.25">
      <c r="A1983">
        <v>259</v>
      </c>
      <c r="B1983" s="1">
        <f>DATE(2000,9,16) + TIME(0,0,0)</f>
        <v>36785</v>
      </c>
      <c r="C1983">
        <v>4962.5170897999997</v>
      </c>
    </row>
    <row r="1984" spans="1:3" x14ac:dyDescent="0.25">
      <c r="A1984">
        <v>260</v>
      </c>
      <c r="B1984" s="1">
        <f>DATE(2000,9,17) + TIME(0,0,0)</f>
        <v>36786</v>
      </c>
      <c r="C1984">
        <v>4961.1308594000002</v>
      </c>
    </row>
    <row r="1985" spans="1:3" x14ac:dyDescent="0.25">
      <c r="A1985">
        <v>261</v>
      </c>
      <c r="B1985" s="1">
        <f>DATE(2000,9,18) + TIME(0,0,0)</f>
        <v>36787</v>
      </c>
      <c r="C1985">
        <v>4959.7558594000002</v>
      </c>
    </row>
    <row r="1986" spans="1:3" x14ac:dyDescent="0.25">
      <c r="A1986">
        <v>262</v>
      </c>
      <c r="B1986" s="1">
        <f>DATE(2000,9,19) + TIME(0,0,0)</f>
        <v>36788</v>
      </c>
      <c r="C1986">
        <v>4958.390625</v>
      </c>
    </row>
    <row r="1987" spans="1:3" x14ac:dyDescent="0.25">
      <c r="A1987">
        <v>263</v>
      </c>
      <c r="B1987" s="1">
        <f>DATE(2000,9,20) + TIME(0,0,0)</f>
        <v>36789</v>
      </c>
      <c r="C1987">
        <v>4957.0356444999998</v>
      </c>
    </row>
    <row r="1988" spans="1:3" x14ac:dyDescent="0.25">
      <c r="A1988">
        <v>264</v>
      </c>
      <c r="B1988" s="1">
        <f>DATE(2000,9,21) + TIME(0,0,0)</f>
        <v>36790</v>
      </c>
      <c r="C1988">
        <v>4955.6909180000002</v>
      </c>
    </row>
    <row r="1989" spans="1:3" x14ac:dyDescent="0.25">
      <c r="A1989">
        <v>265</v>
      </c>
      <c r="B1989" s="1">
        <f>DATE(2000,9,22) + TIME(0,0,0)</f>
        <v>36791</v>
      </c>
      <c r="C1989">
        <v>4954.3559569999998</v>
      </c>
    </row>
    <row r="1990" spans="1:3" x14ac:dyDescent="0.25">
      <c r="A1990">
        <v>266</v>
      </c>
      <c r="B1990" s="1">
        <f>DATE(2000,9,23) + TIME(0,0,0)</f>
        <v>36792</v>
      </c>
      <c r="C1990">
        <v>4953.0307616999999</v>
      </c>
    </row>
    <row r="1991" spans="1:3" x14ac:dyDescent="0.25">
      <c r="A1991">
        <v>267</v>
      </c>
      <c r="B1991" s="1">
        <f>DATE(2000,9,24) + TIME(0,0,0)</f>
        <v>36793</v>
      </c>
      <c r="C1991">
        <v>4951.7158202999999</v>
      </c>
    </row>
    <row r="1992" spans="1:3" x14ac:dyDescent="0.25">
      <c r="A1992">
        <v>268</v>
      </c>
      <c r="B1992" s="1">
        <f>DATE(2000,9,25) + TIME(0,0,0)</f>
        <v>36794</v>
      </c>
      <c r="C1992">
        <v>4950.4101561999996</v>
      </c>
    </row>
    <row r="1993" spans="1:3" x14ac:dyDescent="0.25">
      <c r="A1993">
        <v>269</v>
      </c>
      <c r="B1993" s="1">
        <f>DATE(2000,9,26) + TIME(0,0,0)</f>
        <v>36795</v>
      </c>
      <c r="C1993">
        <v>4949.1142577999999</v>
      </c>
    </row>
    <row r="1994" spans="1:3" x14ac:dyDescent="0.25">
      <c r="A1994">
        <v>270</v>
      </c>
      <c r="B1994" s="1">
        <f>DATE(2000,9,27) + TIME(0,0,0)</f>
        <v>36796</v>
      </c>
      <c r="C1994">
        <v>4947.8276366999999</v>
      </c>
    </row>
    <row r="1995" spans="1:3" x14ac:dyDescent="0.25">
      <c r="A1995">
        <v>271</v>
      </c>
      <c r="B1995" s="1">
        <f>DATE(2000,9,28) + TIME(0,0,0)</f>
        <v>36797</v>
      </c>
      <c r="C1995">
        <v>4946.5507811999996</v>
      </c>
    </row>
    <row r="1996" spans="1:3" x14ac:dyDescent="0.25">
      <c r="A1996">
        <v>272</v>
      </c>
      <c r="B1996" s="1">
        <f>DATE(2000,9,29) + TIME(0,0,0)</f>
        <v>36798</v>
      </c>
      <c r="C1996">
        <v>4945.2832030999998</v>
      </c>
    </row>
    <row r="1997" spans="1:3" x14ac:dyDescent="0.25">
      <c r="A1997">
        <v>273</v>
      </c>
      <c r="B1997" s="1">
        <f>DATE(2000,9,30) + TIME(0,0,0)</f>
        <v>36799</v>
      </c>
      <c r="C1997">
        <v>4944.0249022999997</v>
      </c>
    </row>
    <row r="1998" spans="1:3" x14ac:dyDescent="0.25">
      <c r="A1998">
        <v>274</v>
      </c>
      <c r="B1998" s="1">
        <f>DATE(2000,10,1) + TIME(0,0,0)</f>
        <v>36800</v>
      </c>
      <c r="C1998">
        <v>4942.7753905999998</v>
      </c>
    </row>
    <row r="1999" spans="1:3" x14ac:dyDescent="0.25">
      <c r="A1999">
        <v>275</v>
      </c>
      <c r="B1999" s="1">
        <f>DATE(2000,10,2) + TIME(0,0,0)</f>
        <v>36801</v>
      </c>
      <c r="C1999">
        <v>4941.5351561999996</v>
      </c>
    </row>
    <row r="2000" spans="1:3" x14ac:dyDescent="0.25">
      <c r="A2000">
        <v>276</v>
      </c>
      <c r="B2000" s="1">
        <f>DATE(2000,10,3) + TIME(0,0,0)</f>
        <v>36802</v>
      </c>
      <c r="C2000">
        <v>4940.3037108999997</v>
      </c>
    </row>
    <row r="2001" spans="1:3" x14ac:dyDescent="0.25">
      <c r="A2001">
        <v>277</v>
      </c>
      <c r="B2001" s="1">
        <f>DATE(2000,10,4) + TIME(0,0,0)</f>
        <v>36803</v>
      </c>
      <c r="C2001">
        <v>4939.0815430000002</v>
      </c>
    </row>
    <row r="2002" spans="1:3" x14ac:dyDescent="0.25">
      <c r="A2002">
        <v>278</v>
      </c>
      <c r="B2002" s="1">
        <f>DATE(2000,10,5) + TIME(0,0,0)</f>
        <v>36804</v>
      </c>
      <c r="C2002">
        <v>4937.8681641000003</v>
      </c>
    </row>
    <row r="2003" spans="1:3" x14ac:dyDescent="0.25">
      <c r="A2003">
        <v>279</v>
      </c>
      <c r="B2003" s="1">
        <f>DATE(2000,10,6) + TIME(0,0,0)</f>
        <v>36805</v>
      </c>
      <c r="C2003">
        <v>4936.6630858999997</v>
      </c>
    </row>
    <row r="2004" spans="1:3" x14ac:dyDescent="0.25">
      <c r="A2004">
        <v>280</v>
      </c>
      <c r="B2004" s="1">
        <f>DATE(2000,10,7) + TIME(0,0,0)</f>
        <v>36806</v>
      </c>
      <c r="C2004">
        <v>4935.4667969000002</v>
      </c>
    </row>
    <row r="2005" spans="1:3" x14ac:dyDescent="0.25">
      <c r="A2005">
        <v>281</v>
      </c>
      <c r="B2005" s="1">
        <f>DATE(2000,10,8) + TIME(0,0,0)</f>
        <v>36807</v>
      </c>
      <c r="C2005">
        <v>4934.2792969000002</v>
      </c>
    </row>
    <row r="2006" spans="1:3" x14ac:dyDescent="0.25">
      <c r="A2006">
        <v>282</v>
      </c>
      <c r="B2006" s="1">
        <f>DATE(2000,10,9) + TIME(0,0,0)</f>
        <v>36808</v>
      </c>
      <c r="C2006">
        <v>4933.1000977000003</v>
      </c>
    </row>
    <row r="2007" spans="1:3" x14ac:dyDescent="0.25">
      <c r="A2007">
        <v>283</v>
      </c>
      <c r="B2007" s="1">
        <f>DATE(2000,10,10) + TIME(0,0,0)</f>
        <v>36809</v>
      </c>
      <c r="C2007">
        <v>4931.9291991999999</v>
      </c>
    </row>
    <row r="2008" spans="1:3" x14ac:dyDescent="0.25">
      <c r="A2008">
        <v>284</v>
      </c>
      <c r="B2008" s="1">
        <f>DATE(2000,10,11) + TIME(0,0,0)</f>
        <v>36810</v>
      </c>
      <c r="C2008">
        <v>4930.7661133000001</v>
      </c>
    </row>
    <row r="2009" spans="1:3" x14ac:dyDescent="0.25">
      <c r="A2009">
        <v>285</v>
      </c>
      <c r="B2009" s="1">
        <f>DATE(2000,10,12) + TIME(0,0,0)</f>
        <v>36811</v>
      </c>
      <c r="C2009">
        <v>4929.6118164</v>
      </c>
    </row>
    <row r="2010" spans="1:3" x14ac:dyDescent="0.25">
      <c r="A2010">
        <v>286</v>
      </c>
      <c r="B2010" s="1">
        <f>DATE(2000,10,13) + TIME(0,0,0)</f>
        <v>36812</v>
      </c>
      <c r="C2010">
        <v>4928.4658202999999</v>
      </c>
    </row>
    <row r="2011" spans="1:3" x14ac:dyDescent="0.25">
      <c r="A2011">
        <v>287</v>
      </c>
      <c r="B2011" s="1">
        <f>DATE(2000,10,14) + TIME(0,0,0)</f>
        <v>36813</v>
      </c>
      <c r="C2011">
        <v>4927.3271483999997</v>
      </c>
    </row>
    <row r="2012" spans="1:3" x14ac:dyDescent="0.25">
      <c r="A2012">
        <v>288</v>
      </c>
      <c r="B2012" s="1">
        <f>DATE(2000,10,15) + TIME(0,0,0)</f>
        <v>36814</v>
      </c>
      <c r="C2012">
        <v>4926.1972655999998</v>
      </c>
    </row>
    <row r="2013" spans="1:3" x14ac:dyDescent="0.25">
      <c r="A2013">
        <v>289</v>
      </c>
      <c r="B2013" s="1">
        <f>DATE(2000,10,16) + TIME(0,0,0)</f>
        <v>36815</v>
      </c>
      <c r="C2013">
        <v>4925.0747069999998</v>
      </c>
    </row>
    <row r="2014" spans="1:3" x14ac:dyDescent="0.25">
      <c r="A2014">
        <v>290</v>
      </c>
      <c r="B2014" s="1">
        <f>DATE(2000,10,17) + TIME(0,0,0)</f>
        <v>36816</v>
      </c>
      <c r="C2014">
        <v>4923.9599608999997</v>
      </c>
    </row>
    <row r="2015" spans="1:3" x14ac:dyDescent="0.25">
      <c r="A2015">
        <v>291</v>
      </c>
      <c r="B2015" s="1">
        <f>DATE(2000,10,18) + TIME(0,0,0)</f>
        <v>36817</v>
      </c>
      <c r="C2015">
        <v>4922.8530272999997</v>
      </c>
    </row>
    <row r="2016" spans="1:3" x14ac:dyDescent="0.25">
      <c r="A2016">
        <v>292</v>
      </c>
      <c r="B2016" s="1">
        <f>DATE(2000,10,19) + TIME(0,0,0)</f>
        <v>36818</v>
      </c>
      <c r="C2016">
        <v>4921.7539061999996</v>
      </c>
    </row>
    <row r="2017" spans="1:3" x14ac:dyDescent="0.25">
      <c r="A2017">
        <v>293</v>
      </c>
      <c r="B2017" s="1">
        <f>DATE(2000,10,20) + TIME(0,0,0)</f>
        <v>36819</v>
      </c>
      <c r="C2017">
        <v>4920.6621094000002</v>
      </c>
    </row>
    <row r="2018" spans="1:3" x14ac:dyDescent="0.25">
      <c r="A2018">
        <v>294</v>
      </c>
      <c r="B2018" s="1">
        <f>DATE(2000,10,21) + TIME(0,0,0)</f>
        <v>36820</v>
      </c>
      <c r="C2018">
        <v>4919.578125</v>
      </c>
    </row>
    <row r="2019" spans="1:3" x14ac:dyDescent="0.25">
      <c r="A2019">
        <v>295</v>
      </c>
      <c r="B2019" s="1">
        <f>DATE(2000,10,22) + TIME(0,0,0)</f>
        <v>36821</v>
      </c>
      <c r="C2019">
        <v>4918.5014647999997</v>
      </c>
    </row>
    <row r="2020" spans="1:3" x14ac:dyDescent="0.25">
      <c r="A2020">
        <v>296</v>
      </c>
      <c r="B2020" s="1">
        <f>DATE(2000,10,23) + TIME(0,0,0)</f>
        <v>36822</v>
      </c>
      <c r="C2020">
        <v>4917.4321289</v>
      </c>
    </row>
    <row r="2021" spans="1:3" x14ac:dyDescent="0.25">
      <c r="A2021">
        <v>297</v>
      </c>
      <c r="B2021" s="1">
        <f>DATE(2000,10,24) + TIME(0,0,0)</f>
        <v>36823</v>
      </c>
      <c r="C2021">
        <v>4916.3696289</v>
      </c>
    </row>
    <row r="2022" spans="1:3" x14ac:dyDescent="0.25">
      <c r="A2022">
        <v>298</v>
      </c>
      <c r="B2022" s="1">
        <f>DATE(2000,10,25) + TIME(0,0,0)</f>
        <v>36824</v>
      </c>
      <c r="C2022">
        <v>4915.3149414</v>
      </c>
    </row>
    <row r="2023" spans="1:3" x14ac:dyDescent="0.25">
      <c r="A2023">
        <v>299</v>
      </c>
      <c r="B2023" s="1">
        <f>DATE(2000,10,26) + TIME(0,0,0)</f>
        <v>36825</v>
      </c>
      <c r="C2023">
        <v>4914.2670897999997</v>
      </c>
    </row>
    <row r="2024" spans="1:3" x14ac:dyDescent="0.25">
      <c r="A2024">
        <v>300</v>
      </c>
      <c r="B2024" s="1">
        <f>DATE(2000,10,27) + TIME(0,0,0)</f>
        <v>36826</v>
      </c>
      <c r="C2024">
        <v>4913.2265625</v>
      </c>
    </row>
    <row r="2025" spans="1:3" x14ac:dyDescent="0.25">
      <c r="A2025">
        <v>301</v>
      </c>
      <c r="B2025" s="1">
        <f>DATE(2000,10,28) + TIME(0,0,0)</f>
        <v>36827</v>
      </c>
      <c r="C2025">
        <v>4912.1928711</v>
      </c>
    </row>
    <row r="2026" spans="1:3" x14ac:dyDescent="0.25">
      <c r="A2026">
        <v>302</v>
      </c>
      <c r="B2026" s="1">
        <f>DATE(2000,10,29) + TIME(0,0,0)</f>
        <v>36828</v>
      </c>
      <c r="C2026">
        <v>4911.1665039</v>
      </c>
    </row>
    <row r="2027" spans="1:3" x14ac:dyDescent="0.25">
      <c r="A2027">
        <v>303</v>
      </c>
      <c r="B2027" s="1">
        <f>DATE(2000,10,30) + TIME(0,0,0)</f>
        <v>36829</v>
      </c>
      <c r="C2027">
        <v>4910.1464844000002</v>
      </c>
    </row>
    <row r="2028" spans="1:3" x14ac:dyDescent="0.25">
      <c r="A2028">
        <v>304</v>
      </c>
      <c r="B2028" s="1">
        <f>DATE(2000,10,31) + TIME(0,0,0)</f>
        <v>36830</v>
      </c>
      <c r="C2028">
        <v>4909.1333008000001</v>
      </c>
    </row>
    <row r="2029" spans="1:3" x14ac:dyDescent="0.25">
      <c r="A2029">
        <v>305</v>
      </c>
      <c r="B2029" s="1">
        <f>DATE(2000,11,1) + TIME(0,0,0)</f>
        <v>36831</v>
      </c>
      <c r="C2029">
        <v>4908.1274414</v>
      </c>
    </row>
    <row r="2030" spans="1:3" x14ac:dyDescent="0.25">
      <c r="A2030">
        <v>306</v>
      </c>
      <c r="B2030" s="1">
        <f>DATE(2000,11,2) + TIME(0,0,0)</f>
        <v>36832</v>
      </c>
      <c r="C2030">
        <v>4907.1274414</v>
      </c>
    </row>
    <row r="2031" spans="1:3" x14ac:dyDescent="0.25">
      <c r="A2031">
        <v>307</v>
      </c>
      <c r="B2031" s="1">
        <f>DATE(2000,11,3) + TIME(0,0,0)</f>
        <v>36833</v>
      </c>
      <c r="C2031">
        <v>4906.1347655999998</v>
      </c>
    </row>
    <row r="2032" spans="1:3" x14ac:dyDescent="0.25">
      <c r="A2032">
        <v>308</v>
      </c>
      <c r="B2032" s="1">
        <f>DATE(2000,11,4) + TIME(0,0,0)</f>
        <v>36834</v>
      </c>
      <c r="C2032">
        <v>4905.1484375</v>
      </c>
    </row>
    <row r="2033" spans="1:3" x14ac:dyDescent="0.25">
      <c r="A2033">
        <v>309</v>
      </c>
      <c r="B2033" s="1">
        <f>DATE(2000,11,5) + TIME(0,0,0)</f>
        <v>36835</v>
      </c>
      <c r="C2033">
        <v>4904.1684569999998</v>
      </c>
    </row>
    <row r="2034" spans="1:3" x14ac:dyDescent="0.25">
      <c r="A2034">
        <v>310</v>
      </c>
      <c r="B2034" s="1">
        <f>DATE(2000,11,6) + TIME(0,0,0)</f>
        <v>36836</v>
      </c>
      <c r="C2034">
        <v>4903.1948241999999</v>
      </c>
    </row>
    <row r="2035" spans="1:3" x14ac:dyDescent="0.25">
      <c r="A2035">
        <v>311</v>
      </c>
      <c r="B2035" s="1">
        <f>DATE(2000,11,7) + TIME(0,0,0)</f>
        <v>36837</v>
      </c>
      <c r="C2035">
        <v>4902.2275391000003</v>
      </c>
    </row>
    <row r="2036" spans="1:3" x14ac:dyDescent="0.25">
      <c r="A2036">
        <v>312</v>
      </c>
      <c r="B2036" s="1">
        <f>DATE(2000,11,8) + TIME(0,0,0)</f>
        <v>36838</v>
      </c>
      <c r="C2036">
        <v>4901.2670897999997</v>
      </c>
    </row>
    <row r="2037" spans="1:3" x14ac:dyDescent="0.25">
      <c r="A2037">
        <v>313</v>
      </c>
      <c r="B2037" s="1">
        <f>DATE(2000,11,9) + TIME(0,0,0)</f>
        <v>36839</v>
      </c>
      <c r="C2037">
        <v>4900.3125</v>
      </c>
    </row>
    <row r="2038" spans="1:3" x14ac:dyDescent="0.25">
      <c r="A2038">
        <v>314</v>
      </c>
      <c r="B2038" s="1">
        <f>DATE(2000,11,10) + TIME(0,0,0)</f>
        <v>36840</v>
      </c>
      <c r="C2038">
        <v>4899.3637694999998</v>
      </c>
    </row>
    <row r="2039" spans="1:3" x14ac:dyDescent="0.25">
      <c r="A2039">
        <v>315</v>
      </c>
      <c r="B2039" s="1">
        <f>DATE(2000,11,11) + TIME(0,0,0)</f>
        <v>36841</v>
      </c>
      <c r="C2039">
        <v>4898.421875</v>
      </c>
    </row>
    <row r="2040" spans="1:3" x14ac:dyDescent="0.25">
      <c r="A2040">
        <v>316</v>
      </c>
      <c r="B2040" s="1">
        <f>DATE(2000,11,12) + TIME(0,0,0)</f>
        <v>36842</v>
      </c>
      <c r="C2040">
        <v>4897.4858397999997</v>
      </c>
    </row>
    <row r="2041" spans="1:3" x14ac:dyDescent="0.25">
      <c r="A2041">
        <v>317</v>
      </c>
      <c r="B2041" s="1">
        <f>DATE(2000,11,13) + TIME(0,0,0)</f>
        <v>36843</v>
      </c>
      <c r="C2041">
        <v>4896.5556641000003</v>
      </c>
    </row>
    <row r="2042" spans="1:3" x14ac:dyDescent="0.25">
      <c r="A2042">
        <v>318</v>
      </c>
      <c r="B2042" s="1">
        <f>DATE(2000,11,14) + TIME(0,0,0)</f>
        <v>36844</v>
      </c>
      <c r="C2042">
        <v>4895.6313477000003</v>
      </c>
    </row>
    <row r="2043" spans="1:3" x14ac:dyDescent="0.25">
      <c r="A2043">
        <v>319</v>
      </c>
      <c r="B2043" s="1">
        <f>DATE(2000,11,15) + TIME(0,0,0)</f>
        <v>36845</v>
      </c>
      <c r="C2043">
        <v>4894.7133789</v>
      </c>
    </row>
    <row r="2044" spans="1:3" x14ac:dyDescent="0.25">
      <c r="A2044">
        <v>320</v>
      </c>
      <c r="B2044" s="1">
        <f>DATE(2000,11,16) + TIME(0,0,0)</f>
        <v>36846</v>
      </c>
      <c r="C2044">
        <v>4893.8012694999998</v>
      </c>
    </row>
    <row r="2045" spans="1:3" x14ac:dyDescent="0.25">
      <c r="A2045">
        <v>321</v>
      </c>
      <c r="B2045" s="1">
        <f>DATE(2000,11,17) + TIME(0,0,0)</f>
        <v>36847</v>
      </c>
      <c r="C2045">
        <v>4892.8950194999998</v>
      </c>
    </row>
    <row r="2046" spans="1:3" x14ac:dyDescent="0.25">
      <c r="A2046">
        <v>322</v>
      </c>
      <c r="B2046" s="1">
        <f>DATE(2000,11,18) + TIME(0,0,0)</f>
        <v>36848</v>
      </c>
      <c r="C2046">
        <v>4891.9946289</v>
      </c>
    </row>
    <row r="2047" spans="1:3" x14ac:dyDescent="0.25">
      <c r="A2047">
        <v>323</v>
      </c>
      <c r="B2047" s="1">
        <f>DATE(2000,11,19) + TIME(0,0,0)</f>
        <v>36849</v>
      </c>
      <c r="C2047">
        <v>4891.1000977000003</v>
      </c>
    </row>
    <row r="2048" spans="1:3" x14ac:dyDescent="0.25">
      <c r="A2048">
        <v>324</v>
      </c>
      <c r="B2048" s="1">
        <f>DATE(2000,11,20) + TIME(0,0,0)</f>
        <v>36850</v>
      </c>
      <c r="C2048">
        <v>4890.2109375</v>
      </c>
    </row>
    <row r="2049" spans="1:3" x14ac:dyDescent="0.25">
      <c r="A2049">
        <v>325</v>
      </c>
      <c r="B2049" s="1">
        <f>DATE(2000,11,21) + TIME(0,0,0)</f>
        <v>36851</v>
      </c>
      <c r="C2049">
        <v>4889.328125</v>
      </c>
    </row>
    <row r="2050" spans="1:3" x14ac:dyDescent="0.25">
      <c r="A2050">
        <v>326</v>
      </c>
      <c r="B2050" s="1">
        <f>DATE(2000,11,22) + TIME(0,0,0)</f>
        <v>36852</v>
      </c>
      <c r="C2050">
        <v>4888.4501952999999</v>
      </c>
    </row>
    <row r="2051" spans="1:3" x14ac:dyDescent="0.25">
      <c r="A2051">
        <v>327</v>
      </c>
      <c r="B2051" s="1">
        <f>DATE(2000,11,23) + TIME(0,0,0)</f>
        <v>36853</v>
      </c>
      <c r="C2051">
        <v>4887.5786133000001</v>
      </c>
    </row>
    <row r="2052" spans="1:3" x14ac:dyDescent="0.25">
      <c r="A2052">
        <v>328</v>
      </c>
      <c r="B2052" s="1">
        <f>DATE(2000,11,24) + TIME(0,0,0)</f>
        <v>36854</v>
      </c>
      <c r="C2052">
        <v>4886.7119141000003</v>
      </c>
    </row>
    <row r="2053" spans="1:3" x14ac:dyDescent="0.25">
      <c r="A2053">
        <v>329</v>
      </c>
      <c r="B2053" s="1">
        <f>DATE(2000,11,25) + TIME(0,0,0)</f>
        <v>36855</v>
      </c>
      <c r="C2053">
        <v>4885.8510741999999</v>
      </c>
    </row>
    <row r="2054" spans="1:3" x14ac:dyDescent="0.25">
      <c r="A2054">
        <v>330</v>
      </c>
      <c r="B2054" s="1">
        <f>DATE(2000,11,26) + TIME(0,0,0)</f>
        <v>36856</v>
      </c>
      <c r="C2054">
        <v>4884.9956055000002</v>
      </c>
    </row>
    <row r="2055" spans="1:3" x14ac:dyDescent="0.25">
      <c r="A2055">
        <v>331</v>
      </c>
      <c r="B2055" s="1">
        <f>DATE(2000,11,27) + TIME(0,0,0)</f>
        <v>36857</v>
      </c>
      <c r="C2055">
        <v>4884.1455077999999</v>
      </c>
    </row>
    <row r="2056" spans="1:3" x14ac:dyDescent="0.25">
      <c r="A2056">
        <v>332</v>
      </c>
      <c r="B2056" s="1">
        <f>DATE(2000,11,28) + TIME(0,0,0)</f>
        <v>36858</v>
      </c>
      <c r="C2056">
        <v>4883.3002930000002</v>
      </c>
    </row>
    <row r="2057" spans="1:3" x14ac:dyDescent="0.25">
      <c r="A2057">
        <v>333</v>
      </c>
      <c r="B2057" s="1">
        <f>DATE(2000,11,29) + TIME(0,0,0)</f>
        <v>36859</v>
      </c>
      <c r="C2057">
        <v>4882.4609375</v>
      </c>
    </row>
    <row r="2058" spans="1:3" x14ac:dyDescent="0.25">
      <c r="A2058">
        <v>334</v>
      </c>
      <c r="B2058" s="1">
        <f>DATE(2000,11,30) + TIME(0,0,0)</f>
        <v>36860</v>
      </c>
      <c r="C2058">
        <v>4881.6264647999997</v>
      </c>
    </row>
    <row r="2059" spans="1:3" x14ac:dyDescent="0.25">
      <c r="A2059">
        <v>335</v>
      </c>
      <c r="B2059" s="1">
        <f>DATE(2000,12,1) + TIME(0,0,0)</f>
        <v>36861</v>
      </c>
      <c r="C2059">
        <v>4880.7973633000001</v>
      </c>
    </row>
    <row r="2060" spans="1:3" x14ac:dyDescent="0.25">
      <c r="A2060">
        <v>336</v>
      </c>
      <c r="B2060" s="1">
        <f>DATE(2000,12,2) + TIME(0,0,0)</f>
        <v>36862</v>
      </c>
      <c r="C2060">
        <v>4879.9736327999999</v>
      </c>
    </row>
    <row r="2061" spans="1:3" x14ac:dyDescent="0.25">
      <c r="A2061">
        <v>337</v>
      </c>
      <c r="B2061" s="1">
        <f>DATE(2000,12,3) + TIME(0,0,0)</f>
        <v>36863</v>
      </c>
      <c r="C2061">
        <v>4879.1547852000003</v>
      </c>
    </row>
    <row r="2062" spans="1:3" x14ac:dyDescent="0.25">
      <c r="A2062">
        <v>338</v>
      </c>
      <c r="B2062" s="1">
        <f>DATE(2000,12,4) + TIME(0,0,0)</f>
        <v>36864</v>
      </c>
      <c r="C2062">
        <v>4878.3408202999999</v>
      </c>
    </row>
    <row r="2063" spans="1:3" x14ac:dyDescent="0.25">
      <c r="A2063">
        <v>339</v>
      </c>
      <c r="B2063" s="1">
        <f>DATE(2000,12,5) + TIME(0,0,0)</f>
        <v>36865</v>
      </c>
      <c r="C2063">
        <v>4877.5322266000003</v>
      </c>
    </row>
    <row r="2064" spans="1:3" x14ac:dyDescent="0.25">
      <c r="A2064">
        <v>340</v>
      </c>
      <c r="B2064" s="1">
        <f>DATE(2000,12,6) + TIME(0,0,0)</f>
        <v>36866</v>
      </c>
      <c r="C2064">
        <v>4876.7280272999997</v>
      </c>
    </row>
    <row r="2065" spans="1:3" x14ac:dyDescent="0.25">
      <c r="A2065">
        <v>341</v>
      </c>
      <c r="B2065" s="1">
        <f>DATE(2000,12,7) + TIME(0,0,0)</f>
        <v>36867</v>
      </c>
      <c r="C2065">
        <v>4875.9291991999999</v>
      </c>
    </row>
    <row r="2066" spans="1:3" x14ac:dyDescent="0.25">
      <c r="A2066">
        <v>342</v>
      </c>
      <c r="B2066" s="1">
        <f>DATE(2000,12,8) + TIME(0,0,0)</f>
        <v>36868</v>
      </c>
      <c r="C2066">
        <v>4875.1352539</v>
      </c>
    </row>
    <row r="2067" spans="1:3" x14ac:dyDescent="0.25">
      <c r="A2067">
        <v>343</v>
      </c>
      <c r="B2067" s="1">
        <f>DATE(2000,12,9) + TIME(0,0,0)</f>
        <v>36869</v>
      </c>
      <c r="C2067">
        <v>4874.3461914</v>
      </c>
    </row>
    <row r="2068" spans="1:3" x14ac:dyDescent="0.25">
      <c r="A2068">
        <v>344</v>
      </c>
      <c r="B2068" s="1">
        <f>DATE(2000,12,10) + TIME(0,0,0)</f>
        <v>36870</v>
      </c>
      <c r="C2068">
        <v>4873.5615233999997</v>
      </c>
    </row>
    <row r="2069" spans="1:3" x14ac:dyDescent="0.25">
      <c r="A2069">
        <v>345</v>
      </c>
      <c r="B2069" s="1">
        <f>DATE(2000,12,11) + TIME(0,0,0)</f>
        <v>36871</v>
      </c>
      <c r="C2069">
        <v>4872.7822266000003</v>
      </c>
    </row>
    <row r="2070" spans="1:3" x14ac:dyDescent="0.25">
      <c r="A2070">
        <v>346</v>
      </c>
      <c r="B2070" s="1">
        <f>DATE(2000,12,12) + TIME(0,0,0)</f>
        <v>36872</v>
      </c>
      <c r="C2070">
        <v>4872.0073241999999</v>
      </c>
    </row>
    <row r="2071" spans="1:3" x14ac:dyDescent="0.25">
      <c r="A2071">
        <v>347</v>
      </c>
      <c r="B2071" s="1">
        <f>DATE(2000,12,13) + TIME(0,0,0)</f>
        <v>36873</v>
      </c>
      <c r="C2071">
        <v>4871.2373047000001</v>
      </c>
    </row>
    <row r="2072" spans="1:3" x14ac:dyDescent="0.25">
      <c r="A2072">
        <v>348</v>
      </c>
      <c r="B2072" s="1">
        <f>DATE(2000,12,14) + TIME(0,0,0)</f>
        <v>36874</v>
      </c>
      <c r="C2072">
        <v>4870.4716797000001</v>
      </c>
    </row>
    <row r="2073" spans="1:3" x14ac:dyDescent="0.25">
      <c r="A2073">
        <v>349</v>
      </c>
      <c r="B2073" s="1">
        <f>DATE(2000,12,15) + TIME(0,0,0)</f>
        <v>36875</v>
      </c>
      <c r="C2073">
        <v>4869.7109375</v>
      </c>
    </row>
    <row r="2074" spans="1:3" x14ac:dyDescent="0.25">
      <c r="A2074">
        <v>350</v>
      </c>
      <c r="B2074" s="1">
        <f>DATE(2000,12,16) + TIME(0,0,0)</f>
        <v>36876</v>
      </c>
      <c r="C2074">
        <v>4868.9545897999997</v>
      </c>
    </row>
    <row r="2075" spans="1:3" x14ac:dyDescent="0.25">
      <c r="A2075">
        <v>351</v>
      </c>
      <c r="B2075" s="1">
        <f>DATE(2000,12,17) + TIME(0,0,0)</f>
        <v>36877</v>
      </c>
      <c r="C2075">
        <v>4868.2026366999999</v>
      </c>
    </row>
    <row r="2076" spans="1:3" x14ac:dyDescent="0.25">
      <c r="A2076">
        <v>352</v>
      </c>
      <c r="B2076" s="1">
        <f>DATE(2000,12,18) + TIME(0,0,0)</f>
        <v>36878</v>
      </c>
      <c r="C2076">
        <v>4867.4555664</v>
      </c>
    </row>
    <row r="2077" spans="1:3" x14ac:dyDescent="0.25">
      <c r="A2077">
        <v>353</v>
      </c>
      <c r="B2077" s="1">
        <f>DATE(2000,12,19) + TIME(0,0,0)</f>
        <v>36879</v>
      </c>
      <c r="C2077">
        <v>4866.7128905999998</v>
      </c>
    </row>
    <row r="2078" spans="1:3" x14ac:dyDescent="0.25">
      <c r="A2078">
        <v>354</v>
      </c>
      <c r="B2078" s="1">
        <f>DATE(2000,12,20) + TIME(0,0,0)</f>
        <v>36880</v>
      </c>
      <c r="C2078">
        <v>4865.9746094000002</v>
      </c>
    </row>
    <row r="2079" spans="1:3" x14ac:dyDescent="0.25">
      <c r="A2079">
        <v>355</v>
      </c>
      <c r="B2079" s="1">
        <f>DATE(2000,12,21) + TIME(0,0,0)</f>
        <v>36881</v>
      </c>
      <c r="C2079">
        <v>4865.2407227000003</v>
      </c>
    </row>
    <row r="2080" spans="1:3" x14ac:dyDescent="0.25">
      <c r="A2080">
        <v>356</v>
      </c>
      <c r="B2080" s="1">
        <f>DATE(2000,12,22) + TIME(0,0,0)</f>
        <v>36882</v>
      </c>
      <c r="C2080">
        <v>4864.5112305000002</v>
      </c>
    </row>
    <row r="2081" spans="1:3" x14ac:dyDescent="0.25">
      <c r="A2081">
        <v>357</v>
      </c>
      <c r="B2081" s="1">
        <f>DATE(2000,12,23) + TIME(0,0,0)</f>
        <v>36883</v>
      </c>
      <c r="C2081">
        <v>4863.7861327999999</v>
      </c>
    </row>
    <row r="2082" spans="1:3" x14ac:dyDescent="0.25">
      <c r="A2082">
        <v>358</v>
      </c>
      <c r="B2082" s="1">
        <f>DATE(2000,12,24) + TIME(0,0,0)</f>
        <v>36884</v>
      </c>
      <c r="C2082">
        <v>4863.0654297000001</v>
      </c>
    </row>
    <row r="2083" spans="1:3" x14ac:dyDescent="0.25">
      <c r="A2083">
        <v>359</v>
      </c>
      <c r="B2083" s="1">
        <f>DATE(2000,12,25) + TIME(0,0,0)</f>
        <v>36885</v>
      </c>
      <c r="C2083">
        <v>4862.3491211</v>
      </c>
    </row>
    <row r="2084" spans="1:3" x14ac:dyDescent="0.25">
      <c r="A2084">
        <v>360</v>
      </c>
      <c r="B2084" s="1">
        <f>DATE(2000,12,26) + TIME(0,0,0)</f>
        <v>36886</v>
      </c>
      <c r="C2084">
        <v>4861.6367188000004</v>
      </c>
    </row>
    <row r="2085" spans="1:3" x14ac:dyDescent="0.25">
      <c r="A2085">
        <v>361</v>
      </c>
      <c r="B2085" s="1">
        <f>DATE(2000,12,27) + TIME(0,0,0)</f>
        <v>36887</v>
      </c>
      <c r="C2085">
        <v>4860.9287108999997</v>
      </c>
    </row>
    <row r="2086" spans="1:3" x14ac:dyDescent="0.25">
      <c r="A2086">
        <v>362</v>
      </c>
      <c r="B2086" s="1">
        <f>DATE(2000,12,28) + TIME(0,0,0)</f>
        <v>36888</v>
      </c>
      <c r="C2086">
        <v>4860.2246094000002</v>
      </c>
    </row>
    <row r="2087" spans="1:3" x14ac:dyDescent="0.25">
      <c r="A2087">
        <v>363</v>
      </c>
      <c r="B2087" s="1">
        <f>DATE(2000,12,29) + TIME(0,0,0)</f>
        <v>36889</v>
      </c>
      <c r="C2087">
        <v>4859.5249022999997</v>
      </c>
    </row>
    <row r="2088" spans="1:3" x14ac:dyDescent="0.25">
      <c r="A2088">
        <v>364</v>
      </c>
      <c r="B2088" s="1">
        <f>DATE(2000,12,30) + TIME(0,0,0)</f>
        <v>36890</v>
      </c>
      <c r="C2088">
        <v>4858.8295897999997</v>
      </c>
    </row>
    <row r="2089" spans="1:3" x14ac:dyDescent="0.25">
      <c r="A2089">
        <v>365</v>
      </c>
      <c r="B2089" s="1">
        <f>DATE(2000,12,31) + TIME(0,0,0)</f>
        <v>36891</v>
      </c>
      <c r="C2089">
        <v>4858.1376952999999</v>
      </c>
    </row>
    <row r="2090" spans="1:3" x14ac:dyDescent="0.25">
      <c r="A2090">
        <v>366</v>
      </c>
      <c r="B2090" s="1">
        <f>DATE(2001,1,1) + TIME(0,0,0)</f>
        <v>36892</v>
      </c>
      <c r="C2090">
        <v>4857.4501952999999</v>
      </c>
    </row>
    <row r="2091" spans="1:3" x14ac:dyDescent="0.25">
      <c r="A2091">
        <v>367</v>
      </c>
      <c r="B2091" s="1">
        <f>DATE(2001,1,2) + TIME(0,0,0)</f>
        <v>36893</v>
      </c>
      <c r="C2091">
        <v>4856.7666016000003</v>
      </c>
    </row>
    <row r="2092" spans="1:3" x14ac:dyDescent="0.25">
      <c r="A2092">
        <v>368</v>
      </c>
      <c r="B2092" s="1">
        <f>DATE(2001,1,3) + TIME(0,0,0)</f>
        <v>36894</v>
      </c>
      <c r="C2092">
        <v>4856.0874022999997</v>
      </c>
    </row>
    <row r="2093" spans="1:3" x14ac:dyDescent="0.25">
      <c r="A2093">
        <v>369</v>
      </c>
      <c r="B2093" s="1">
        <f>DATE(2001,1,4) + TIME(0,0,0)</f>
        <v>36895</v>
      </c>
      <c r="C2093">
        <v>4855.4116211</v>
      </c>
    </row>
    <row r="2094" spans="1:3" x14ac:dyDescent="0.25">
      <c r="A2094">
        <v>370</v>
      </c>
      <c r="B2094" s="1">
        <f>DATE(2001,1,5) + TIME(0,0,0)</f>
        <v>36896</v>
      </c>
      <c r="C2094">
        <v>4854.7402344000002</v>
      </c>
    </row>
    <row r="2095" spans="1:3" x14ac:dyDescent="0.25">
      <c r="A2095">
        <v>371</v>
      </c>
      <c r="B2095" s="1">
        <f>DATE(2001,1,6) + TIME(0,0,0)</f>
        <v>36897</v>
      </c>
      <c r="C2095">
        <v>4854.0722655999998</v>
      </c>
    </row>
    <row r="2096" spans="1:3" x14ac:dyDescent="0.25">
      <c r="A2096">
        <v>372</v>
      </c>
      <c r="B2096" s="1">
        <f>DATE(2001,1,7) + TIME(0,0,0)</f>
        <v>36898</v>
      </c>
      <c r="C2096">
        <v>4853.4082030999998</v>
      </c>
    </row>
    <row r="2097" spans="1:3" x14ac:dyDescent="0.25">
      <c r="A2097">
        <v>373</v>
      </c>
      <c r="B2097" s="1">
        <f>DATE(2001,1,8) + TIME(0,0,0)</f>
        <v>36899</v>
      </c>
      <c r="C2097">
        <v>4852.7485352000003</v>
      </c>
    </row>
    <row r="2098" spans="1:3" x14ac:dyDescent="0.25">
      <c r="A2098">
        <v>374</v>
      </c>
      <c r="B2098" s="1">
        <f>DATE(2001,1,9) + TIME(0,0,0)</f>
        <v>36900</v>
      </c>
      <c r="C2098">
        <v>4852.0917969000002</v>
      </c>
    </row>
    <row r="2099" spans="1:3" x14ac:dyDescent="0.25">
      <c r="A2099">
        <v>375</v>
      </c>
      <c r="B2099" s="1">
        <f>DATE(2001,1,10) + TIME(0,0,0)</f>
        <v>36901</v>
      </c>
      <c r="C2099">
        <v>4851.4394530999998</v>
      </c>
    </row>
    <row r="2100" spans="1:3" x14ac:dyDescent="0.25">
      <c r="A2100">
        <v>376</v>
      </c>
      <c r="B2100" s="1">
        <f>DATE(2001,1,11) + TIME(0,0,0)</f>
        <v>36902</v>
      </c>
      <c r="C2100">
        <v>4850.7905272999997</v>
      </c>
    </row>
    <row r="2101" spans="1:3" x14ac:dyDescent="0.25">
      <c r="A2101">
        <v>377</v>
      </c>
      <c r="B2101" s="1">
        <f>DATE(2001,1,12) + TIME(0,0,0)</f>
        <v>36903</v>
      </c>
      <c r="C2101">
        <v>4850.1455077999999</v>
      </c>
    </row>
    <row r="2102" spans="1:3" x14ac:dyDescent="0.25">
      <c r="A2102">
        <v>378</v>
      </c>
      <c r="B2102" s="1">
        <f>DATE(2001,1,13) + TIME(0,0,0)</f>
        <v>36904</v>
      </c>
      <c r="C2102">
        <v>4849.5043944999998</v>
      </c>
    </row>
    <row r="2103" spans="1:3" x14ac:dyDescent="0.25">
      <c r="A2103">
        <v>379</v>
      </c>
      <c r="B2103" s="1">
        <f>DATE(2001,1,14) + TIME(0,0,0)</f>
        <v>36905</v>
      </c>
      <c r="C2103">
        <v>4848.8666991999999</v>
      </c>
    </row>
    <row r="2104" spans="1:3" x14ac:dyDescent="0.25">
      <c r="A2104">
        <v>380</v>
      </c>
      <c r="B2104" s="1">
        <f>DATE(2001,1,15) + TIME(0,0,0)</f>
        <v>36906</v>
      </c>
      <c r="C2104">
        <v>4848.2324219000002</v>
      </c>
    </row>
    <row r="2105" spans="1:3" x14ac:dyDescent="0.25">
      <c r="A2105">
        <v>381</v>
      </c>
      <c r="B2105" s="1">
        <f>DATE(2001,1,16) + TIME(0,0,0)</f>
        <v>36907</v>
      </c>
      <c r="C2105">
        <v>4847.6020508000001</v>
      </c>
    </row>
    <row r="2106" spans="1:3" x14ac:dyDescent="0.25">
      <c r="A2106">
        <v>382</v>
      </c>
      <c r="B2106" s="1">
        <f>DATE(2001,1,17) + TIME(0,0,0)</f>
        <v>36908</v>
      </c>
      <c r="C2106">
        <v>4846.9750977000003</v>
      </c>
    </row>
    <row r="2107" spans="1:3" x14ac:dyDescent="0.25">
      <c r="A2107">
        <v>383</v>
      </c>
      <c r="B2107" s="1">
        <f>DATE(2001,1,18) + TIME(0,0,0)</f>
        <v>36909</v>
      </c>
      <c r="C2107">
        <v>4846.3520508000001</v>
      </c>
    </row>
    <row r="2108" spans="1:3" x14ac:dyDescent="0.25">
      <c r="A2108">
        <v>384</v>
      </c>
      <c r="B2108" s="1">
        <f>DATE(2001,1,19) + TIME(0,0,0)</f>
        <v>36910</v>
      </c>
      <c r="C2108">
        <v>4845.7319336</v>
      </c>
    </row>
    <row r="2109" spans="1:3" x14ac:dyDescent="0.25">
      <c r="A2109">
        <v>385</v>
      </c>
      <c r="B2109" s="1">
        <f>DATE(2001,1,20) + TIME(0,0,0)</f>
        <v>36911</v>
      </c>
      <c r="C2109">
        <v>4845.1157227000003</v>
      </c>
    </row>
    <row r="2110" spans="1:3" x14ac:dyDescent="0.25">
      <c r="A2110">
        <v>386</v>
      </c>
      <c r="B2110" s="1">
        <f>DATE(2001,1,21) + TIME(0,0,0)</f>
        <v>36912</v>
      </c>
      <c r="C2110">
        <v>4844.5029297000001</v>
      </c>
    </row>
    <row r="2111" spans="1:3" x14ac:dyDescent="0.25">
      <c r="A2111">
        <v>387</v>
      </c>
      <c r="B2111" s="1">
        <f>DATE(2001,1,22) + TIME(0,0,0)</f>
        <v>36913</v>
      </c>
      <c r="C2111">
        <v>4843.8935547000001</v>
      </c>
    </row>
    <row r="2112" spans="1:3" x14ac:dyDescent="0.25">
      <c r="A2112">
        <v>388</v>
      </c>
      <c r="B2112" s="1">
        <f>DATE(2001,1,23) + TIME(0,0,0)</f>
        <v>36914</v>
      </c>
      <c r="C2112">
        <v>4843.2875977000003</v>
      </c>
    </row>
    <row r="2113" spans="1:3" x14ac:dyDescent="0.25">
      <c r="A2113">
        <v>389</v>
      </c>
      <c r="B2113" s="1">
        <f>DATE(2001,1,24) + TIME(0,0,0)</f>
        <v>36915</v>
      </c>
      <c r="C2113">
        <v>4842.6850586</v>
      </c>
    </row>
    <row r="2114" spans="1:3" x14ac:dyDescent="0.25">
      <c r="A2114">
        <v>390</v>
      </c>
      <c r="B2114" s="1">
        <f>DATE(2001,1,25) + TIME(0,0,0)</f>
        <v>36916</v>
      </c>
      <c r="C2114">
        <v>4842.0859375</v>
      </c>
    </row>
    <row r="2115" spans="1:3" x14ac:dyDescent="0.25">
      <c r="A2115">
        <v>391</v>
      </c>
      <c r="B2115" s="1">
        <f>DATE(2001,1,26) + TIME(0,0,0)</f>
        <v>36917</v>
      </c>
      <c r="C2115">
        <v>4841.4897461</v>
      </c>
    </row>
    <row r="2116" spans="1:3" x14ac:dyDescent="0.25">
      <c r="A2116">
        <v>392</v>
      </c>
      <c r="B2116" s="1">
        <f>DATE(2001,1,27) + TIME(0,0,0)</f>
        <v>36918</v>
      </c>
      <c r="C2116">
        <v>4840.8974608999997</v>
      </c>
    </row>
    <row r="2117" spans="1:3" x14ac:dyDescent="0.25">
      <c r="A2117">
        <v>393</v>
      </c>
      <c r="B2117" s="1">
        <f>DATE(2001,1,28) + TIME(0,0,0)</f>
        <v>36919</v>
      </c>
      <c r="C2117">
        <v>4840.3081055000002</v>
      </c>
    </row>
    <row r="2118" spans="1:3" x14ac:dyDescent="0.25">
      <c r="A2118">
        <v>394</v>
      </c>
      <c r="B2118" s="1">
        <f>DATE(2001,1,29) + TIME(0,0,0)</f>
        <v>36920</v>
      </c>
      <c r="C2118">
        <v>4839.7221680000002</v>
      </c>
    </row>
    <row r="2119" spans="1:3" x14ac:dyDescent="0.25">
      <c r="A2119">
        <v>395</v>
      </c>
      <c r="B2119" s="1">
        <f>DATE(2001,1,30) + TIME(0,0,0)</f>
        <v>36921</v>
      </c>
      <c r="C2119">
        <v>4839.1396483999997</v>
      </c>
    </row>
    <row r="2120" spans="1:3" x14ac:dyDescent="0.25">
      <c r="A2120">
        <v>396</v>
      </c>
      <c r="B2120" s="1">
        <f>DATE(2001,1,31) + TIME(0,0,0)</f>
        <v>36922</v>
      </c>
      <c r="C2120">
        <v>4838.5600586</v>
      </c>
    </row>
    <row r="2121" spans="1:3" x14ac:dyDescent="0.25">
      <c r="A2121">
        <v>397</v>
      </c>
      <c r="B2121" s="1">
        <f>DATE(2001,2,1) + TIME(0,0,0)</f>
        <v>36923</v>
      </c>
      <c r="C2121">
        <v>4837.9838866999999</v>
      </c>
    </row>
    <row r="2122" spans="1:3" x14ac:dyDescent="0.25">
      <c r="A2122">
        <v>398</v>
      </c>
      <c r="B2122" s="1">
        <f>DATE(2001,2,2) + TIME(0,0,0)</f>
        <v>36924</v>
      </c>
      <c r="C2122">
        <v>4837.4106444999998</v>
      </c>
    </row>
    <row r="2123" spans="1:3" x14ac:dyDescent="0.25">
      <c r="A2123">
        <v>399</v>
      </c>
      <c r="B2123" s="1">
        <f>DATE(2001,2,3) + TIME(0,0,0)</f>
        <v>36925</v>
      </c>
      <c r="C2123">
        <v>4836.8408202999999</v>
      </c>
    </row>
    <row r="2124" spans="1:3" x14ac:dyDescent="0.25">
      <c r="A2124">
        <v>400</v>
      </c>
      <c r="B2124" s="1">
        <f>DATE(2001,2,4) + TIME(0,0,0)</f>
        <v>36926</v>
      </c>
      <c r="C2124">
        <v>4836.2739258000001</v>
      </c>
    </row>
    <row r="2125" spans="1:3" x14ac:dyDescent="0.25">
      <c r="A2125">
        <v>401</v>
      </c>
      <c r="B2125" s="1">
        <f>DATE(2001,2,5) + TIME(0,0,0)</f>
        <v>36927</v>
      </c>
      <c r="C2125">
        <v>4835.7099608999997</v>
      </c>
    </row>
    <row r="2126" spans="1:3" x14ac:dyDescent="0.25">
      <c r="A2126">
        <v>402</v>
      </c>
      <c r="B2126" s="1">
        <f>DATE(2001,2,6) + TIME(0,0,0)</f>
        <v>36928</v>
      </c>
      <c r="C2126">
        <v>4835.1494141000003</v>
      </c>
    </row>
    <row r="2127" spans="1:3" x14ac:dyDescent="0.25">
      <c r="A2127">
        <v>403</v>
      </c>
      <c r="B2127" s="1">
        <f>DATE(2001,2,7) + TIME(0,0,0)</f>
        <v>36929</v>
      </c>
      <c r="C2127">
        <v>4834.5917969000002</v>
      </c>
    </row>
    <row r="2128" spans="1:3" x14ac:dyDescent="0.25">
      <c r="A2128">
        <v>404</v>
      </c>
      <c r="B2128" s="1">
        <f>DATE(2001,2,8) + TIME(0,0,0)</f>
        <v>36930</v>
      </c>
      <c r="C2128">
        <v>4834.0371094000002</v>
      </c>
    </row>
    <row r="2129" spans="1:3" x14ac:dyDescent="0.25">
      <c r="A2129">
        <v>405</v>
      </c>
      <c r="B2129" s="1">
        <f>DATE(2001,2,9) + TIME(0,0,0)</f>
        <v>36931</v>
      </c>
      <c r="C2129">
        <v>4833.4858397999997</v>
      </c>
    </row>
    <row r="2130" spans="1:3" x14ac:dyDescent="0.25">
      <c r="A2130">
        <v>406</v>
      </c>
      <c r="B2130" s="1">
        <f>DATE(2001,2,10) + TIME(0,0,0)</f>
        <v>36932</v>
      </c>
      <c r="C2130">
        <v>4832.9375</v>
      </c>
    </row>
    <row r="2131" spans="1:3" x14ac:dyDescent="0.25">
      <c r="A2131">
        <v>407</v>
      </c>
      <c r="B2131" s="1">
        <f>DATE(2001,2,11) + TIME(0,0,0)</f>
        <v>36933</v>
      </c>
      <c r="C2131">
        <v>4832.3916016000003</v>
      </c>
    </row>
    <row r="2132" spans="1:3" x14ac:dyDescent="0.25">
      <c r="A2132">
        <v>408</v>
      </c>
      <c r="B2132" s="1">
        <f>DATE(2001,2,12) + TIME(0,0,0)</f>
        <v>36934</v>
      </c>
      <c r="C2132">
        <v>4831.8491211</v>
      </c>
    </row>
    <row r="2133" spans="1:3" x14ac:dyDescent="0.25">
      <c r="A2133">
        <v>409</v>
      </c>
      <c r="B2133" s="1">
        <f>DATE(2001,2,13) + TIME(0,0,0)</f>
        <v>36935</v>
      </c>
      <c r="C2133">
        <v>4831.3095702999999</v>
      </c>
    </row>
    <row r="2134" spans="1:3" x14ac:dyDescent="0.25">
      <c r="A2134">
        <v>410</v>
      </c>
      <c r="B2134" s="1">
        <f>DATE(2001,2,14) + TIME(0,0,0)</f>
        <v>36936</v>
      </c>
      <c r="C2134">
        <v>4830.7729491999999</v>
      </c>
    </row>
    <row r="2135" spans="1:3" x14ac:dyDescent="0.25">
      <c r="A2135">
        <v>411</v>
      </c>
      <c r="B2135" s="1">
        <f>DATE(2001,2,15) + TIME(0,0,0)</f>
        <v>36937</v>
      </c>
      <c r="C2135">
        <v>4830.2392577999999</v>
      </c>
    </row>
    <row r="2136" spans="1:3" x14ac:dyDescent="0.25">
      <c r="A2136">
        <v>412</v>
      </c>
      <c r="B2136" s="1">
        <f>DATE(2001,2,16) + TIME(0,0,0)</f>
        <v>36938</v>
      </c>
      <c r="C2136">
        <v>4829.7080077999999</v>
      </c>
    </row>
    <row r="2137" spans="1:3" x14ac:dyDescent="0.25">
      <c r="A2137">
        <v>413</v>
      </c>
      <c r="B2137" s="1">
        <f>DATE(2001,2,17) + TIME(0,0,0)</f>
        <v>36939</v>
      </c>
      <c r="C2137">
        <v>4829.1801758000001</v>
      </c>
    </row>
    <row r="2138" spans="1:3" x14ac:dyDescent="0.25">
      <c r="A2138">
        <v>414</v>
      </c>
      <c r="B2138" s="1">
        <f>DATE(2001,2,18) + TIME(0,0,0)</f>
        <v>36940</v>
      </c>
      <c r="C2138">
        <v>4828.6547852000003</v>
      </c>
    </row>
    <row r="2139" spans="1:3" x14ac:dyDescent="0.25">
      <c r="A2139">
        <v>415</v>
      </c>
      <c r="B2139" s="1">
        <f>DATE(2001,2,19) + TIME(0,0,0)</f>
        <v>36941</v>
      </c>
      <c r="C2139">
        <v>4828.1323241999999</v>
      </c>
    </row>
    <row r="2140" spans="1:3" x14ac:dyDescent="0.25">
      <c r="A2140">
        <v>416</v>
      </c>
      <c r="B2140" s="1">
        <f>DATE(2001,2,20) + TIME(0,0,0)</f>
        <v>36942</v>
      </c>
      <c r="C2140">
        <v>4827.6127930000002</v>
      </c>
    </row>
    <row r="2141" spans="1:3" x14ac:dyDescent="0.25">
      <c r="A2141">
        <v>417</v>
      </c>
      <c r="B2141" s="1">
        <f>DATE(2001,2,21) + TIME(0,0,0)</f>
        <v>36943</v>
      </c>
      <c r="C2141">
        <v>4827.0961914</v>
      </c>
    </row>
    <row r="2142" spans="1:3" x14ac:dyDescent="0.25">
      <c r="A2142">
        <v>418</v>
      </c>
      <c r="B2142" s="1">
        <f>DATE(2001,2,22) + TIME(0,0,0)</f>
        <v>36944</v>
      </c>
      <c r="C2142">
        <v>4826.5820311999996</v>
      </c>
    </row>
    <row r="2143" spans="1:3" x14ac:dyDescent="0.25">
      <c r="A2143">
        <v>419</v>
      </c>
      <c r="B2143" s="1">
        <f>DATE(2001,2,23) + TIME(0,0,0)</f>
        <v>36945</v>
      </c>
      <c r="C2143">
        <v>4826.0708008000001</v>
      </c>
    </row>
    <row r="2144" spans="1:3" x14ac:dyDescent="0.25">
      <c r="A2144">
        <v>420</v>
      </c>
      <c r="B2144" s="1">
        <f>DATE(2001,2,24) + TIME(0,0,0)</f>
        <v>36946</v>
      </c>
      <c r="C2144">
        <v>4825.5625</v>
      </c>
    </row>
    <row r="2145" spans="1:3" x14ac:dyDescent="0.25">
      <c r="A2145">
        <v>421</v>
      </c>
      <c r="B2145" s="1">
        <f>DATE(2001,2,25) + TIME(0,0,0)</f>
        <v>36947</v>
      </c>
      <c r="C2145">
        <v>4825.0566405999998</v>
      </c>
    </row>
    <row r="2146" spans="1:3" x14ac:dyDescent="0.25">
      <c r="A2146">
        <v>422</v>
      </c>
      <c r="B2146" s="1">
        <f>DATE(2001,2,26) + TIME(0,0,0)</f>
        <v>36948</v>
      </c>
      <c r="C2146">
        <v>4824.5532227000003</v>
      </c>
    </row>
    <row r="2147" spans="1:3" x14ac:dyDescent="0.25">
      <c r="A2147">
        <v>423</v>
      </c>
      <c r="B2147" s="1">
        <f>DATE(2001,2,27) + TIME(0,0,0)</f>
        <v>36949</v>
      </c>
      <c r="C2147">
        <v>4824.0527344000002</v>
      </c>
    </row>
    <row r="2148" spans="1:3" x14ac:dyDescent="0.25">
      <c r="A2148">
        <v>424</v>
      </c>
      <c r="B2148" s="1">
        <f>DATE(2001,2,28) + TIME(0,0,0)</f>
        <v>36950</v>
      </c>
      <c r="C2148">
        <v>4823.5551758000001</v>
      </c>
    </row>
    <row r="2149" spans="1:3" x14ac:dyDescent="0.25">
      <c r="A2149">
        <v>425</v>
      </c>
      <c r="B2149" s="1">
        <f>DATE(2001,3,1) + TIME(0,0,0)</f>
        <v>36951</v>
      </c>
      <c r="C2149">
        <v>4823.0600586</v>
      </c>
    </row>
    <row r="2151" spans="1:3" x14ac:dyDescent="0.25">
      <c r="A2151" t="s">
        <v>8</v>
      </c>
    </row>
    <row r="2153" spans="1:3" x14ac:dyDescent="0.25">
      <c r="A2153" t="s">
        <v>1</v>
      </c>
      <c r="B2153" t="s">
        <v>2</v>
      </c>
      <c r="C2153" t="s">
        <v>3</v>
      </c>
    </row>
    <row r="2154" spans="1:3" x14ac:dyDescent="0.25">
      <c r="A2154">
        <v>0</v>
      </c>
      <c r="B2154" s="1">
        <f>DATE(2000,1,1) + TIME(0,0,0)</f>
        <v>36526</v>
      </c>
      <c r="C2154">
        <v>6473.5043944999998</v>
      </c>
    </row>
    <row r="2155" spans="1:3" x14ac:dyDescent="0.25">
      <c r="A2155">
        <v>1</v>
      </c>
      <c r="B2155" s="1">
        <f>DATE(2000,1,2) + TIME(0,0,0)</f>
        <v>36527</v>
      </c>
      <c r="C2155">
        <v>6231.8891602000003</v>
      </c>
    </row>
    <row r="2156" spans="1:3" x14ac:dyDescent="0.25">
      <c r="A2156">
        <v>2</v>
      </c>
      <c r="B2156" s="1">
        <f>DATE(2000,1,3) + TIME(0,0,0)</f>
        <v>36528</v>
      </c>
      <c r="C2156">
        <v>6092.0107422000001</v>
      </c>
    </row>
    <row r="2157" spans="1:3" x14ac:dyDescent="0.25">
      <c r="A2157">
        <v>3</v>
      </c>
      <c r="B2157" s="1">
        <f>DATE(2000,1,4) + TIME(0,0,0)</f>
        <v>36529</v>
      </c>
      <c r="C2157">
        <v>5972.1674805000002</v>
      </c>
    </row>
    <row r="2158" spans="1:3" x14ac:dyDescent="0.25">
      <c r="A2158">
        <v>4</v>
      </c>
      <c r="B2158" s="1">
        <f>DATE(2000,1,5) + TIME(0,0,0)</f>
        <v>36530</v>
      </c>
      <c r="C2158">
        <v>5865.2182616999999</v>
      </c>
    </row>
    <row r="2159" spans="1:3" x14ac:dyDescent="0.25">
      <c r="A2159">
        <v>5</v>
      </c>
      <c r="B2159" s="1">
        <f>DATE(2000,1,6) + TIME(0,0,0)</f>
        <v>36531</v>
      </c>
      <c r="C2159">
        <v>5764.7744141000003</v>
      </c>
    </row>
    <row r="2160" spans="1:3" x14ac:dyDescent="0.25">
      <c r="A2160">
        <v>6</v>
      </c>
      <c r="B2160" s="1">
        <f>DATE(2000,1,7) + TIME(0,0,0)</f>
        <v>36532</v>
      </c>
      <c r="C2160">
        <v>5670.9624022999997</v>
      </c>
    </row>
    <row r="2161" spans="1:3" x14ac:dyDescent="0.25">
      <c r="A2161">
        <v>7</v>
      </c>
      <c r="B2161" s="1">
        <f>DATE(2000,1,8) + TIME(0,0,0)</f>
        <v>36533</v>
      </c>
      <c r="C2161">
        <v>5580.4648438000004</v>
      </c>
    </row>
    <row r="2162" spans="1:3" x14ac:dyDescent="0.25">
      <c r="A2162">
        <v>8</v>
      </c>
      <c r="B2162" s="1">
        <f>DATE(2000,1,9) + TIME(0,0,0)</f>
        <v>36534</v>
      </c>
      <c r="C2162">
        <v>5495.2407227000003</v>
      </c>
    </row>
    <row r="2163" spans="1:3" x14ac:dyDescent="0.25">
      <c r="A2163">
        <v>9</v>
      </c>
      <c r="B2163" s="1">
        <f>DATE(2000,1,10) + TIME(0,0,0)</f>
        <v>36535</v>
      </c>
      <c r="C2163">
        <v>5413.2363280999998</v>
      </c>
    </row>
    <row r="2164" spans="1:3" x14ac:dyDescent="0.25">
      <c r="A2164">
        <v>10</v>
      </c>
      <c r="B2164" s="1">
        <f>DATE(2000,1,11) + TIME(0,0,0)</f>
        <v>36536</v>
      </c>
      <c r="C2164">
        <v>5333.8710938000004</v>
      </c>
    </row>
    <row r="2165" spans="1:3" x14ac:dyDescent="0.25">
      <c r="A2165">
        <v>11</v>
      </c>
      <c r="B2165" s="1">
        <f>DATE(2000,1,12) + TIME(0,0,0)</f>
        <v>36537</v>
      </c>
      <c r="C2165">
        <v>5258.5942383000001</v>
      </c>
    </row>
    <row r="2166" spans="1:3" x14ac:dyDescent="0.25">
      <c r="A2166">
        <v>12</v>
      </c>
      <c r="B2166" s="1">
        <f>DATE(2000,1,13) + TIME(0,0,0)</f>
        <v>36538</v>
      </c>
      <c r="C2166">
        <v>5185.7695311999996</v>
      </c>
    </row>
    <row r="2167" spans="1:3" x14ac:dyDescent="0.25">
      <c r="A2167">
        <v>13</v>
      </c>
      <c r="B2167" s="1">
        <f>DATE(2000,1,14) + TIME(0,0,0)</f>
        <v>36539</v>
      </c>
      <c r="C2167">
        <v>5114.3623047000001</v>
      </c>
    </row>
    <row r="2168" spans="1:3" x14ac:dyDescent="0.25">
      <c r="A2168">
        <v>14</v>
      </c>
      <c r="B2168" s="1">
        <f>DATE(2000,1,15) + TIME(0,0,0)</f>
        <v>36540</v>
      </c>
      <c r="C2168">
        <v>5045.8315430000002</v>
      </c>
    </row>
    <row r="2169" spans="1:3" x14ac:dyDescent="0.25">
      <c r="A2169">
        <v>15</v>
      </c>
      <c r="B2169" s="1">
        <f>DATE(2000,1,16) + TIME(0,0,0)</f>
        <v>36541</v>
      </c>
      <c r="C2169">
        <v>4979.9487305000002</v>
      </c>
    </row>
    <row r="2170" spans="1:3" x14ac:dyDescent="0.25">
      <c r="A2170">
        <v>16</v>
      </c>
      <c r="B2170" s="1">
        <f>DATE(2000,1,17) + TIME(0,0,0)</f>
        <v>36542</v>
      </c>
      <c r="C2170">
        <v>4915.4189452999999</v>
      </c>
    </row>
    <row r="2171" spans="1:3" x14ac:dyDescent="0.25">
      <c r="A2171">
        <v>17</v>
      </c>
      <c r="B2171" s="1">
        <f>DATE(2000,1,18) + TIME(0,0,0)</f>
        <v>36543</v>
      </c>
      <c r="C2171">
        <v>4851.9418944999998</v>
      </c>
    </row>
    <row r="2172" spans="1:3" x14ac:dyDescent="0.25">
      <c r="A2172">
        <v>18</v>
      </c>
      <c r="B2172" s="1">
        <f>DATE(2000,1,19) + TIME(0,0,0)</f>
        <v>36544</v>
      </c>
      <c r="C2172">
        <v>4790.6538086</v>
      </c>
    </row>
    <row r="2173" spans="1:3" x14ac:dyDescent="0.25">
      <c r="A2173">
        <v>19</v>
      </c>
      <c r="B2173" s="1">
        <f>DATE(2000,1,20) + TIME(0,0,0)</f>
        <v>36545</v>
      </c>
      <c r="C2173">
        <v>4731.4609375</v>
      </c>
    </row>
    <row r="2174" spans="1:3" x14ac:dyDescent="0.25">
      <c r="A2174">
        <v>20</v>
      </c>
      <c r="B2174" s="1">
        <f>DATE(2000,1,21) + TIME(0,0,0)</f>
        <v>36546</v>
      </c>
      <c r="C2174">
        <v>4673.7944336</v>
      </c>
    </row>
    <row r="2175" spans="1:3" x14ac:dyDescent="0.25">
      <c r="A2175">
        <v>21</v>
      </c>
      <c r="B2175" s="1">
        <f>DATE(2000,1,22) + TIME(0,0,0)</f>
        <v>36547</v>
      </c>
      <c r="C2175">
        <v>4616.9370116999999</v>
      </c>
    </row>
    <row r="2176" spans="1:3" x14ac:dyDescent="0.25">
      <c r="A2176">
        <v>22</v>
      </c>
      <c r="B2176" s="1">
        <f>DATE(2000,1,23) + TIME(0,0,0)</f>
        <v>36548</v>
      </c>
      <c r="C2176">
        <v>4561.0483397999997</v>
      </c>
    </row>
    <row r="2177" spans="1:3" x14ac:dyDescent="0.25">
      <c r="A2177">
        <v>23</v>
      </c>
      <c r="B2177" s="1">
        <f>DATE(2000,1,24) + TIME(0,0,0)</f>
        <v>36549</v>
      </c>
      <c r="C2177">
        <v>4507.0253905999998</v>
      </c>
    </row>
    <row r="2178" spans="1:3" x14ac:dyDescent="0.25">
      <c r="A2178">
        <v>24</v>
      </c>
      <c r="B2178" s="1">
        <f>DATE(2000,1,25) + TIME(0,0,0)</f>
        <v>36550</v>
      </c>
      <c r="C2178">
        <v>4454.6083983999997</v>
      </c>
    </row>
    <row r="2179" spans="1:3" x14ac:dyDescent="0.25">
      <c r="A2179">
        <v>25</v>
      </c>
      <c r="B2179" s="1">
        <f>DATE(2000,1,26) + TIME(0,0,0)</f>
        <v>36551</v>
      </c>
      <c r="C2179">
        <v>4403.4331055000002</v>
      </c>
    </row>
    <row r="2180" spans="1:3" x14ac:dyDescent="0.25">
      <c r="A2180">
        <v>26</v>
      </c>
      <c r="B2180" s="1">
        <f>DATE(2000,1,27) + TIME(0,0,0)</f>
        <v>36552</v>
      </c>
      <c r="C2180">
        <v>4353.1933594000002</v>
      </c>
    </row>
    <row r="2181" spans="1:3" x14ac:dyDescent="0.25">
      <c r="A2181">
        <v>27</v>
      </c>
      <c r="B2181" s="1">
        <f>DATE(2000,1,28) + TIME(0,0,0)</f>
        <v>36553</v>
      </c>
      <c r="C2181">
        <v>4303.5185547000001</v>
      </c>
    </row>
    <row r="2182" spans="1:3" x14ac:dyDescent="0.25">
      <c r="A2182">
        <v>28</v>
      </c>
      <c r="B2182" s="1">
        <f>DATE(2000,1,29) + TIME(0,0,0)</f>
        <v>36554</v>
      </c>
      <c r="C2182">
        <v>4254.6899414</v>
      </c>
    </row>
    <row r="2183" spans="1:3" x14ac:dyDescent="0.25">
      <c r="A2183">
        <v>29</v>
      </c>
      <c r="B2183" s="1">
        <f>DATE(2000,1,30) + TIME(0,0,0)</f>
        <v>36555</v>
      </c>
      <c r="C2183">
        <v>4207.2768555000002</v>
      </c>
    </row>
    <row r="2184" spans="1:3" x14ac:dyDescent="0.25">
      <c r="A2184">
        <v>30</v>
      </c>
      <c r="B2184" s="1">
        <f>DATE(2000,1,31) + TIME(0,0,0)</f>
        <v>36556</v>
      </c>
      <c r="C2184">
        <v>4160.9545897999997</v>
      </c>
    </row>
    <row r="2185" spans="1:3" x14ac:dyDescent="0.25">
      <c r="A2185">
        <v>31</v>
      </c>
      <c r="B2185" s="1">
        <f>DATE(2000,2,1) + TIME(0,0,0)</f>
        <v>36557</v>
      </c>
      <c r="C2185">
        <v>4115.7216797000001</v>
      </c>
    </row>
    <row r="2186" spans="1:3" x14ac:dyDescent="0.25">
      <c r="A2186">
        <v>32</v>
      </c>
      <c r="B2186" s="1">
        <f>DATE(2000,2,2) + TIME(0,0,0)</f>
        <v>36558</v>
      </c>
      <c r="C2186">
        <v>4071.3496094000002</v>
      </c>
    </row>
    <row r="2187" spans="1:3" x14ac:dyDescent="0.25">
      <c r="A2187">
        <v>33</v>
      </c>
      <c r="B2187" s="1">
        <f>DATE(2000,2,3) + TIME(0,0,0)</f>
        <v>36559</v>
      </c>
      <c r="C2187">
        <v>4027.5988769999999</v>
      </c>
    </row>
    <row r="2188" spans="1:3" x14ac:dyDescent="0.25">
      <c r="A2188">
        <v>34</v>
      </c>
      <c r="B2188" s="1">
        <f>DATE(2000,2,4) + TIME(0,0,0)</f>
        <v>36560</v>
      </c>
      <c r="C2188">
        <v>3984.2595215000001</v>
      </c>
    </row>
    <row r="2189" spans="1:3" x14ac:dyDescent="0.25">
      <c r="A2189">
        <v>35</v>
      </c>
      <c r="B2189" s="1">
        <f>DATE(2000,2,5) + TIME(0,0,0)</f>
        <v>36561</v>
      </c>
      <c r="C2189">
        <v>3941.4694823999998</v>
      </c>
    </row>
    <row r="2190" spans="1:3" x14ac:dyDescent="0.25">
      <c r="A2190">
        <v>36</v>
      </c>
      <c r="B2190" s="1">
        <f>DATE(2000,2,6) + TIME(0,0,0)</f>
        <v>36562</v>
      </c>
      <c r="C2190">
        <v>3899.6225586</v>
      </c>
    </row>
    <row r="2191" spans="1:3" x14ac:dyDescent="0.25">
      <c r="A2191">
        <v>37</v>
      </c>
      <c r="B2191" s="1">
        <f>DATE(2000,2,7) + TIME(0,0,0)</f>
        <v>36563</v>
      </c>
      <c r="C2191">
        <v>3858.7900390999998</v>
      </c>
    </row>
    <row r="2192" spans="1:3" x14ac:dyDescent="0.25">
      <c r="A2192">
        <v>38</v>
      </c>
      <c r="B2192" s="1">
        <f>DATE(2000,2,8) + TIME(0,0,0)</f>
        <v>36564</v>
      </c>
      <c r="C2192">
        <v>3818.7048340000001</v>
      </c>
    </row>
    <row r="2193" spans="1:3" x14ac:dyDescent="0.25">
      <c r="A2193">
        <v>39</v>
      </c>
      <c r="B2193" s="1">
        <f>DATE(2000,2,9) + TIME(0,0,0)</f>
        <v>36565</v>
      </c>
      <c r="C2193">
        <v>3779.5019530999998</v>
      </c>
    </row>
    <row r="2194" spans="1:3" x14ac:dyDescent="0.25">
      <c r="A2194">
        <v>40</v>
      </c>
      <c r="B2194" s="1">
        <f>DATE(2000,2,10) + TIME(0,0,0)</f>
        <v>36566</v>
      </c>
      <c r="C2194">
        <v>3740.9602051000002</v>
      </c>
    </row>
    <row r="2195" spans="1:3" x14ac:dyDescent="0.25">
      <c r="A2195">
        <v>41</v>
      </c>
      <c r="B2195" s="1">
        <f>DATE(2000,2,11) + TIME(0,0,0)</f>
        <v>36567</v>
      </c>
      <c r="C2195">
        <v>3703.0097655999998</v>
      </c>
    </row>
    <row r="2196" spans="1:3" x14ac:dyDescent="0.25">
      <c r="A2196">
        <v>42</v>
      </c>
      <c r="B2196" s="1">
        <f>DATE(2000,2,12) + TIME(0,0,0)</f>
        <v>36568</v>
      </c>
      <c r="C2196">
        <v>3665.4255370999999</v>
      </c>
    </row>
    <row r="2197" spans="1:3" x14ac:dyDescent="0.25">
      <c r="A2197">
        <v>43</v>
      </c>
      <c r="B2197" s="1">
        <f>DATE(2000,2,13) + TIME(0,0,0)</f>
        <v>36569</v>
      </c>
      <c r="C2197">
        <v>3628.2836914</v>
      </c>
    </row>
    <row r="2198" spans="1:3" x14ac:dyDescent="0.25">
      <c r="A2198">
        <v>44</v>
      </c>
      <c r="B2198" s="1">
        <f>DATE(2000,2,14) + TIME(0,0,0)</f>
        <v>36570</v>
      </c>
      <c r="C2198">
        <v>3591.9418945000002</v>
      </c>
    </row>
    <row r="2199" spans="1:3" x14ac:dyDescent="0.25">
      <c r="A2199">
        <v>45</v>
      </c>
      <c r="B2199" s="1">
        <f>DATE(2000,2,15) + TIME(0,0,0)</f>
        <v>36571</v>
      </c>
      <c r="C2199">
        <v>3556.6333008000001</v>
      </c>
    </row>
    <row r="2200" spans="1:3" x14ac:dyDescent="0.25">
      <c r="A2200">
        <v>46</v>
      </c>
      <c r="B2200" s="1">
        <f>DATE(2000,2,16) + TIME(0,0,0)</f>
        <v>36572</v>
      </c>
      <c r="C2200">
        <v>3522.3012695000002</v>
      </c>
    </row>
    <row r="2201" spans="1:3" x14ac:dyDescent="0.25">
      <c r="A2201">
        <v>47</v>
      </c>
      <c r="B2201" s="1">
        <f>DATE(2000,2,17) + TIME(0,0,0)</f>
        <v>36573</v>
      </c>
      <c r="C2201">
        <v>3488.9660644999999</v>
      </c>
    </row>
    <row r="2202" spans="1:3" x14ac:dyDescent="0.25">
      <c r="A2202">
        <v>48</v>
      </c>
      <c r="B2202" s="1">
        <f>DATE(2000,2,18) + TIME(0,0,0)</f>
        <v>36574</v>
      </c>
      <c r="C2202">
        <v>3456.4792480000001</v>
      </c>
    </row>
    <row r="2203" spans="1:3" x14ac:dyDescent="0.25">
      <c r="A2203">
        <v>49</v>
      </c>
      <c r="B2203" s="1">
        <f>DATE(2000,2,19) + TIME(0,0,0)</f>
        <v>36575</v>
      </c>
      <c r="C2203">
        <v>3425.1391601999999</v>
      </c>
    </row>
    <row r="2204" spans="1:3" x14ac:dyDescent="0.25">
      <c r="A2204">
        <v>50</v>
      </c>
      <c r="B2204" s="1">
        <f>DATE(2000,2,20) + TIME(0,0,0)</f>
        <v>36576</v>
      </c>
      <c r="C2204">
        <v>3395.6240234000002</v>
      </c>
    </row>
    <row r="2205" spans="1:3" x14ac:dyDescent="0.25">
      <c r="A2205">
        <v>51</v>
      </c>
      <c r="B2205" s="1">
        <f>DATE(2000,2,21) + TIME(0,0,0)</f>
        <v>36577</v>
      </c>
      <c r="C2205">
        <v>3369.0605469000002</v>
      </c>
    </row>
    <row r="2206" spans="1:3" x14ac:dyDescent="0.25">
      <c r="A2206">
        <v>52</v>
      </c>
      <c r="B2206" s="1">
        <f>DATE(2000,2,22) + TIME(0,0,0)</f>
        <v>36578</v>
      </c>
      <c r="C2206">
        <v>3350.8129883000001</v>
      </c>
    </row>
    <row r="2207" spans="1:3" x14ac:dyDescent="0.25">
      <c r="A2207">
        <v>53</v>
      </c>
      <c r="B2207" s="1">
        <f>DATE(2000,2,23) + TIME(0,0,0)</f>
        <v>36579</v>
      </c>
      <c r="C2207">
        <v>3348.3249512000002</v>
      </c>
    </row>
    <row r="2208" spans="1:3" x14ac:dyDescent="0.25">
      <c r="A2208">
        <v>54</v>
      </c>
      <c r="B2208" s="1">
        <f>DATE(2000,2,24) + TIME(0,0,0)</f>
        <v>36580</v>
      </c>
      <c r="C2208">
        <v>3347.5673827999999</v>
      </c>
    </row>
    <row r="2209" spans="1:3" x14ac:dyDescent="0.25">
      <c r="A2209">
        <v>55</v>
      </c>
      <c r="B2209" s="1">
        <f>DATE(2000,2,25) + TIME(0,0,0)</f>
        <v>36581</v>
      </c>
      <c r="C2209">
        <v>3347.1616211</v>
      </c>
    </row>
    <row r="2210" spans="1:3" x14ac:dyDescent="0.25">
      <c r="A2210">
        <v>56</v>
      </c>
      <c r="B2210" s="1">
        <f>DATE(2000,2,26) + TIME(0,0,0)</f>
        <v>36582</v>
      </c>
      <c r="C2210">
        <v>3346.8945312000001</v>
      </c>
    </row>
    <row r="2211" spans="1:3" x14ac:dyDescent="0.25">
      <c r="A2211">
        <v>57</v>
      </c>
      <c r="B2211" s="1">
        <f>DATE(2000,2,27) + TIME(0,0,0)</f>
        <v>36583</v>
      </c>
      <c r="C2211">
        <v>3346.6745605000001</v>
      </c>
    </row>
    <row r="2212" spans="1:3" x14ac:dyDescent="0.25">
      <c r="A2212">
        <v>58</v>
      </c>
      <c r="B2212" s="1">
        <f>DATE(2000,2,28) + TIME(0,0,0)</f>
        <v>36584</v>
      </c>
      <c r="C2212">
        <v>3346.4809570000002</v>
      </c>
    </row>
    <row r="2213" spans="1:3" x14ac:dyDescent="0.25">
      <c r="A2213">
        <v>59</v>
      </c>
      <c r="B2213" s="1">
        <f>DATE(2000,2,29) + TIME(0,0,0)</f>
        <v>36585</v>
      </c>
      <c r="C2213">
        <v>3346.3059082</v>
      </c>
    </row>
    <row r="2214" spans="1:3" x14ac:dyDescent="0.25">
      <c r="A2214">
        <v>60</v>
      </c>
      <c r="B2214" s="1">
        <f>DATE(2000,3,1) + TIME(0,0,0)</f>
        <v>36586</v>
      </c>
      <c r="C2214">
        <v>3346.1450195000002</v>
      </c>
    </row>
    <row r="2215" spans="1:3" x14ac:dyDescent="0.25">
      <c r="A2215">
        <v>61</v>
      </c>
      <c r="B2215" s="1">
        <f>DATE(2000,3,2) + TIME(0,0,0)</f>
        <v>36587</v>
      </c>
      <c r="C2215">
        <v>3345.9904784999999</v>
      </c>
    </row>
    <row r="2216" spans="1:3" x14ac:dyDescent="0.25">
      <c r="A2216">
        <v>62</v>
      </c>
      <c r="B2216" s="1">
        <f>DATE(2000,3,3) + TIME(0,0,0)</f>
        <v>36588</v>
      </c>
      <c r="C2216">
        <v>3345.8376465000001</v>
      </c>
    </row>
    <row r="2217" spans="1:3" x14ac:dyDescent="0.25">
      <c r="A2217">
        <v>63</v>
      </c>
      <c r="B2217" s="1">
        <f>DATE(2000,3,4) + TIME(0,0,0)</f>
        <v>36589</v>
      </c>
      <c r="C2217">
        <v>3345.6875</v>
      </c>
    </row>
    <row r="2218" spans="1:3" x14ac:dyDescent="0.25">
      <c r="A2218">
        <v>64</v>
      </c>
      <c r="B2218" s="1">
        <f>DATE(2000,3,5) + TIME(0,0,0)</f>
        <v>36590</v>
      </c>
      <c r="C2218">
        <v>3345.5393066000001</v>
      </c>
    </row>
    <row r="2219" spans="1:3" x14ac:dyDescent="0.25">
      <c r="A2219">
        <v>65</v>
      </c>
      <c r="B2219" s="1">
        <f>DATE(2000,3,6) + TIME(0,0,0)</f>
        <v>36591</v>
      </c>
      <c r="C2219">
        <v>3345.3923340000001</v>
      </c>
    </row>
    <row r="2220" spans="1:3" x14ac:dyDescent="0.25">
      <c r="A2220">
        <v>66</v>
      </c>
      <c r="B2220" s="1">
        <f>DATE(2000,3,7) + TIME(0,0,0)</f>
        <v>36592</v>
      </c>
      <c r="C2220">
        <v>3345.2470702999999</v>
      </c>
    </row>
    <row r="2221" spans="1:3" x14ac:dyDescent="0.25">
      <c r="A2221">
        <v>67</v>
      </c>
      <c r="B2221" s="1">
        <f>DATE(2000,3,8) + TIME(0,0,0)</f>
        <v>36593</v>
      </c>
      <c r="C2221">
        <v>3345.1049804999998</v>
      </c>
    </row>
    <row r="2222" spans="1:3" x14ac:dyDescent="0.25">
      <c r="A2222">
        <v>68</v>
      </c>
      <c r="B2222" s="1">
        <f>DATE(2000,3,9) + TIME(0,0,0)</f>
        <v>36594</v>
      </c>
      <c r="C2222">
        <v>3344.9628905999998</v>
      </c>
    </row>
    <row r="2223" spans="1:3" x14ac:dyDescent="0.25">
      <c r="A2223">
        <v>69</v>
      </c>
      <c r="B2223" s="1">
        <f>DATE(2000,3,10) + TIME(0,0,0)</f>
        <v>36595</v>
      </c>
      <c r="C2223">
        <v>3344.8212890999998</v>
      </c>
    </row>
    <row r="2224" spans="1:3" x14ac:dyDescent="0.25">
      <c r="A2224">
        <v>70</v>
      </c>
      <c r="B2224" s="1">
        <f>DATE(2000,3,11) + TIME(0,0,0)</f>
        <v>36596</v>
      </c>
      <c r="C2224">
        <v>3344.6813965000001</v>
      </c>
    </row>
    <row r="2225" spans="1:3" x14ac:dyDescent="0.25">
      <c r="A2225">
        <v>71</v>
      </c>
      <c r="B2225" s="1">
        <f>DATE(2000,3,12) + TIME(0,0,0)</f>
        <v>36597</v>
      </c>
      <c r="C2225">
        <v>3344.5417480000001</v>
      </c>
    </row>
    <row r="2226" spans="1:3" x14ac:dyDescent="0.25">
      <c r="A2226">
        <v>72</v>
      </c>
      <c r="B2226" s="1">
        <f>DATE(2000,3,13) + TIME(0,0,0)</f>
        <v>36598</v>
      </c>
      <c r="C2226">
        <v>3344.4040527000002</v>
      </c>
    </row>
    <row r="2227" spans="1:3" x14ac:dyDescent="0.25">
      <c r="A2227">
        <v>73</v>
      </c>
      <c r="B2227" s="1">
        <f>DATE(2000,3,14) + TIME(0,0,0)</f>
        <v>36599</v>
      </c>
      <c r="C2227">
        <v>3344.2673340000001</v>
      </c>
    </row>
    <row r="2228" spans="1:3" x14ac:dyDescent="0.25">
      <c r="A2228">
        <v>74</v>
      </c>
      <c r="B2228" s="1">
        <f>DATE(2000,3,15) + TIME(0,0,0)</f>
        <v>36600</v>
      </c>
      <c r="C2228">
        <v>3344.1298827999999</v>
      </c>
    </row>
    <row r="2229" spans="1:3" x14ac:dyDescent="0.25">
      <c r="A2229">
        <v>75</v>
      </c>
      <c r="B2229" s="1">
        <f>DATE(2000,3,16) + TIME(0,0,0)</f>
        <v>36601</v>
      </c>
      <c r="C2229">
        <v>3343.9934082</v>
      </c>
    </row>
    <row r="2230" spans="1:3" x14ac:dyDescent="0.25">
      <c r="A2230">
        <v>76</v>
      </c>
      <c r="B2230" s="1">
        <f>DATE(2000,3,17) + TIME(0,0,0)</f>
        <v>36602</v>
      </c>
      <c r="C2230">
        <v>3343.8576659999999</v>
      </c>
    </row>
    <row r="2231" spans="1:3" x14ac:dyDescent="0.25">
      <c r="A2231">
        <v>77</v>
      </c>
      <c r="B2231" s="1">
        <f>DATE(2000,3,18) + TIME(0,0,0)</f>
        <v>36603</v>
      </c>
      <c r="C2231">
        <v>3343.7238769999999</v>
      </c>
    </row>
    <row r="2232" spans="1:3" x14ac:dyDescent="0.25">
      <c r="A2232">
        <v>78</v>
      </c>
      <c r="B2232" s="1">
        <f>DATE(2000,3,19) + TIME(0,0,0)</f>
        <v>36604</v>
      </c>
      <c r="C2232">
        <v>3343.5932616999999</v>
      </c>
    </row>
    <row r="2233" spans="1:3" x14ac:dyDescent="0.25">
      <c r="A2233">
        <v>79</v>
      </c>
      <c r="B2233" s="1">
        <f>DATE(2000,3,20) + TIME(0,0,0)</f>
        <v>36605</v>
      </c>
      <c r="C2233">
        <v>3343.4611816000001</v>
      </c>
    </row>
    <row r="2234" spans="1:3" x14ac:dyDescent="0.25">
      <c r="A2234">
        <v>80</v>
      </c>
      <c r="B2234" s="1">
        <f>DATE(2000,3,21) + TIME(0,0,0)</f>
        <v>36606</v>
      </c>
      <c r="C2234">
        <v>3343.3334961</v>
      </c>
    </row>
    <row r="2235" spans="1:3" x14ac:dyDescent="0.25">
      <c r="A2235">
        <v>81</v>
      </c>
      <c r="B2235" s="1">
        <f>DATE(2000,3,22) + TIME(0,0,0)</f>
        <v>36607</v>
      </c>
      <c r="C2235">
        <v>3343.2067870999999</v>
      </c>
    </row>
    <row r="2236" spans="1:3" x14ac:dyDescent="0.25">
      <c r="A2236">
        <v>82</v>
      </c>
      <c r="B2236" s="1">
        <f>DATE(2000,3,23) + TIME(0,0,0)</f>
        <v>36608</v>
      </c>
      <c r="C2236">
        <v>3343.0810547000001</v>
      </c>
    </row>
    <row r="2237" spans="1:3" x14ac:dyDescent="0.25">
      <c r="A2237">
        <v>83</v>
      </c>
      <c r="B2237" s="1">
        <f>DATE(2000,3,24) + TIME(0,0,0)</f>
        <v>36609</v>
      </c>
      <c r="C2237">
        <v>3342.9577637000002</v>
      </c>
    </row>
    <row r="2238" spans="1:3" x14ac:dyDescent="0.25">
      <c r="A2238">
        <v>84</v>
      </c>
      <c r="B2238" s="1">
        <f>DATE(2000,3,25) + TIME(0,0,0)</f>
        <v>36610</v>
      </c>
      <c r="C2238">
        <v>3342.8352051000002</v>
      </c>
    </row>
    <row r="2239" spans="1:3" x14ac:dyDescent="0.25">
      <c r="A2239">
        <v>85</v>
      </c>
      <c r="B2239" s="1">
        <f>DATE(2000,3,26) + TIME(0,0,0)</f>
        <v>36611</v>
      </c>
      <c r="C2239">
        <v>3342.7160644999999</v>
      </c>
    </row>
    <row r="2240" spans="1:3" x14ac:dyDescent="0.25">
      <c r="A2240">
        <v>86</v>
      </c>
      <c r="B2240" s="1">
        <f>DATE(2000,3,27) + TIME(0,0,0)</f>
        <v>36612</v>
      </c>
      <c r="C2240">
        <v>3342.5981445000002</v>
      </c>
    </row>
    <row r="2241" spans="1:3" x14ac:dyDescent="0.25">
      <c r="A2241">
        <v>87</v>
      </c>
      <c r="B2241" s="1">
        <f>DATE(2000,3,28) + TIME(0,0,0)</f>
        <v>36613</v>
      </c>
      <c r="C2241">
        <v>3342.4826659999999</v>
      </c>
    </row>
    <row r="2242" spans="1:3" x14ac:dyDescent="0.25">
      <c r="A2242">
        <v>88</v>
      </c>
      <c r="B2242" s="1">
        <f>DATE(2000,3,29) + TIME(0,0,0)</f>
        <v>36614</v>
      </c>
      <c r="C2242">
        <v>3342.3737793</v>
      </c>
    </row>
    <row r="2243" spans="1:3" x14ac:dyDescent="0.25">
      <c r="A2243">
        <v>89</v>
      </c>
      <c r="B2243" s="1">
        <f>DATE(2000,3,30) + TIME(0,0,0)</f>
        <v>36615</v>
      </c>
      <c r="C2243">
        <v>3342.2651366999999</v>
      </c>
    </row>
    <row r="2244" spans="1:3" x14ac:dyDescent="0.25">
      <c r="A2244">
        <v>90</v>
      </c>
      <c r="B2244" s="1">
        <f>DATE(2000,3,31) + TIME(0,0,0)</f>
        <v>36616</v>
      </c>
      <c r="C2244">
        <v>3342.1599120999999</v>
      </c>
    </row>
    <row r="2245" spans="1:3" x14ac:dyDescent="0.25">
      <c r="A2245">
        <v>91</v>
      </c>
      <c r="B2245" s="1">
        <f>DATE(2000,4,1) + TIME(0,0,0)</f>
        <v>36617</v>
      </c>
      <c r="C2245">
        <v>3342.0588379000001</v>
      </c>
    </row>
    <row r="2246" spans="1:3" x14ac:dyDescent="0.25">
      <c r="A2246">
        <v>92</v>
      </c>
      <c r="B2246" s="1">
        <f>DATE(2000,4,2) + TIME(0,0,0)</f>
        <v>36618</v>
      </c>
      <c r="C2246">
        <v>3341.9606933999999</v>
      </c>
    </row>
    <row r="2247" spans="1:3" x14ac:dyDescent="0.25">
      <c r="A2247">
        <v>93</v>
      </c>
      <c r="B2247" s="1">
        <f>DATE(2000,4,3) + TIME(0,0,0)</f>
        <v>36619</v>
      </c>
      <c r="C2247">
        <v>3341.8659668</v>
      </c>
    </row>
    <row r="2248" spans="1:3" x14ac:dyDescent="0.25">
      <c r="A2248">
        <v>94</v>
      </c>
      <c r="B2248" s="1">
        <f>DATE(2000,4,4) + TIME(0,0,0)</f>
        <v>36620</v>
      </c>
      <c r="C2248">
        <v>3341.7783202999999</v>
      </c>
    </row>
    <row r="2249" spans="1:3" x14ac:dyDescent="0.25">
      <c r="A2249">
        <v>95</v>
      </c>
      <c r="B2249" s="1">
        <f>DATE(2000,4,5) + TIME(0,0,0)</f>
        <v>36621</v>
      </c>
      <c r="C2249">
        <v>3341.6928711</v>
      </c>
    </row>
    <row r="2250" spans="1:3" x14ac:dyDescent="0.25">
      <c r="A2250">
        <v>96</v>
      </c>
      <c r="B2250" s="1">
        <f>DATE(2000,4,6) + TIME(0,0,0)</f>
        <v>36622</v>
      </c>
      <c r="C2250">
        <v>3341.6140137000002</v>
      </c>
    </row>
    <row r="2251" spans="1:3" x14ac:dyDescent="0.25">
      <c r="A2251">
        <v>97</v>
      </c>
      <c r="B2251" s="1">
        <f>DATE(2000,4,7) + TIME(0,0,0)</f>
        <v>36623</v>
      </c>
      <c r="C2251">
        <v>3341.5395508000001</v>
      </c>
    </row>
    <row r="2252" spans="1:3" x14ac:dyDescent="0.25">
      <c r="A2252">
        <v>98</v>
      </c>
      <c r="B2252" s="1">
        <f>DATE(2000,4,8) + TIME(0,0,0)</f>
        <v>36624</v>
      </c>
      <c r="C2252">
        <v>3341.4692383000001</v>
      </c>
    </row>
    <row r="2253" spans="1:3" x14ac:dyDescent="0.25">
      <c r="A2253">
        <v>99</v>
      </c>
      <c r="B2253" s="1">
        <f>DATE(2000,4,9) + TIME(0,0,0)</f>
        <v>36625</v>
      </c>
      <c r="C2253">
        <v>3341.4050293</v>
      </c>
    </row>
    <row r="2254" spans="1:3" x14ac:dyDescent="0.25">
      <c r="A2254">
        <v>100</v>
      </c>
      <c r="B2254" s="1">
        <f>DATE(2000,4,10) + TIME(0,0,0)</f>
        <v>36626</v>
      </c>
      <c r="C2254">
        <v>3341.3471679999998</v>
      </c>
    </row>
    <row r="2255" spans="1:3" x14ac:dyDescent="0.25">
      <c r="A2255">
        <v>101</v>
      </c>
      <c r="B2255" s="1">
        <f>DATE(2000,4,11) + TIME(0,0,0)</f>
        <v>36627</v>
      </c>
      <c r="C2255">
        <v>3341.2932129000001</v>
      </c>
    </row>
    <row r="2256" spans="1:3" x14ac:dyDescent="0.25">
      <c r="A2256">
        <v>102</v>
      </c>
      <c r="B2256" s="1">
        <f>DATE(2000,4,12) + TIME(0,0,0)</f>
        <v>36628</v>
      </c>
      <c r="C2256">
        <v>3341.2431640999998</v>
      </c>
    </row>
    <row r="2257" spans="1:3" x14ac:dyDescent="0.25">
      <c r="A2257">
        <v>103</v>
      </c>
      <c r="B2257" s="1">
        <f>DATE(2000,4,13) + TIME(0,0,0)</f>
        <v>36629</v>
      </c>
      <c r="C2257">
        <v>3341.1958008000001</v>
      </c>
    </row>
    <row r="2258" spans="1:3" x14ac:dyDescent="0.25">
      <c r="A2258">
        <v>104</v>
      </c>
      <c r="B2258" s="1">
        <f>DATE(2000,4,14) + TIME(0,0,0)</f>
        <v>36630</v>
      </c>
      <c r="C2258">
        <v>3341.1508789</v>
      </c>
    </row>
    <row r="2259" spans="1:3" x14ac:dyDescent="0.25">
      <c r="A2259">
        <v>105</v>
      </c>
      <c r="B2259" s="1">
        <f>DATE(2000,4,15) + TIME(0,0,0)</f>
        <v>36631</v>
      </c>
      <c r="C2259">
        <v>3341.1079101999999</v>
      </c>
    </row>
    <row r="2260" spans="1:3" x14ac:dyDescent="0.25">
      <c r="A2260">
        <v>106</v>
      </c>
      <c r="B2260" s="1">
        <f>DATE(2000,4,16) + TIME(0,0,0)</f>
        <v>36632</v>
      </c>
      <c r="C2260">
        <v>3341.0668945000002</v>
      </c>
    </row>
    <row r="2261" spans="1:3" x14ac:dyDescent="0.25">
      <c r="A2261">
        <v>107</v>
      </c>
      <c r="B2261" s="1">
        <f>DATE(2000,4,17) + TIME(0,0,0)</f>
        <v>36633</v>
      </c>
      <c r="C2261">
        <v>3341.0275879000001</v>
      </c>
    </row>
    <row r="2262" spans="1:3" x14ac:dyDescent="0.25">
      <c r="A2262">
        <v>108</v>
      </c>
      <c r="B2262" s="1">
        <f>DATE(2000,4,18) + TIME(0,0,0)</f>
        <v>36634</v>
      </c>
      <c r="C2262">
        <v>3340.9895019999999</v>
      </c>
    </row>
    <row r="2263" spans="1:3" x14ac:dyDescent="0.25">
      <c r="A2263">
        <v>109</v>
      </c>
      <c r="B2263" s="1">
        <f>DATE(2000,4,19) + TIME(0,0,0)</f>
        <v>36635</v>
      </c>
      <c r="C2263">
        <v>3340.9526366999999</v>
      </c>
    </row>
    <row r="2264" spans="1:3" x14ac:dyDescent="0.25">
      <c r="A2264">
        <v>110</v>
      </c>
      <c r="B2264" s="1">
        <f>DATE(2000,4,20) + TIME(0,0,0)</f>
        <v>36636</v>
      </c>
      <c r="C2264">
        <v>3340.9169922000001</v>
      </c>
    </row>
    <row r="2265" spans="1:3" x14ac:dyDescent="0.25">
      <c r="A2265">
        <v>111</v>
      </c>
      <c r="B2265" s="1">
        <f>DATE(2000,4,21) + TIME(0,0,0)</f>
        <v>36637</v>
      </c>
      <c r="C2265">
        <v>3340.8820801000002</v>
      </c>
    </row>
    <row r="2266" spans="1:3" x14ac:dyDescent="0.25">
      <c r="A2266">
        <v>112</v>
      </c>
      <c r="B2266" s="1">
        <f>DATE(2000,4,22) + TIME(0,0,0)</f>
        <v>36638</v>
      </c>
      <c r="C2266">
        <v>3340.8479004000001</v>
      </c>
    </row>
    <row r="2267" spans="1:3" x14ac:dyDescent="0.25">
      <c r="A2267">
        <v>113</v>
      </c>
      <c r="B2267" s="1">
        <f>DATE(2000,4,23) + TIME(0,0,0)</f>
        <v>36639</v>
      </c>
      <c r="C2267">
        <v>3340.8146972999998</v>
      </c>
    </row>
    <row r="2268" spans="1:3" x14ac:dyDescent="0.25">
      <c r="A2268">
        <v>114</v>
      </c>
      <c r="B2268" s="1">
        <f>DATE(2000,4,24) + TIME(0,0,0)</f>
        <v>36640</v>
      </c>
      <c r="C2268">
        <v>3340.7822265999998</v>
      </c>
    </row>
    <row r="2269" spans="1:3" x14ac:dyDescent="0.25">
      <c r="A2269">
        <v>115</v>
      </c>
      <c r="B2269" s="1">
        <f>DATE(2000,4,25) + TIME(0,0,0)</f>
        <v>36641</v>
      </c>
      <c r="C2269">
        <v>3340.7502441000001</v>
      </c>
    </row>
    <row r="2270" spans="1:3" x14ac:dyDescent="0.25">
      <c r="A2270">
        <v>116</v>
      </c>
      <c r="B2270" s="1">
        <f>DATE(2000,4,26) + TIME(0,0,0)</f>
        <v>36642</v>
      </c>
      <c r="C2270">
        <v>3340.7189941000001</v>
      </c>
    </row>
    <row r="2271" spans="1:3" x14ac:dyDescent="0.25">
      <c r="A2271">
        <v>117</v>
      </c>
      <c r="B2271" s="1">
        <f>DATE(2000,4,27) + TIME(0,0,0)</f>
        <v>36643</v>
      </c>
      <c r="C2271">
        <v>3340.6884765999998</v>
      </c>
    </row>
    <row r="2272" spans="1:3" x14ac:dyDescent="0.25">
      <c r="A2272">
        <v>118</v>
      </c>
      <c r="B2272" s="1">
        <f>DATE(2000,4,28) + TIME(0,0,0)</f>
        <v>36644</v>
      </c>
      <c r="C2272">
        <v>3340.6584472999998</v>
      </c>
    </row>
    <row r="2273" spans="1:3" x14ac:dyDescent="0.25">
      <c r="A2273">
        <v>119</v>
      </c>
      <c r="B2273" s="1">
        <f>DATE(2000,4,29) + TIME(0,0,0)</f>
        <v>36645</v>
      </c>
      <c r="C2273">
        <v>3340.6289062000001</v>
      </c>
    </row>
    <row r="2274" spans="1:3" x14ac:dyDescent="0.25">
      <c r="A2274">
        <v>120</v>
      </c>
      <c r="B2274" s="1">
        <f>DATE(2000,4,30) + TIME(0,0,0)</f>
        <v>36646</v>
      </c>
      <c r="C2274">
        <v>3340.5998534999999</v>
      </c>
    </row>
    <row r="2275" spans="1:3" x14ac:dyDescent="0.25">
      <c r="A2275">
        <v>121</v>
      </c>
      <c r="B2275" s="1">
        <f>DATE(2000,5,1) + TIME(0,0,0)</f>
        <v>36647</v>
      </c>
      <c r="C2275">
        <v>3340.5712890999998</v>
      </c>
    </row>
    <row r="2276" spans="1:3" x14ac:dyDescent="0.25">
      <c r="A2276">
        <v>122</v>
      </c>
      <c r="B2276" s="1">
        <f>DATE(2000,5,2) + TIME(0,0,0)</f>
        <v>36648</v>
      </c>
      <c r="C2276">
        <v>3340.5432129000001</v>
      </c>
    </row>
    <row r="2277" spans="1:3" x14ac:dyDescent="0.25">
      <c r="A2277">
        <v>123</v>
      </c>
      <c r="B2277" s="1">
        <f>DATE(2000,5,3) + TIME(0,0,0)</f>
        <v>36649</v>
      </c>
      <c r="C2277">
        <v>3340.515625</v>
      </c>
    </row>
    <row r="2278" spans="1:3" x14ac:dyDescent="0.25">
      <c r="A2278">
        <v>124</v>
      </c>
      <c r="B2278" s="1">
        <f>DATE(2000,5,4) + TIME(0,0,0)</f>
        <v>36650</v>
      </c>
      <c r="C2278">
        <v>3340.4885254000001</v>
      </c>
    </row>
    <row r="2279" spans="1:3" x14ac:dyDescent="0.25">
      <c r="A2279">
        <v>125</v>
      </c>
      <c r="B2279" s="1">
        <f>DATE(2000,5,5) + TIME(0,0,0)</f>
        <v>36651</v>
      </c>
      <c r="C2279">
        <v>3340.4616698999998</v>
      </c>
    </row>
    <row r="2280" spans="1:3" x14ac:dyDescent="0.25">
      <c r="A2280">
        <v>126</v>
      </c>
      <c r="B2280" s="1">
        <f>DATE(2000,5,6) + TIME(0,0,0)</f>
        <v>36652</v>
      </c>
      <c r="C2280">
        <v>3340.4355469000002</v>
      </c>
    </row>
    <row r="2281" spans="1:3" x14ac:dyDescent="0.25">
      <c r="A2281">
        <v>127</v>
      </c>
      <c r="B2281" s="1">
        <f>DATE(2000,5,7) + TIME(0,0,0)</f>
        <v>36653</v>
      </c>
      <c r="C2281">
        <v>3340.4096679999998</v>
      </c>
    </row>
    <row r="2282" spans="1:3" x14ac:dyDescent="0.25">
      <c r="A2282">
        <v>128</v>
      </c>
      <c r="B2282" s="1">
        <f>DATE(2000,5,8) + TIME(0,0,0)</f>
        <v>36654</v>
      </c>
      <c r="C2282">
        <v>3340.3840332</v>
      </c>
    </row>
    <row r="2283" spans="1:3" x14ac:dyDescent="0.25">
      <c r="A2283">
        <v>129</v>
      </c>
      <c r="B2283" s="1">
        <f>DATE(2000,5,9) + TIME(0,0,0)</f>
        <v>36655</v>
      </c>
      <c r="C2283">
        <v>3340.3588866999999</v>
      </c>
    </row>
    <row r="2284" spans="1:3" x14ac:dyDescent="0.25">
      <c r="A2284">
        <v>130</v>
      </c>
      <c r="B2284" s="1">
        <f>DATE(2000,5,10) + TIME(0,0,0)</f>
        <v>36656</v>
      </c>
      <c r="C2284">
        <v>3340.3342284999999</v>
      </c>
    </row>
    <row r="2285" spans="1:3" x14ac:dyDescent="0.25">
      <c r="A2285">
        <v>131</v>
      </c>
      <c r="B2285" s="1">
        <f>DATE(2000,5,11) + TIME(0,0,0)</f>
        <v>36657</v>
      </c>
      <c r="C2285">
        <v>3340.3098144999999</v>
      </c>
    </row>
    <row r="2286" spans="1:3" x14ac:dyDescent="0.25">
      <c r="A2286">
        <v>132</v>
      </c>
      <c r="B2286" s="1">
        <f>DATE(2000,5,12) + TIME(0,0,0)</f>
        <v>36658</v>
      </c>
      <c r="C2286">
        <v>3340.2856445000002</v>
      </c>
    </row>
    <row r="2287" spans="1:3" x14ac:dyDescent="0.25">
      <c r="A2287">
        <v>133</v>
      </c>
      <c r="B2287" s="1">
        <f>DATE(2000,5,13) + TIME(0,0,0)</f>
        <v>36659</v>
      </c>
      <c r="C2287">
        <v>3340.2619629000001</v>
      </c>
    </row>
    <row r="2288" spans="1:3" x14ac:dyDescent="0.25">
      <c r="A2288">
        <v>134</v>
      </c>
      <c r="B2288" s="1">
        <f>DATE(2000,5,14) + TIME(0,0,0)</f>
        <v>36660</v>
      </c>
      <c r="C2288">
        <v>3340.2385254000001</v>
      </c>
    </row>
    <row r="2289" spans="1:3" x14ac:dyDescent="0.25">
      <c r="A2289">
        <v>135</v>
      </c>
      <c r="B2289" s="1">
        <f>DATE(2000,5,15) + TIME(0,0,0)</f>
        <v>36661</v>
      </c>
      <c r="C2289">
        <v>3340.2153320000002</v>
      </c>
    </row>
    <row r="2290" spans="1:3" x14ac:dyDescent="0.25">
      <c r="A2290">
        <v>136</v>
      </c>
      <c r="B2290" s="1">
        <f>DATE(2000,5,16) + TIME(0,0,0)</f>
        <v>36662</v>
      </c>
      <c r="C2290">
        <v>3340.1926269999999</v>
      </c>
    </row>
    <row r="2291" spans="1:3" x14ac:dyDescent="0.25">
      <c r="A2291">
        <v>137</v>
      </c>
      <c r="B2291" s="1">
        <f>DATE(2000,5,17) + TIME(0,0,0)</f>
        <v>36663</v>
      </c>
      <c r="C2291">
        <v>3340.1701659999999</v>
      </c>
    </row>
    <row r="2292" spans="1:3" x14ac:dyDescent="0.25">
      <c r="A2292">
        <v>138</v>
      </c>
      <c r="B2292" s="1">
        <f>DATE(2000,5,18) + TIME(0,0,0)</f>
        <v>36664</v>
      </c>
      <c r="C2292">
        <v>3340.1479491999999</v>
      </c>
    </row>
    <row r="2293" spans="1:3" x14ac:dyDescent="0.25">
      <c r="A2293">
        <v>139</v>
      </c>
      <c r="B2293" s="1">
        <f>DATE(2000,5,19) + TIME(0,0,0)</f>
        <v>36665</v>
      </c>
      <c r="C2293">
        <v>3340.1259765999998</v>
      </c>
    </row>
    <row r="2294" spans="1:3" x14ac:dyDescent="0.25">
      <c r="A2294">
        <v>140</v>
      </c>
      <c r="B2294" s="1">
        <f>DATE(2000,5,20) + TIME(0,0,0)</f>
        <v>36666</v>
      </c>
      <c r="C2294">
        <v>3340.1044922000001</v>
      </c>
    </row>
    <row r="2295" spans="1:3" x14ac:dyDescent="0.25">
      <c r="A2295">
        <v>141</v>
      </c>
      <c r="B2295" s="1">
        <f>DATE(2000,5,21) + TIME(0,0,0)</f>
        <v>36667</v>
      </c>
      <c r="C2295">
        <v>3340.0830077999999</v>
      </c>
    </row>
    <row r="2296" spans="1:3" x14ac:dyDescent="0.25">
      <c r="A2296">
        <v>142</v>
      </c>
      <c r="B2296" s="1">
        <f>DATE(2000,5,22) + TIME(0,0,0)</f>
        <v>36668</v>
      </c>
      <c r="C2296">
        <v>3340.0620116999999</v>
      </c>
    </row>
    <row r="2297" spans="1:3" x14ac:dyDescent="0.25">
      <c r="A2297">
        <v>143</v>
      </c>
      <c r="B2297" s="1">
        <f>DATE(2000,5,23) + TIME(0,0,0)</f>
        <v>36669</v>
      </c>
      <c r="C2297">
        <v>3340.0410155999998</v>
      </c>
    </row>
    <row r="2298" spans="1:3" x14ac:dyDescent="0.25">
      <c r="A2298">
        <v>144</v>
      </c>
      <c r="B2298" s="1">
        <f>DATE(2000,5,24) + TIME(0,0,0)</f>
        <v>36670</v>
      </c>
      <c r="C2298">
        <v>3340.0205077999999</v>
      </c>
    </row>
    <row r="2299" spans="1:3" x14ac:dyDescent="0.25">
      <c r="A2299">
        <v>145</v>
      </c>
      <c r="B2299" s="1">
        <f>DATE(2000,5,25) + TIME(0,0,0)</f>
        <v>36671</v>
      </c>
      <c r="C2299">
        <v>3340.0002441000001</v>
      </c>
    </row>
    <row r="2300" spans="1:3" x14ac:dyDescent="0.25">
      <c r="A2300">
        <v>146</v>
      </c>
      <c r="B2300" s="1">
        <f>DATE(2000,5,26) + TIME(0,0,0)</f>
        <v>36672</v>
      </c>
      <c r="C2300">
        <v>3339.9802245999999</v>
      </c>
    </row>
    <row r="2301" spans="1:3" x14ac:dyDescent="0.25">
      <c r="A2301">
        <v>147</v>
      </c>
      <c r="B2301" s="1">
        <f>DATE(2000,5,27) + TIME(0,0,0)</f>
        <v>36673</v>
      </c>
      <c r="C2301">
        <v>3339.9604491999999</v>
      </c>
    </row>
    <row r="2302" spans="1:3" x14ac:dyDescent="0.25">
      <c r="A2302">
        <v>148</v>
      </c>
      <c r="B2302" s="1">
        <f>DATE(2000,5,28) + TIME(0,0,0)</f>
        <v>36674</v>
      </c>
      <c r="C2302">
        <v>3339.9406737999998</v>
      </c>
    </row>
    <row r="2303" spans="1:3" x14ac:dyDescent="0.25">
      <c r="A2303">
        <v>149</v>
      </c>
      <c r="B2303" s="1">
        <f>DATE(2000,5,29) + TIME(0,0,0)</f>
        <v>36675</v>
      </c>
      <c r="C2303">
        <v>3339.9213866999999</v>
      </c>
    </row>
    <row r="2304" spans="1:3" x14ac:dyDescent="0.25">
      <c r="A2304">
        <v>150</v>
      </c>
      <c r="B2304" s="1">
        <f>DATE(2000,5,30) + TIME(0,0,0)</f>
        <v>36676</v>
      </c>
      <c r="C2304">
        <v>3339.9023437999999</v>
      </c>
    </row>
    <row r="2305" spans="1:3" x14ac:dyDescent="0.25">
      <c r="A2305">
        <v>151</v>
      </c>
      <c r="B2305" s="1">
        <f>DATE(2000,5,31) + TIME(0,0,0)</f>
        <v>36677</v>
      </c>
      <c r="C2305">
        <v>3339.8833008000001</v>
      </c>
    </row>
    <row r="2306" spans="1:3" x14ac:dyDescent="0.25">
      <c r="A2306">
        <v>152</v>
      </c>
      <c r="B2306" s="1">
        <f>DATE(2000,6,1) + TIME(0,0,0)</f>
        <v>36678</v>
      </c>
      <c r="C2306">
        <v>3339.8647461</v>
      </c>
    </row>
    <row r="2307" spans="1:3" x14ac:dyDescent="0.25">
      <c r="A2307">
        <v>153</v>
      </c>
      <c r="B2307" s="1">
        <f>DATE(2000,6,2) + TIME(0,0,0)</f>
        <v>36679</v>
      </c>
      <c r="C2307">
        <v>3339.8461914</v>
      </c>
    </row>
    <row r="2308" spans="1:3" x14ac:dyDescent="0.25">
      <c r="A2308">
        <v>154</v>
      </c>
      <c r="B2308" s="1">
        <f>DATE(2000,6,3) + TIME(0,0,0)</f>
        <v>36680</v>
      </c>
      <c r="C2308">
        <v>3339.8278808999999</v>
      </c>
    </row>
    <row r="2309" spans="1:3" x14ac:dyDescent="0.25">
      <c r="A2309">
        <v>155</v>
      </c>
      <c r="B2309" s="1">
        <f>DATE(2000,6,4) + TIME(0,0,0)</f>
        <v>36681</v>
      </c>
      <c r="C2309">
        <v>3339.8098144999999</v>
      </c>
    </row>
    <row r="2310" spans="1:3" x14ac:dyDescent="0.25">
      <c r="A2310">
        <v>156</v>
      </c>
      <c r="B2310" s="1">
        <f>DATE(2000,6,5) + TIME(0,0,0)</f>
        <v>36682</v>
      </c>
      <c r="C2310">
        <v>3339.7919922000001</v>
      </c>
    </row>
    <row r="2311" spans="1:3" x14ac:dyDescent="0.25">
      <c r="A2311">
        <v>157</v>
      </c>
      <c r="B2311" s="1">
        <f>DATE(2000,6,6) + TIME(0,0,0)</f>
        <v>36683</v>
      </c>
      <c r="C2311">
        <v>3339.7744140999998</v>
      </c>
    </row>
    <row r="2312" spans="1:3" x14ac:dyDescent="0.25">
      <c r="A2312">
        <v>158</v>
      </c>
      <c r="B2312" s="1">
        <f>DATE(2000,6,7) + TIME(0,0,0)</f>
        <v>36684</v>
      </c>
      <c r="C2312">
        <v>3339.7568359000002</v>
      </c>
    </row>
    <row r="2313" spans="1:3" x14ac:dyDescent="0.25">
      <c r="A2313">
        <v>159</v>
      </c>
      <c r="B2313" s="1">
        <f>DATE(2000,6,8) + TIME(0,0,0)</f>
        <v>36685</v>
      </c>
      <c r="C2313">
        <v>3339.7395019999999</v>
      </c>
    </row>
    <row r="2314" spans="1:3" x14ac:dyDescent="0.25">
      <c r="A2314">
        <v>160</v>
      </c>
      <c r="B2314" s="1">
        <f>DATE(2000,6,9) + TIME(0,0,0)</f>
        <v>36686</v>
      </c>
      <c r="C2314">
        <v>3339.7224120999999</v>
      </c>
    </row>
    <row r="2315" spans="1:3" x14ac:dyDescent="0.25">
      <c r="A2315">
        <v>161</v>
      </c>
      <c r="B2315" s="1">
        <f>DATE(2000,6,10) + TIME(0,0,0)</f>
        <v>36687</v>
      </c>
      <c r="C2315">
        <v>3339.7055664</v>
      </c>
    </row>
    <row r="2316" spans="1:3" x14ac:dyDescent="0.25">
      <c r="A2316">
        <v>162</v>
      </c>
      <c r="B2316" s="1">
        <f>DATE(2000,6,11) + TIME(0,0,0)</f>
        <v>36688</v>
      </c>
      <c r="C2316">
        <v>3339.6889648000001</v>
      </c>
    </row>
    <row r="2317" spans="1:3" x14ac:dyDescent="0.25">
      <c r="A2317">
        <v>163</v>
      </c>
      <c r="B2317" s="1">
        <f>DATE(2000,6,12) + TIME(0,0,0)</f>
        <v>36689</v>
      </c>
      <c r="C2317">
        <v>3339.6723633000001</v>
      </c>
    </row>
    <row r="2318" spans="1:3" x14ac:dyDescent="0.25">
      <c r="A2318">
        <v>164</v>
      </c>
      <c r="B2318" s="1">
        <f>DATE(2000,6,13) + TIME(0,0,0)</f>
        <v>36690</v>
      </c>
      <c r="C2318">
        <v>3339.6560058999999</v>
      </c>
    </row>
    <row r="2319" spans="1:3" x14ac:dyDescent="0.25">
      <c r="A2319">
        <v>165</v>
      </c>
      <c r="B2319" s="1">
        <f>DATE(2000,6,14) + TIME(0,0,0)</f>
        <v>36691</v>
      </c>
      <c r="C2319">
        <v>3339.6396484000002</v>
      </c>
    </row>
    <row r="2320" spans="1:3" x14ac:dyDescent="0.25">
      <c r="A2320">
        <v>166</v>
      </c>
      <c r="B2320" s="1">
        <f>DATE(2000,6,15) + TIME(0,0,0)</f>
        <v>36692</v>
      </c>
      <c r="C2320">
        <v>3339.6237793</v>
      </c>
    </row>
    <row r="2321" spans="1:3" x14ac:dyDescent="0.25">
      <c r="A2321">
        <v>167</v>
      </c>
      <c r="B2321" s="1">
        <f>DATE(2000,6,16) + TIME(0,0,0)</f>
        <v>36693</v>
      </c>
      <c r="C2321">
        <v>3339.6079101999999</v>
      </c>
    </row>
    <row r="2322" spans="1:3" x14ac:dyDescent="0.25">
      <c r="A2322">
        <v>168</v>
      </c>
      <c r="B2322" s="1">
        <f>DATE(2000,6,17) + TIME(0,0,0)</f>
        <v>36694</v>
      </c>
      <c r="C2322">
        <v>3339.5920409999999</v>
      </c>
    </row>
    <row r="2323" spans="1:3" x14ac:dyDescent="0.25">
      <c r="A2323">
        <v>169</v>
      </c>
      <c r="B2323" s="1">
        <f>DATE(2000,6,18) + TIME(0,0,0)</f>
        <v>36695</v>
      </c>
      <c r="C2323">
        <v>3339.5766601999999</v>
      </c>
    </row>
    <row r="2324" spans="1:3" x14ac:dyDescent="0.25">
      <c r="A2324">
        <v>170</v>
      </c>
      <c r="B2324" s="1">
        <f>DATE(2000,6,19) + TIME(0,0,0)</f>
        <v>36696</v>
      </c>
      <c r="C2324">
        <v>3339.5612793</v>
      </c>
    </row>
    <row r="2325" spans="1:3" x14ac:dyDescent="0.25">
      <c r="A2325">
        <v>171</v>
      </c>
      <c r="B2325" s="1">
        <f>DATE(2000,6,20) + TIME(0,0,0)</f>
        <v>36697</v>
      </c>
      <c r="C2325">
        <v>3339.5458984000002</v>
      </c>
    </row>
    <row r="2326" spans="1:3" x14ac:dyDescent="0.25">
      <c r="A2326">
        <v>172</v>
      </c>
      <c r="B2326" s="1">
        <f>DATE(2000,6,21) + TIME(0,0,0)</f>
        <v>36698</v>
      </c>
      <c r="C2326">
        <v>3339.5307616999999</v>
      </c>
    </row>
    <row r="2327" spans="1:3" x14ac:dyDescent="0.25">
      <c r="A2327">
        <v>173</v>
      </c>
      <c r="B2327" s="1">
        <f>DATE(2000,6,22) + TIME(0,0,0)</f>
        <v>36699</v>
      </c>
      <c r="C2327">
        <v>3339.5158691000001</v>
      </c>
    </row>
    <row r="2328" spans="1:3" x14ac:dyDescent="0.25">
      <c r="A2328">
        <v>174</v>
      </c>
      <c r="B2328" s="1">
        <f>DATE(2000,6,23) + TIME(0,0,0)</f>
        <v>36700</v>
      </c>
      <c r="C2328">
        <v>3339.5012207</v>
      </c>
    </row>
    <row r="2329" spans="1:3" x14ac:dyDescent="0.25">
      <c r="A2329">
        <v>175</v>
      </c>
      <c r="B2329" s="1">
        <f>DATE(2000,6,24) + TIME(0,0,0)</f>
        <v>36701</v>
      </c>
      <c r="C2329">
        <v>3339.4865722999998</v>
      </c>
    </row>
    <row r="2330" spans="1:3" x14ac:dyDescent="0.25">
      <c r="A2330">
        <v>176</v>
      </c>
      <c r="B2330" s="1">
        <f>DATE(2000,6,25) + TIME(0,0,0)</f>
        <v>36702</v>
      </c>
      <c r="C2330">
        <v>3339.4719237999998</v>
      </c>
    </row>
    <row r="2331" spans="1:3" x14ac:dyDescent="0.25">
      <c r="A2331">
        <v>177</v>
      </c>
      <c r="B2331" s="1">
        <f>DATE(2000,6,26) + TIME(0,0,0)</f>
        <v>36703</v>
      </c>
      <c r="C2331">
        <v>3339.4575195000002</v>
      </c>
    </row>
    <row r="2332" spans="1:3" x14ac:dyDescent="0.25">
      <c r="A2332">
        <v>178</v>
      </c>
      <c r="B2332" s="1">
        <f>DATE(2000,6,27) + TIME(0,0,0)</f>
        <v>36704</v>
      </c>
      <c r="C2332">
        <v>3339.4433594000002</v>
      </c>
    </row>
    <row r="2333" spans="1:3" x14ac:dyDescent="0.25">
      <c r="A2333">
        <v>179</v>
      </c>
      <c r="B2333" s="1">
        <f>DATE(2000,6,28) + TIME(0,0,0)</f>
        <v>36705</v>
      </c>
      <c r="C2333">
        <v>3339.4291991999999</v>
      </c>
    </row>
    <row r="2334" spans="1:3" x14ac:dyDescent="0.25">
      <c r="A2334">
        <v>180</v>
      </c>
      <c r="B2334" s="1">
        <f>DATE(2000,6,29) + TIME(0,0,0)</f>
        <v>36706</v>
      </c>
      <c r="C2334">
        <v>3339.4152832</v>
      </c>
    </row>
    <row r="2335" spans="1:3" x14ac:dyDescent="0.25">
      <c r="A2335">
        <v>181</v>
      </c>
      <c r="B2335" s="1">
        <f>DATE(2000,6,30) + TIME(0,0,0)</f>
        <v>36707</v>
      </c>
      <c r="C2335">
        <v>3339.4016112999998</v>
      </c>
    </row>
    <row r="2336" spans="1:3" x14ac:dyDescent="0.25">
      <c r="A2336">
        <v>182</v>
      </c>
      <c r="B2336" s="1">
        <f>DATE(2000,7,1) + TIME(0,0,0)</f>
        <v>36708</v>
      </c>
      <c r="C2336">
        <v>3339.3879394999999</v>
      </c>
    </row>
    <row r="2337" spans="1:3" x14ac:dyDescent="0.25">
      <c r="A2337">
        <v>183</v>
      </c>
      <c r="B2337" s="1">
        <f>DATE(2000,7,2) + TIME(0,0,0)</f>
        <v>36709</v>
      </c>
      <c r="C2337">
        <v>3339.3742676000002</v>
      </c>
    </row>
    <row r="2338" spans="1:3" x14ac:dyDescent="0.25">
      <c r="A2338">
        <v>184</v>
      </c>
      <c r="B2338" s="1">
        <f>DATE(2000,7,3) + TIME(0,0,0)</f>
        <v>36710</v>
      </c>
      <c r="C2338">
        <v>3339.3608398000001</v>
      </c>
    </row>
    <row r="2339" spans="1:3" x14ac:dyDescent="0.25">
      <c r="A2339">
        <v>185</v>
      </c>
      <c r="B2339" s="1">
        <f>DATE(2000,7,4) + TIME(0,0,0)</f>
        <v>36711</v>
      </c>
      <c r="C2339">
        <v>3339.3476562000001</v>
      </c>
    </row>
    <row r="2340" spans="1:3" x14ac:dyDescent="0.25">
      <c r="A2340">
        <v>186</v>
      </c>
      <c r="B2340" s="1">
        <f>DATE(2000,7,5) + TIME(0,0,0)</f>
        <v>36712</v>
      </c>
      <c r="C2340">
        <v>3339.3342284999999</v>
      </c>
    </row>
    <row r="2341" spans="1:3" x14ac:dyDescent="0.25">
      <c r="A2341">
        <v>187</v>
      </c>
      <c r="B2341" s="1">
        <f>DATE(2000,7,6) + TIME(0,0,0)</f>
        <v>36713</v>
      </c>
      <c r="C2341">
        <v>3339.3212890999998</v>
      </c>
    </row>
    <row r="2342" spans="1:3" x14ac:dyDescent="0.25">
      <c r="A2342">
        <v>188</v>
      </c>
      <c r="B2342" s="1">
        <f>DATE(2000,7,7) + TIME(0,0,0)</f>
        <v>36714</v>
      </c>
      <c r="C2342">
        <v>3339.3083495999999</v>
      </c>
    </row>
    <row r="2343" spans="1:3" x14ac:dyDescent="0.25">
      <c r="A2343">
        <v>189</v>
      </c>
      <c r="B2343" s="1">
        <f>DATE(2000,7,8) + TIME(0,0,0)</f>
        <v>36715</v>
      </c>
      <c r="C2343">
        <v>3339.2954101999999</v>
      </c>
    </row>
    <row r="2344" spans="1:3" x14ac:dyDescent="0.25">
      <c r="A2344">
        <v>190</v>
      </c>
      <c r="B2344" s="1">
        <f>DATE(2000,7,9) + TIME(0,0,0)</f>
        <v>36716</v>
      </c>
      <c r="C2344">
        <v>3339.2827148000001</v>
      </c>
    </row>
    <row r="2345" spans="1:3" x14ac:dyDescent="0.25">
      <c r="A2345">
        <v>191</v>
      </c>
      <c r="B2345" s="1">
        <f>DATE(2000,7,10) + TIME(0,0,0)</f>
        <v>36717</v>
      </c>
      <c r="C2345">
        <v>3339.2702637000002</v>
      </c>
    </row>
    <row r="2346" spans="1:3" x14ac:dyDescent="0.25">
      <c r="A2346">
        <v>192</v>
      </c>
      <c r="B2346" s="1">
        <f>DATE(2000,7,11) + TIME(0,0,0)</f>
        <v>36718</v>
      </c>
      <c r="C2346">
        <v>3339.2578125</v>
      </c>
    </row>
    <row r="2347" spans="1:3" x14ac:dyDescent="0.25">
      <c r="A2347">
        <v>193</v>
      </c>
      <c r="B2347" s="1">
        <f>DATE(2000,7,12) + TIME(0,0,0)</f>
        <v>36719</v>
      </c>
      <c r="C2347">
        <v>3339.2453612999998</v>
      </c>
    </row>
    <row r="2348" spans="1:3" x14ac:dyDescent="0.25">
      <c r="A2348">
        <v>194</v>
      </c>
      <c r="B2348" s="1">
        <f>DATE(2000,7,13) + TIME(0,0,0)</f>
        <v>36720</v>
      </c>
      <c r="C2348">
        <v>3339.2331543</v>
      </c>
    </row>
    <row r="2349" spans="1:3" x14ac:dyDescent="0.25">
      <c r="A2349">
        <v>195</v>
      </c>
      <c r="B2349" s="1">
        <f>DATE(2000,7,14) + TIME(0,0,0)</f>
        <v>36721</v>
      </c>
      <c r="C2349">
        <v>3339.2209472999998</v>
      </c>
    </row>
    <row r="2350" spans="1:3" x14ac:dyDescent="0.25">
      <c r="A2350">
        <v>196</v>
      </c>
      <c r="B2350" s="1">
        <f>DATE(2000,7,15) + TIME(0,0,0)</f>
        <v>36722</v>
      </c>
      <c r="C2350">
        <v>3339.2089844000002</v>
      </c>
    </row>
    <row r="2351" spans="1:3" x14ac:dyDescent="0.25">
      <c r="A2351">
        <v>197</v>
      </c>
      <c r="B2351" s="1">
        <f>DATE(2000,7,16) + TIME(0,0,0)</f>
        <v>36723</v>
      </c>
      <c r="C2351">
        <v>3339.1970215000001</v>
      </c>
    </row>
    <row r="2352" spans="1:3" x14ac:dyDescent="0.25">
      <c r="A2352">
        <v>198</v>
      </c>
      <c r="B2352" s="1">
        <f>DATE(2000,7,17) + TIME(0,0,0)</f>
        <v>36724</v>
      </c>
      <c r="C2352">
        <v>3339.1850586</v>
      </c>
    </row>
    <row r="2353" spans="1:3" x14ac:dyDescent="0.25">
      <c r="A2353">
        <v>199</v>
      </c>
      <c r="B2353" s="1">
        <f>DATE(2000,7,18) + TIME(0,0,0)</f>
        <v>36725</v>
      </c>
      <c r="C2353">
        <v>3339.1733398000001</v>
      </c>
    </row>
    <row r="2354" spans="1:3" x14ac:dyDescent="0.25">
      <c r="A2354">
        <v>200</v>
      </c>
      <c r="B2354" s="1">
        <f>DATE(2000,7,19) + TIME(0,0,0)</f>
        <v>36726</v>
      </c>
      <c r="C2354">
        <v>3339.1616211</v>
      </c>
    </row>
    <row r="2355" spans="1:3" x14ac:dyDescent="0.25">
      <c r="A2355">
        <v>201</v>
      </c>
      <c r="B2355" s="1">
        <f>DATE(2000,7,20) + TIME(0,0,0)</f>
        <v>36727</v>
      </c>
      <c r="C2355">
        <v>3339.1501465000001</v>
      </c>
    </row>
    <row r="2356" spans="1:3" x14ac:dyDescent="0.25">
      <c r="A2356">
        <v>202</v>
      </c>
      <c r="B2356" s="1">
        <f>DATE(2000,7,21) + TIME(0,0,0)</f>
        <v>36728</v>
      </c>
      <c r="C2356">
        <v>3339.1386719000002</v>
      </c>
    </row>
    <row r="2357" spans="1:3" x14ac:dyDescent="0.25">
      <c r="A2357">
        <v>203</v>
      </c>
      <c r="B2357" s="1">
        <f>DATE(2000,7,22) + TIME(0,0,0)</f>
        <v>36729</v>
      </c>
      <c r="C2357">
        <v>3339.1274414</v>
      </c>
    </row>
    <row r="2358" spans="1:3" x14ac:dyDescent="0.25">
      <c r="A2358">
        <v>204</v>
      </c>
      <c r="B2358" s="1">
        <f>DATE(2000,7,23) + TIME(0,0,0)</f>
        <v>36730</v>
      </c>
      <c r="C2358">
        <v>3339.1162109000002</v>
      </c>
    </row>
    <row r="2359" spans="1:3" x14ac:dyDescent="0.25">
      <c r="A2359">
        <v>205</v>
      </c>
      <c r="B2359" s="1">
        <f>DATE(2000,7,24) + TIME(0,0,0)</f>
        <v>36731</v>
      </c>
      <c r="C2359">
        <v>3339.1049804999998</v>
      </c>
    </row>
    <row r="2360" spans="1:3" x14ac:dyDescent="0.25">
      <c r="A2360">
        <v>206</v>
      </c>
      <c r="B2360" s="1">
        <f>DATE(2000,7,25) + TIME(0,0,0)</f>
        <v>36732</v>
      </c>
      <c r="C2360">
        <v>3339.0939941000001</v>
      </c>
    </row>
    <row r="2361" spans="1:3" x14ac:dyDescent="0.25">
      <c r="A2361">
        <v>207</v>
      </c>
      <c r="B2361" s="1">
        <f>DATE(2000,7,26) + TIME(0,0,0)</f>
        <v>36733</v>
      </c>
      <c r="C2361">
        <v>3339.0830077999999</v>
      </c>
    </row>
    <row r="2362" spans="1:3" x14ac:dyDescent="0.25">
      <c r="A2362">
        <v>208</v>
      </c>
      <c r="B2362" s="1">
        <f>DATE(2000,7,27) + TIME(0,0,0)</f>
        <v>36734</v>
      </c>
      <c r="C2362">
        <v>3339.0720215000001</v>
      </c>
    </row>
    <row r="2363" spans="1:3" x14ac:dyDescent="0.25">
      <c r="A2363">
        <v>209</v>
      </c>
      <c r="B2363" s="1">
        <f>DATE(2000,7,28) + TIME(0,0,0)</f>
        <v>36735</v>
      </c>
      <c r="C2363">
        <v>3339.0612793</v>
      </c>
    </row>
    <row r="2364" spans="1:3" x14ac:dyDescent="0.25">
      <c r="A2364">
        <v>210</v>
      </c>
      <c r="B2364" s="1">
        <f>DATE(2000,7,29) + TIME(0,0,0)</f>
        <v>36736</v>
      </c>
      <c r="C2364">
        <v>3339.0505370999999</v>
      </c>
    </row>
    <row r="2365" spans="1:3" x14ac:dyDescent="0.25">
      <c r="A2365">
        <v>211</v>
      </c>
      <c r="B2365" s="1">
        <f>DATE(2000,7,30) + TIME(0,0,0)</f>
        <v>36737</v>
      </c>
      <c r="C2365">
        <v>3339.0400390999998</v>
      </c>
    </row>
    <row r="2366" spans="1:3" x14ac:dyDescent="0.25">
      <c r="A2366">
        <v>212</v>
      </c>
      <c r="B2366" s="1">
        <f>DATE(2000,7,31) + TIME(0,0,0)</f>
        <v>36738</v>
      </c>
      <c r="C2366">
        <v>3339.0295409999999</v>
      </c>
    </row>
    <row r="2367" spans="1:3" x14ac:dyDescent="0.25">
      <c r="A2367">
        <v>213</v>
      </c>
      <c r="B2367" s="1">
        <f>DATE(2000,8,1) + TIME(0,0,0)</f>
        <v>36739</v>
      </c>
      <c r="C2367">
        <v>3339.0190429999998</v>
      </c>
    </row>
    <row r="2368" spans="1:3" x14ac:dyDescent="0.25">
      <c r="A2368">
        <v>214</v>
      </c>
      <c r="B2368" s="1">
        <f>DATE(2000,8,2) + TIME(0,0,0)</f>
        <v>36740</v>
      </c>
      <c r="C2368">
        <v>3339.0087890999998</v>
      </c>
    </row>
    <row r="2369" spans="1:3" x14ac:dyDescent="0.25">
      <c r="A2369">
        <v>215</v>
      </c>
      <c r="B2369" s="1">
        <f>DATE(2000,8,3) + TIME(0,0,0)</f>
        <v>36741</v>
      </c>
      <c r="C2369">
        <v>3338.9985351999999</v>
      </c>
    </row>
    <row r="2370" spans="1:3" x14ac:dyDescent="0.25">
      <c r="A2370">
        <v>216</v>
      </c>
      <c r="B2370" s="1">
        <f>DATE(2000,8,4) + TIME(0,0,0)</f>
        <v>36742</v>
      </c>
      <c r="C2370">
        <v>3338.9882812000001</v>
      </c>
    </row>
    <row r="2371" spans="1:3" x14ac:dyDescent="0.25">
      <c r="A2371">
        <v>217</v>
      </c>
      <c r="B2371" s="1">
        <f>DATE(2000,8,5) + TIME(0,0,0)</f>
        <v>36743</v>
      </c>
      <c r="C2371">
        <v>3338.9782715000001</v>
      </c>
    </row>
    <row r="2372" spans="1:3" x14ac:dyDescent="0.25">
      <c r="A2372">
        <v>218</v>
      </c>
      <c r="B2372" s="1">
        <f>DATE(2000,8,6) + TIME(0,0,0)</f>
        <v>36744</v>
      </c>
      <c r="C2372">
        <v>3338.9682616999999</v>
      </c>
    </row>
    <row r="2373" spans="1:3" x14ac:dyDescent="0.25">
      <c r="A2373">
        <v>219</v>
      </c>
      <c r="B2373" s="1">
        <f>DATE(2000,8,7) + TIME(0,0,0)</f>
        <v>36745</v>
      </c>
      <c r="C2373">
        <v>3338.9582519999999</v>
      </c>
    </row>
    <row r="2374" spans="1:3" x14ac:dyDescent="0.25">
      <c r="A2374">
        <v>220</v>
      </c>
      <c r="B2374" s="1">
        <f>DATE(2000,8,8) + TIME(0,0,0)</f>
        <v>36746</v>
      </c>
      <c r="C2374">
        <v>3338.9482422000001</v>
      </c>
    </row>
    <row r="2375" spans="1:3" x14ac:dyDescent="0.25">
      <c r="A2375">
        <v>221</v>
      </c>
      <c r="B2375" s="1">
        <f>DATE(2000,8,9) + TIME(0,0,0)</f>
        <v>36747</v>
      </c>
      <c r="C2375">
        <v>3338.9384765999998</v>
      </c>
    </row>
    <row r="2376" spans="1:3" x14ac:dyDescent="0.25">
      <c r="A2376">
        <v>222</v>
      </c>
      <c r="B2376" s="1">
        <f>DATE(2000,8,10) + TIME(0,0,0)</f>
        <v>36748</v>
      </c>
      <c r="C2376">
        <v>3338.9289551000002</v>
      </c>
    </row>
    <row r="2377" spans="1:3" x14ac:dyDescent="0.25">
      <c r="A2377">
        <v>223</v>
      </c>
      <c r="B2377" s="1">
        <f>DATE(2000,8,11) + TIME(0,0,0)</f>
        <v>36749</v>
      </c>
      <c r="C2377">
        <v>3338.9191894999999</v>
      </c>
    </row>
    <row r="2378" spans="1:3" x14ac:dyDescent="0.25">
      <c r="A2378">
        <v>224</v>
      </c>
      <c r="B2378" s="1">
        <f>DATE(2000,8,12) + TIME(0,0,0)</f>
        <v>36750</v>
      </c>
      <c r="C2378">
        <v>3338.9096679999998</v>
      </c>
    </row>
    <row r="2379" spans="1:3" x14ac:dyDescent="0.25">
      <c r="A2379">
        <v>225</v>
      </c>
      <c r="B2379" s="1">
        <f>DATE(2000,8,13) + TIME(0,0,0)</f>
        <v>36751</v>
      </c>
      <c r="C2379">
        <v>3338.9001465000001</v>
      </c>
    </row>
    <row r="2380" spans="1:3" x14ac:dyDescent="0.25">
      <c r="A2380">
        <v>226</v>
      </c>
      <c r="B2380" s="1">
        <f>DATE(2000,8,14) + TIME(0,0,0)</f>
        <v>36752</v>
      </c>
      <c r="C2380">
        <v>3338.8908691000001</v>
      </c>
    </row>
    <row r="2381" spans="1:3" x14ac:dyDescent="0.25">
      <c r="A2381">
        <v>227</v>
      </c>
      <c r="B2381" s="1">
        <f>DATE(2000,8,15) + TIME(0,0,0)</f>
        <v>36753</v>
      </c>
      <c r="C2381">
        <v>3338.8813476999999</v>
      </c>
    </row>
    <row r="2382" spans="1:3" x14ac:dyDescent="0.25">
      <c r="A2382">
        <v>228</v>
      </c>
      <c r="B2382" s="1">
        <f>DATE(2000,8,16) + TIME(0,0,0)</f>
        <v>36754</v>
      </c>
      <c r="C2382">
        <v>3338.8720702999999</v>
      </c>
    </row>
    <row r="2383" spans="1:3" x14ac:dyDescent="0.25">
      <c r="A2383">
        <v>229</v>
      </c>
      <c r="B2383" s="1">
        <f>DATE(2000,8,17) + TIME(0,0,0)</f>
        <v>36755</v>
      </c>
      <c r="C2383">
        <v>3338.8630370999999</v>
      </c>
    </row>
    <row r="2384" spans="1:3" x14ac:dyDescent="0.25">
      <c r="A2384">
        <v>230</v>
      </c>
      <c r="B2384" s="1">
        <f>DATE(2000,8,18) + TIME(0,0,0)</f>
        <v>36756</v>
      </c>
      <c r="C2384">
        <v>3338.8537597999998</v>
      </c>
    </row>
    <row r="2385" spans="1:3" x14ac:dyDescent="0.25">
      <c r="A2385">
        <v>231</v>
      </c>
      <c r="B2385" s="1">
        <f>DATE(2000,8,19) + TIME(0,0,0)</f>
        <v>36757</v>
      </c>
      <c r="C2385">
        <v>3338.8447265999998</v>
      </c>
    </row>
    <row r="2386" spans="1:3" x14ac:dyDescent="0.25">
      <c r="A2386">
        <v>232</v>
      </c>
      <c r="B2386" s="1">
        <f>DATE(2000,8,20) + TIME(0,0,0)</f>
        <v>36758</v>
      </c>
      <c r="C2386">
        <v>3338.8359375</v>
      </c>
    </row>
    <row r="2387" spans="1:3" x14ac:dyDescent="0.25">
      <c r="A2387">
        <v>233</v>
      </c>
      <c r="B2387" s="1">
        <f>DATE(2000,8,21) + TIME(0,0,0)</f>
        <v>36759</v>
      </c>
      <c r="C2387">
        <v>3338.8269043</v>
      </c>
    </row>
    <row r="2388" spans="1:3" x14ac:dyDescent="0.25">
      <c r="A2388">
        <v>234</v>
      </c>
      <c r="B2388" s="1">
        <f>DATE(2000,8,22) + TIME(0,0,0)</f>
        <v>36760</v>
      </c>
      <c r="C2388">
        <v>3338.8181152000002</v>
      </c>
    </row>
    <row r="2389" spans="1:3" x14ac:dyDescent="0.25">
      <c r="A2389">
        <v>235</v>
      </c>
      <c r="B2389" s="1">
        <f>DATE(2000,8,23) + TIME(0,0,0)</f>
        <v>36761</v>
      </c>
      <c r="C2389">
        <v>3338.8093262000002</v>
      </c>
    </row>
    <row r="2390" spans="1:3" x14ac:dyDescent="0.25">
      <c r="A2390">
        <v>236</v>
      </c>
      <c r="B2390" s="1">
        <f>DATE(2000,8,24) + TIME(0,0,0)</f>
        <v>36762</v>
      </c>
      <c r="C2390">
        <v>3338.8005370999999</v>
      </c>
    </row>
    <row r="2391" spans="1:3" x14ac:dyDescent="0.25">
      <c r="A2391">
        <v>237</v>
      </c>
      <c r="B2391" s="1">
        <f>DATE(2000,8,25) + TIME(0,0,0)</f>
        <v>36763</v>
      </c>
      <c r="C2391">
        <v>3338.7917480000001</v>
      </c>
    </row>
    <row r="2392" spans="1:3" x14ac:dyDescent="0.25">
      <c r="A2392">
        <v>238</v>
      </c>
      <c r="B2392" s="1">
        <f>DATE(2000,8,26) + TIME(0,0,0)</f>
        <v>36764</v>
      </c>
      <c r="C2392">
        <v>3338.7832030999998</v>
      </c>
    </row>
    <row r="2393" spans="1:3" x14ac:dyDescent="0.25">
      <c r="A2393">
        <v>239</v>
      </c>
      <c r="B2393" s="1">
        <f>DATE(2000,8,27) + TIME(0,0,0)</f>
        <v>36765</v>
      </c>
      <c r="C2393">
        <v>3338.7746582</v>
      </c>
    </row>
    <row r="2394" spans="1:3" x14ac:dyDescent="0.25">
      <c r="A2394">
        <v>240</v>
      </c>
      <c r="B2394" s="1">
        <f>DATE(2000,8,28) + TIME(0,0,0)</f>
        <v>36766</v>
      </c>
      <c r="C2394">
        <v>3338.7663573999998</v>
      </c>
    </row>
    <row r="2395" spans="1:3" x14ac:dyDescent="0.25">
      <c r="A2395">
        <v>241</v>
      </c>
      <c r="B2395" s="1">
        <f>DATE(2000,8,29) + TIME(0,0,0)</f>
        <v>36767</v>
      </c>
      <c r="C2395">
        <v>3338.7578125</v>
      </c>
    </row>
    <row r="2396" spans="1:3" x14ac:dyDescent="0.25">
      <c r="A2396">
        <v>242</v>
      </c>
      <c r="B2396" s="1">
        <f>DATE(2000,8,30) + TIME(0,0,0)</f>
        <v>36768</v>
      </c>
      <c r="C2396">
        <v>3338.7495116999999</v>
      </c>
    </row>
    <row r="2397" spans="1:3" x14ac:dyDescent="0.25">
      <c r="A2397">
        <v>243</v>
      </c>
      <c r="B2397" s="1">
        <f>DATE(2000,8,31) + TIME(0,0,0)</f>
        <v>36769</v>
      </c>
      <c r="C2397">
        <v>3338.7412109000002</v>
      </c>
    </row>
    <row r="2398" spans="1:3" x14ac:dyDescent="0.25">
      <c r="A2398">
        <v>244</v>
      </c>
      <c r="B2398" s="1">
        <f>DATE(2000,9,1) + TIME(0,0,0)</f>
        <v>36770</v>
      </c>
      <c r="C2398">
        <v>3338.7329101999999</v>
      </c>
    </row>
    <row r="2399" spans="1:3" x14ac:dyDescent="0.25">
      <c r="A2399">
        <v>245</v>
      </c>
      <c r="B2399" s="1">
        <f>DATE(2000,9,2) + TIME(0,0,0)</f>
        <v>36771</v>
      </c>
      <c r="C2399">
        <v>3338.7248534999999</v>
      </c>
    </row>
    <row r="2400" spans="1:3" x14ac:dyDescent="0.25">
      <c r="A2400">
        <v>246</v>
      </c>
      <c r="B2400" s="1">
        <f>DATE(2000,9,3) + TIME(0,0,0)</f>
        <v>36772</v>
      </c>
      <c r="C2400">
        <v>3338.7167969000002</v>
      </c>
    </row>
    <row r="2401" spans="1:3" x14ac:dyDescent="0.25">
      <c r="A2401">
        <v>247</v>
      </c>
      <c r="B2401" s="1">
        <f>DATE(2000,9,4) + TIME(0,0,0)</f>
        <v>36773</v>
      </c>
      <c r="C2401">
        <v>3338.7087402000002</v>
      </c>
    </row>
    <row r="2402" spans="1:3" x14ac:dyDescent="0.25">
      <c r="A2402">
        <v>248</v>
      </c>
      <c r="B2402" s="1">
        <f>DATE(2000,9,5) + TIME(0,0,0)</f>
        <v>36774</v>
      </c>
      <c r="C2402">
        <v>3338.7006836</v>
      </c>
    </row>
    <row r="2403" spans="1:3" x14ac:dyDescent="0.25">
      <c r="A2403">
        <v>249</v>
      </c>
      <c r="B2403" s="1">
        <f>DATE(2000,9,6) + TIME(0,0,0)</f>
        <v>36775</v>
      </c>
      <c r="C2403">
        <v>3338.6926269999999</v>
      </c>
    </row>
    <row r="2404" spans="1:3" x14ac:dyDescent="0.25">
      <c r="A2404">
        <v>250</v>
      </c>
      <c r="B2404" s="1">
        <f>DATE(2000,9,7) + TIME(0,0,0)</f>
        <v>36776</v>
      </c>
      <c r="C2404">
        <v>3338.6848144999999</v>
      </c>
    </row>
    <row r="2405" spans="1:3" x14ac:dyDescent="0.25">
      <c r="A2405">
        <v>251</v>
      </c>
      <c r="B2405" s="1">
        <f>DATE(2000,9,8) + TIME(0,0,0)</f>
        <v>36777</v>
      </c>
      <c r="C2405">
        <v>3338.6770019999999</v>
      </c>
    </row>
    <row r="2406" spans="1:3" x14ac:dyDescent="0.25">
      <c r="A2406">
        <v>252</v>
      </c>
      <c r="B2406" s="1">
        <f>DATE(2000,9,9) + TIME(0,0,0)</f>
        <v>36778</v>
      </c>
      <c r="C2406">
        <v>3338.6691894999999</v>
      </c>
    </row>
    <row r="2407" spans="1:3" x14ac:dyDescent="0.25">
      <c r="A2407">
        <v>253</v>
      </c>
      <c r="B2407" s="1">
        <f>DATE(2000,9,10) + TIME(0,0,0)</f>
        <v>36779</v>
      </c>
      <c r="C2407">
        <v>3338.6613769999999</v>
      </c>
    </row>
    <row r="2408" spans="1:3" x14ac:dyDescent="0.25">
      <c r="A2408">
        <v>254</v>
      </c>
      <c r="B2408" s="1">
        <f>DATE(2000,9,11) + TIME(0,0,0)</f>
        <v>36780</v>
      </c>
      <c r="C2408">
        <v>3338.6538086</v>
      </c>
    </row>
    <row r="2409" spans="1:3" x14ac:dyDescent="0.25">
      <c r="A2409">
        <v>255</v>
      </c>
      <c r="B2409" s="1">
        <f>DATE(2000,9,12) + TIME(0,0,0)</f>
        <v>36781</v>
      </c>
      <c r="C2409">
        <v>3338.6462402000002</v>
      </c>
    </row>
    <row r="2410" spans="1:3" x14ac:dyDescent="0.25">
      <c r="A2410">
        <v>256</v>
      </c>
      <c r="B2410" s="1">
        <f>DATE(2000,9,13) + TIME(0,0,0)</f>
        <v>36782</v>
      </c>
      <c r="C2410">
        <v>3338.6386719000002</v>
      </c>
    </row>
    <row r="2411" spans="1:3" x14ac:dyDescent="0.25">
      <c r="A2411">
        <v>257</v>
      </c>
      <c r="B2411" s="1">
        <f>DATE(2000,9,14) + TIME(0,0,0)</f>
        <v>36783</v>
      </c>
      <c r="C2411">
        <v>3338.6311034999999</v>
      </c>
    </row>
    <row r="2412" spans="1:3" x14ac:dyDescent="0.25">
      <c r="A2412">
        <v>258</v>
      </c>
      <c r="B2412" s="1">
        <f>DATE(2000,9,15) + TIME(0,0,0)</f>
        <v>36784</v>
      </c>
      <c r="C2412">
        <v>3338.6237793</v>
      </c>
    </row>
    <row r="2413" spans="1:3" x14ac:dyDescent="0.25">
      <c r="A2413">
        <v>259</v>
      </c>
      <c r="B2413" s="1">
        <f>DATE(2000,9,16) + TIME(0,0,0)</f>
        <v>36785</v>
      </c>
      <c r="C2413">
        <v>3338.6162109000002</v>
      </c>
    </row>
    <row r="2414" spans="1:3" x14ac:dyDescent="0.25">
      <c r="A2414">
        <v>260</v>
      </c>
      <c r="B2414" s="1">
        <f>DATE(2000,9,17) + TIME(0,0,0)</f>
        <v>36786</v>
      </c>
      <c r="C2414">
        <v>3338.6088866999999</v>
      </c>
    </row>
    <row r="2415" spans="1:3" x14ac:dyDescent="0.25">
      <c r="A2415">
        <v>261</v>
      </c>
      <c r="B2415" s="1">
        <f>DATE(2000,9,18) + TIME(0,0,0)</f>
        <v>36787</v>
      </c>
      <c r="C2415">
        <v>3338.6015625</v>
      </c>
    </row>
    <row r="2416" spans="1:3" x14ac:dyDescent="0.25">
      <c r="A2416">
        <v>262</v>
      </c>
      <c r="B2416" s="1">
        <f>DATE(2000,9,19) + TIME(0,0,0)</f>
        <v>36788</v>
      </c>
      <c r="C2416">
        <v>3338.5942383000001</v>
      </c>
    </row>
    <row r="2417" spans="1:3" x14ac:dyDescent="0.25">
      <c r="A2417">
        <v>263</v>
      </c>
      <c r="B2417" s="1">
        <f>DATE(2000,9,20) + TIME(0,0,0)</f>
        <v>36789</v>
      </c>
      <c r="C2417">
        <v>3338.5871582</v>
      </c>
    </row>
    <row r="2418" spans="1:3" x14ac:dyDescent="0.25">
      <c r="A2418">
        <v>264</v>
      </c>
      <c r="B2418" s="1">
        <f>DATE(2000,9,21) + TIME(0,0,0)</f>
        <v>36790</v>
      </c>
      <c r="C2418">
        <v>3338.5798340000001</v>
      </c>
    </row>
    <row r="2419" spans="1:3" x14ac:dyDescent="0.25">
      <c r="A2419">
        <v>265</v>
      </c>
      <c r="B2419" s="1">
        <f>DATE(2000,9,22) + TIME(0,0,0)</f>
        <v>36791</v>
      </c>
      <c r="C2419">
        <v>3338.5727539</v>
      </c>
    </row>
    <row r="2420" spans="1:3" x14ac:dyDescent="0.25">
      <c r="A2420">
        <v>266</v>
      </c>
      <c r="B2420" s="1">
        <f>DATE(2000,9,23) + TIME(0,0,0)</f>
        <v>36792</v>
      </c>
      <c r="C2420">
        <v>3338.5656737999998</v>
      </c>
    </row>
    <row r="2421" spans="1:3" x14ac:dyDescent="0.25">
      <c r="A2421">
        <v>267</v>
      </c>
      <c r="B2421" s="1">
        <f>DATE(2000,9,24) + TIME(0,0,0)</f>
        <v>36793</v>
      </c>
      <c r="C2421">
        <v>3338.5588379000001</v>
      </c>
    </row>
    <row r="2422" spans="1:3" x14ac:dyDescent="0.25">
      <c r="A2422">
        <v>268</v>
      </c>
      <c r="B2422" s="1">
        <f>DATE(2000,9,25) + TIME(0,0,0)</f>
        <v>36794</v>
      </c>
      <c r="C2422">
        <v>3338.5517577999999</v>
      </c>
    </row>
    <row r="2423" spans="1:3" x14ac:dyDescent="0.25">
      <c r="A2423">
        <v>269</v>
      </c>
      <c r="B2423" s="1">
        <f>DATE(2000,9,26) + TIME(0,0,0)</f>
        <v>36795</v>
      </c>
      <c r="C2423">
        <v>3338.5449219000002</v>
      </c>
    </row>
    <row r="2424" spans="1:3" x14ac:dyDescent="0.25">
      <c r="A2424">
        <v>270</v>
      </c>
      <c r="B2424" s="1">
        <f>DATE(2000,9,27) + TIME(0,0,0)</f>
        <v>36796</v>
      </c>
      <c r="C2424">
        <v>3338.5378418</v>
      </c>
    </row>
    <row r="2425" spans="1:3" x14ac:dyDescent="0.25">
      <c r="A2425">
        <v>271</v>
      </c>
      <c r="B2425" s="1">
        <f>DATE(2000,9,28) + TIME(0,0,0)</f>
        <v>36797</v>
      </c>
      <c r="C2425">
        <v>3338.5310058999999</v>
      </c>
    </row>
    <row r="2426" spans="1:3" x14ac:dyDescent="0.25">
      <c r="A2426">
        <v>272</v>
      </c>
      <c r="B2426" s="1">
        <f>DATE(2000,9,29) + TIME(0,0,0)</f>
        <v>36798</v>
      </c>
      <c r="C2426">
        <v>3338.5241698999998</v>
      </c>
    </row>
    <row r="2427" spans="1:3" x14ac:dyDescent="0.25">
      <c r="A2427">
        <v>273</v>
      </c>
      <c r="B2427" s="1">
        <f>DATE(2000,9,30) + TIME(0,0,0)</f>
        <v>36799</v>
      </c>
      <c r="C2427">
        <v>3338.5175780999998</v>
      </c>
    </row>
    <row r="2428" spans="1:3" x14ac:dyDescent="0.25">
      <c r="A2428">
        <v>274</v>
      </c>
      <c r="B2428" s="1">
        <f>DATE(2000,10,1) + TIME(0,0,0)</f>
        <v>36800</v>
      </c>
      <c r="C2428">
        <v>3338.5107422000001</v>
      </c>
    </row>
    <row r="2429" spans="1:3" x14ac:dyDescent="0.25">
      <c r="A2429">
        <v>275</v>
      </c>
      <c r="B2429" s="1">
        <f>DATE(2000,10,2) + TIME(0,0,0)</f>
        <v>36801</v>
      </c>
      <c r="C2429">
        <v>3338.5041504000001</v>
      </c>
    </row>
    <row r="2430" spans="1:3" x14ac:dyDescent="0.25">
      <c r="A2430">
        <v>276</v>
      </c>
      <c r="B2430" s="1">
        <f>DATE(2000,10,3) + TIME(0,0,0)</f>
        <v>36802</v>
      </c>
      <c r="C2430">
        <v>3338.4975586</v>
      </c>
    </row>
    <row r="2431" spans="1:3" x14ac:dyDescent="0.25">
      <c r="A2431">
        <v>277</v>
      </c>
      <c r="B2431" s="1">
        <f>DATE(2000,10,4) + TIME(0,0,0)</f>
        <v>36803</v>
      </c>
      <c r="C2431">
        <v>3338.4909668</v>
      </c>
    </row>
    <row r="2432" spans="1:3" x14ac:dyDescent="0.25">
      <c r="A2432">
        <v>278</v>
      </c>
      <c r="B2432" s="1">
        <f>DATE(2000,10,5) + TIME(0,0,0)</f>
        <v>36804</v>
      </c>
      <c r="C2432">
        <v>3338.484375</v>
      </c>
    </row>
    <row r="2433" spans="1:3" x14ac:dyDescent="0.25">
      <c r="A2433">
        <v>279</v>
      </c>
      <c r="B2433" s="1">
        <f>DATE(2000,10,6) + TIME(0,0,0)</f>
        <v>36805</v>
      </c>
      <c r="C2433">
        <v>3338.4780273000001</v>
      </c>
    </row>
    <row r="2434" spans="1:3" x14ac:dyDescent="0.25">
      <c r="A2434">
        <v>280</v>
      </c>
      <c r="B2434" s="1">
        <f>DATE(2000,10,7) + TIME(0,0,0)</f>
        <v>36806</v>
      </c>
      <c r="C2434">
        <v>3338.4714355000001</v>
      </c>
    </row>
    <row r="2435" spans="1:3" x14ac:dyDescent="0.25">
      <c r="A2435">
        <v>281</v>
      </c>
      <c r="B2435" s="1">
        <f>DATE(2000,10,8) + TIME(0,0,0)</f>
        <v>36807</v>
      </c>
      <c r="C2435">
        <v>3338.4650879000001</v>
      </c>
    </row>
    <row r="2436" spans="1:3" x14ac:dyDescent="0.25">
      <c r="A2436">
        <v>282</v>
      </c>
      <c r="B2436" s="1">
        <f>DATE(2000,10,9) + TIME(0,0,0)</f>
        <v>36808</v>
      </c>
      <c r="C2436">
        <v>3338.4587402000002</v>
      </c>
    </row>
    <row r="2437" spans="1:3" x14ac:dyDescent="0.25">
      <c r="A2437">
        <v>283</v>
      </c>
      <c r="B2437" s="1">
        <f>DATE(2000,10,10) + TIME(0,0,0)</f>
        <v>36809</v>
      </c>
      <c r="C2437">
        <v>3338.4523926000002</v>
      </c>
    </row>
    <row r="2438" spans="1:3" x14ac:dyDescent="0.25">
      <c r="A2438">
        <v>284</v>
      </c>
      <c r="B2438" s="1">
        <f>DATE(2000,10,11) + TIME(0,0,0)</f>
        <v>36810</v>
      </c>
      <c r="C2438">
        <v>3338.4460448999998</v>
      </c>
    </row>
    <row r="2439" spans="1:3" x14ac:dyDescent="0.25">
      <c r="A2439">
        <v>285</v>
      </c>
      <c r="B2439" s="1">
        <f>DATE(2000,10,12) + TIME(0,0,0)</f>
        <v>36811</v>
      </c>
      <c r="C2439">
        <v>3338.4396972999998</v>
      </c>
    </row>
    <row r="2440" spans="1:3" x14ac:dyDescent="0.25">
      <c r="A2440">
        <v>286</v>
      </c>
      <c r="B2440" s="1">
        <f>DATE(2000,10,13) + TIME(0,0,0)</f>
        <v>36812</v>
      </c>
      <c r="C2440">
        <v>3338.4335937999999</v>
      </c>
    </row>
    <row r="2441" spans="1:3" x14ac:dyDescent="0.25">
      <c r="A2441">
        <v>287</v>
      </c>
      <c r="B2441" s="1">
        <f>DATE(2000,10,14) + TIME(0,0,0)</f>
        <v>36813</v>
      </c>
      <c r="C2441">
        <v>3338.4272461</v>
      </c>
    </row>
    <row r="2442" spans="1:3" x14ac:dyDescent="0.25">
      <c r="A2442">
        <v>288</v>
      </c>
      <c r="B2442" s="1">
        <f>DATE(2000,10,15) + TIME(0,0,0)</f>
        <v>36814</v>
      </c>
      <c r="C2442">
        <v>3338.4211426000002</v>
      </c>
    </row>
    <row r="2443" spans="1:3" x14ac:dyDescent="0.25">
      <c r="A2443">
        <v>289</v>
      </c>
      <c r="B2443" s="1">
        <f>DATE(2000,10,16) + TIME(0,0,0)</f>
        <v>36815</v>
      </c>
      <c r="C2443">
        <v>3338.4150390999998</v>
      </c>
    </row>
    <row r="2444" spans="1:3" x14ac:dyDescent="0.25">
      <c r="A2444">
        <v>290</v>
      </c>
      <c r="B2444" s="1">
        <f>DATE(2000,10,17) + TIME(0,0,0)</f>
        <v>36816</v>
      </c>
      <c r="C2444">
        <v>3338.4089355000001</v>
      </c>
    </row>
    <row r="2445" spans="1:3" x14ac:dyDescent="0.25">
      <c r="A2445">
        <v>291</v>
      </c>
      <c r="B2445" s="1">
        <f>DATE(2000,10,18) + TIME(0,0,0)</f>
        <v>36817</v>
      </c>
      <c r="C2445">
        <v>3338.4030762000002</v>
      </c>
    </row>
    <row r="2446" spans="1:3" x14ac:dyDescent="0.25">
      <c r="A2446">
        <v>292</v>
      </c>
      <c r="B2446" s="1">
        <f>DATE(2000,10,19) + TIME(0,0,0)</f>
        <v>36818</v>
      </c>
      <c r="C2446">
        <v>3338.3969726999999</v>
      </c>
    </row>
    <row r="2447" spans="1:3" x14ac:dyDescent="0.25">
      <c r="A2447">
        <v>293</v>
      </c>
      <c r="B2447" s="1">
        <f>DATE(2000,10,20) + TIME(0,0,0)</f>
        <v>36819</v>
      </c>
      <c r="C2447">
        <v>3338.3911133000001</v>
      </c>
    </row>
    <row r="2448" spans="1:3" x14ac:dyDescent="0.25">
      <c r="A2448">
        <v>294</v>
      </c>
      <c r="B2448" s="1">
        <f>DATE(2000,10,21) + TIME(0,0,0)</f>
        <v>36820</v>
      </c>
      <c r="C2448">
        <v>3338.3850097999998</v>
      </c>
    </row>
    <row r="2449" spans="1:3" x14ac:dyDescent="0.25">
      <c r="A2449">
        <v>295</v>
      </c>
      <c r="B2449" s="1">
        <f>DATE(2000,10,22) + TIME(0,0,0)</f>
        <v>36821</v>
      </c>
      <c r="C2449">
        <v>3338.3791504000001</v>
      </c>
    </row>
    <row r="2450" spans="1:3" x14ac:dyDescent="0.25">
      <c r="A2450">
        <v>296</v>
      </c>
      <c r="B2450" s="1">
        <f>DATE(2000,10,23) + TIME(0,0,0)</f>
        <v>36822</v>
      </c>
      <c r="C2450">
        <v>3338.3732909999999</v>
      </c>
    </row>
    <row r="2451" spans="1:3" x14ac:dyDescent="0.25">
      <c r="A2451">
        <v>297</v>
      </c>
      <c r="B2451" s="1">
        <f>DATE(2000,10,24) + TIME(0,0,0)</f>
        <v>36823</v>
      </c>
      <c r="C2451">
        <v>3338.3676758000001</v>
      </c>
    </row>
    <row r="2452" spans="1:3" x14ac:dyDescent="0.25">
      <c r="A2452">
        <v>298</v>
      </c>
      <c r="B2452" s="1">
        <f>DATE(2000,10,25) + TIME(0,0,0)</f>
        <v>36824</v>
      </c>
      <c r="C2452">
        <v>3338.3618164</v>
      </c>
    </row>
    <row r="2453" spans="1:3" x14ac:dyDescent="0.25">
      <c r="A2453">
        <v>299</v>
      </c>
      <c r="B2453" s="1">
        <f>DATE(2000,10,26) + TIME(0,0,0)</f>
        <v>36825</v>
      </c>
      <c r="C2453">
        <v>3338.3559570000002</v>
      </c>
    </row>
    <row r="2454" spans="1:3" x14ac:dyDescent="0.25">
      <c r="A2454">
        <v>300</v>
      </c>
      <c r="B2454" s="1">
        <f>DATE(2000,10,27) + TIME(0,0,0)</f>
        <v>36826</v>
      </c>
      <c r="C2454">
        <v>3338.3503418</v>
      </c>
    </row>
    <row r="2455" spans="1:3" x14ac:dyDescent="0.25">
      <c r="A2455">
        <v>301</v>
      </c>
      <c r="B2455" s="1">
        <f>DATE(2000,10,28) + TIME(0,0,0)</f>
        <v>36827</v>
      </c>
      <c r="C2455">
        <v>3338.3447265999998</v>
      </c>
    </row>
    <row r="2456" spans="1:3" x14ac:dyDescent="0.25">
      <c r="A2456">
        <v>302</v>
      </c>
      <c r="B2456" s="1">
        <f>DATE(2000,10,29) + TIME(0,0,0)</f>
        <v>36828</v>
      </c>
      <c r="C2456">
        <v>3338.3391112999998</v>
      </c>
    </row>
    <row r="2457" spans="1:3" x14ac:dyDescent="0.25">
      <c r="A2457">
        <v>303</v>
      </c>
      <c r="B2457" s="1">
        <f>DATE(2000,10,30) + TIME(0,0,0)</f>
        <v>36829</v>
      </c>
      <c r="C2457">
        <v>3338.3334961</v>
      </c>
    </row>
    <row r="2458" spans="1:3" x14ac:dyDescent="0.25">
      <c r="A2458">
        <v>304</v>
      </c>
      <c r="B2458" s="1">
        <f>DATE(2000,10,31) + TIME(0,0,0)</f>
        <v>36830</v>
      </c>
      <c r="C2458">
        <v>3338.3278808999999</v>
      </c>
    </row>
    <row r="2459" spans="1:3" x14ac:dyDescent="0.25">
      <c r="A2459">
        <v>305</v>
      </c>
      <c r="B2459" s="1">
        <f>DATE(2000,11,1) + TIME(0,0,0)</f>
        <v>36831</v>
      </c>
      <c r="C2459">
        <v>3338.3222655999998</v>
      </c>
    </row>
    <row r="2460" spans="1:3" x14ac:dyDescent="0.25">
      <c r="A2460">
        <v>306</v>
      </c>
      <c r="B2460" s="1">
        <f>DATE(2000,11,2) + TIME(0,0,0)</f>
        <v>36832</v>
      </c>
      <c r="C2460">
        <v>3338.3166504000001</v>
      </c>
    </row>
    <row r="2461" spans="1:3" x14ac:dyDescent="0.25">
      <c r="A2461">
        <v>307</v>
      </c>
      <c r="B2461" s="1">
        <f>DATE(2000,11,3) + TIME(0,0,0)</f>
        <v>36833</v>
      </c>
      <c r="C2461">
        <v>3338.3112793</v>
      </c>
    </row>
    <row r="2462" spans="1:3" x14ac:dyDescent="0.25">
      <c r="A2462">
        <v>308</v>
      </c>
      <c r="B2462" s="1">
        <f>DATE(2000,11,4) + TIME(0,0,0)</f>
        <v>36834</v>
      </c>
      <c r="C2462">
        <v>3338.3056640999998</v>
      </c>
    </row>
    <row r="2463" spans="1:3" x14ac:dyDescent="0.25">
      <c r="A2463">
        <v>309</v>
      </c>
      <c r="B2463" s="1">
        <f>DATE(2000,11,5) + TIME(0,0,0)</f>
        <v>36835</v>
      </c>
      <c r="C2463">
        <v>3338.3002929999998</v>
      </c>
    </row>
    <row r="2464" spans="1:3" x14ac:dyDescent="0.25">
      <c r="A2464">
        <v>310</v>
      </c>
      <c r="B2464" s="1">
        <f>DATE(2000,11,6) + TIME(0,0,0)</f>
        <v>36836</v>
      </c>
      <c r="C2464">
        <v>3338.2949219000002</v>
      </c>
    </row>
    <row r="2465" spans="1:3" x14ac:dyDescent="0.25">
      <c r="A2465">
        <v>311</v>
      </c>
      <c r="B2465" s="1">
        <f>DATE(2000,11,7) + TIME(0,0,0)</f>
        <v>36837</v>
      </c>
      <c r="C2465">
        <v>3338.2895508000001</v>
      </c>
    </row>
    <row r="2466" spans="1:3" x14ac:dyDescent="0.25">
      <c r="A2466">
        <v>312</v>
      </c>
      <c r="B2466" s="1">
        <f>DATE(2000,11,8) + TIME(0,0,0)</f>
        <v>36838</v>
      </c>
      <c r="C2466">
        <v>3338.2841797000001</v>
      </c>
    </row>
    <row r="2467" spans="1:3" x14ac:dyDescent="0.25">
      <c r="A2467">
        <v>313</v>
      </c>
      <c r="B2467" s="1">
        <f>DATE(2000,11,9) + TIME(0,0,0)</f>
        <v>36839</v>
      </c>
      <c r="C2467">
        <v>3338.2790527000002</v>
      </c>
    </row>
    <row r="2468" spans="1:3" x14ac:dyDescent="0.25">
      <c r="A2468">
        <v>314</v>
      </c>
      <c r="B2468" s="1">
        <f>DATE(2000,11,10) + TIME(0,0,0)</f>
        <v>36840</v>
      </c>
      <c r="C2468">
        <v>3338.2736816000001</v>
      </c>
    </row>
    <row r="2469" spans="1:3" x14ac:dyDescent="0.25">
      <c r="A2469">
        <v>315</v>
      </c>
      <c r="B2469" s="1">
        <f>DATE(2000,11,11) + TIME(0,0,0)</f>
        <v>36841</v>
      </c>
      <c r="C2469">
        <v>3338.2685547000001</v>
      </c>
    </row>
    <row r="2470" spans="1:3" x14ac:dyDescent="0.25">
      <c r="A2470">
        <v>316</v>
      </c>
      <c r="B2470" s="1">
        <f>DATE(2000,11,12) + TIME(0,0,0)</f>
        <v>36842</v>
      </c>
      <c r="C2470">
        <v>3338.2631836</v>
      </c>
    </row>
    <row r="2471" spans="1:3" x14ac:dyDescent="0.25">
      <c r="A2471">
        <v>317</v>
      </c>
      <c r="B2471" s="1">
        <f>DATE(2000,11,13) + TIME(0,0,0)</f>
        <v>36843</v>
      </c>
      <c r="C2471">
        <v>3338.2580566000001</v>
      </c>
    </row>
    <row r="2472" spans="1:3" x14ac:dyDescent="0.25">
      <c r="A2472">
        <v>318</v>
      </c>
      <c r="B2472" s="1">
        <f>DATE(2000,11,14) + TIME(0,0,0)</f>
        <v>36844</v>
      </c>
      <c r="C2472">
        <v>3338.2529297000001</v>
      </c>
    </row>
    <row r="2473" spans="1:3" x14ac:dyDescent="0.25">
      <c r="A2473">
        <v>319</v>
      </c>
      <c r="B2473" s="1">
        <f>DATE(2000,11,15) + TIME(0,0,0)</f>
        <v>36845</v>
      </c>
      <c r="C2473">
        <v>3338.2478027000002</v>
      </c>
    </row>
    <row r="2474" spans="1:3" x14ac:dyDescent="0.25">
      <c r="A2474">
        <v>320</v>
      </c>
      <c r="B2474" s="1">
        <f>DATE(2000,11,16) + TIME(0,0,0)</f>
        <v>36846</v>
      </c>
      <c r="C2474">
        <v>3338.2426758000001</v>
      </c>
    </row>
    <row r="2475" spans="1:3" x14ac:dyDescent="0.25">
      <c r="A2475">
        <v>321</v>
      </c>
      <c r="B2475" s="1">
        <f>DATE(2000,11,17) + TIME(0,0,0)</f>
        <v>36847</v>
      </c>
      <c r="C2475">
        <v>3338.2375487999998</v>
      </c>
    </row>
    <row r="2476" spans="1:3" x14ac:dyDescent="0.25">
      <c r="A2476">
        <v>322</v>
      </c>
      <c r="B2476" s="1">
        <f>DATE(2000,11,18) + TIME(0,0,0)</f>
        <v>36848</v>
      </c>
      <c r="C2476">
        <v>3338.2324219000002</v>
      </c>
    </row>
    <row r="2477" spans="1:3" x14ac:dyDescent="0.25">
      <c r="A2477">
        <v>323</v>
      </c>
      <c r="B2477" s="1">
        <f>DATE(2000,11,19) + TIME(0,0,0)</f>
        <v>36849</v>
      </c>
      <c r="C2477">
        <v>3338.2275390999998</v>
      </c>
    </row>
    <row r="2478" spans="1:3" x14ac:dyDescent="0.25">
      <c r="A2478">
        <v>324</v>
      </c>
      <c r="B2478" s="1">
        <f>DATE(2000,11,20) + TIME(0,0,0)</f>
        <v>36850</v>
      </c>
      <c r="C2478">
        <v>3338.2224120999999</v>
      </c>
    </row>
    <row r="2479" spans="1:3" x14ac:dyDescent="0.25">
      <c r="A2479">
        <v>325</v>
      </c>
      <c r="B2479" s="1">
        <f>DATE(2000,11,21) + TIME(0,0,0)</f>
        <v>36851</v>
      </c>
      <c r="C2479">
        <v>3338.2175293</v>
      </c>
    </row>
    <row r="2480" spans="1:3" x14ac:dyDescent="0.25">
      <c r="A2480">
        <v>326</v>
      </c>
      <c r="B2480" s="1">
        <f>DATE(2000,11,22) + TIME(0,0,0)</f>
        <v>36852</v>
      </c>
      <c r="C2480">
        <v>3338.2126465000001</v>
      </c>
    </row>
    <row r="2481" spans="1:3" x14ac:dyDescent="0.25">
      <c r="A2481">
        <v>327</v>
      </c>
      <c r="B2481" s="1">
        <f>DATE(2000,11,23) + TIME(0,0,0)</f>
        <v>36853</v>
      </c>
      <c r="C2481">
        <v>3338.2077637000002</v>
      </c>
    </row>
    <row r="2482" spans="1:3" x14ac:dyDescent="0.25">
      <c r="A2482">
        <v>328</v>
      </c>
      <c r="B2482" s="1">
        <f>DATE(2000,11,24) + TIME(0,0,0)</f>
        <v>36854</v>
      </c>
      <c r="C2482">
        <v>3338.2028808999999</v>
      </c>
    </row>
    <row r="2483" spans="1:3" x14ac:dyDescent="0.25">
      <c r="A2483">
        <v>329</v>
      </c>
      <c r="B2483" s="1">
        <f>DATE(2000,11,25) + TIME(0,0,0)</f>
        <v>36855</v>
      </c>
      <c r="C2483">
        <v>3338.1979980000001</v>
      </c>
    </row>
    <row r="2484" spans="1:3" x14ac:dyDescent="0.25">
      <c r="A2484">
        <v>330</v>
      </c>
      <c r="B2484" s="1">
        <f>DATE(2000,11,26) + TIME(0,0,0)</f>
        <v>36856</v>
      </c>
      <c r="C2484">
        <v>3338.1931152000002</v>
      </c>
    </row>
    <row r="2485" spans="1:3" x14ac:dyDescent="0.25">
      <c r="A2485">
        <v>331</v>
      </c>
      <c r="B2485" s="1">
        <f>DATE(2000,11,27) + TIME(0,0,0)</f>
        <v>36857</v>
      </c>
      <c r="C2485">
        <v>3338.1882323999998</v>
      </c>
    </row>
    <row r="2486" spans="1:3" x14ac:dyDescent="0.25">
      <c r="A2486">
        <v>332</v>
      </c>
      <c r="B2486" s="1">
        <f>DATE(2000,11,28) + TIME(0,0,0)</f>
        <v>36858</v>
      </c>
      <c r="C2486">
        <v>3338.1835937999999</v>
      </c>
    </row>
    <row r="2487" spans="1:3" x14ac:dyDescent="0.25">
      <c r="A2487">
        <v>333</v>
      </c>
      <c r="B2487" s="1">
        <f>DATE(2000,11,29) + TIME(0,0,0)</f>
        <v>36859</v>
      </c>
      <c r="C2487">
        <v>3338.1787109000002</v>
      </c>
    </row>
    <row r="2488" spans="1:3" x14ac:dyDescent="0.25">
      <c r="A2488">
        <v>334</v>
      </c>
      <c r="B2488" s="1">
        <f>DATE(2000,11,30) + TIME(0,0,0)</f>
        <v>36860</v>
      </c>
      <c r="C2488">
        <v>3338.1740722999998</v>
      </c>
    </row>
    <row r="2489" spans="1:3" x14ac:dyDescent="0.25">
      <c r="A2489">
        <v>335</v>
      </c>
      <c r="B2489" s="1">
        <f>DATE(2000,12,1) + TIME(0,0,0)</f>
        <v>36861</v>
      </c>
      <c r="C2489">
        <v>3338.1694336</v>
      </c>
    </row>
    <row r="2490" spans="1:3" x14ac:dyDescent="0.25">
      <c r="A2490">
        <v>336</v>
      </c>
      <c r="B2490" s="1">
        <f>DATE(2000,12,2) + TIME(0,0,0)</f>
        <v>36862</v>
      </c>
      <c r="C2490">
        <v>3338.1645508000001</v>
      </c>
    </row>
    <row r="2491" spans="1:3" x14ac:dyDescent="0.25">
      <c r="A2491">
        <v>337</v>
      </c>
      <c r="B2491" s="1">
        <f>DATE(2000,12,3) + TIME(0,0,0)</f>
        <v>36863</v>
      </c>
      <c r="C2491">
        <v>3338.1599120999999</v>
      </c>
    </row>
    <row r="2492" spans="1:3" x14ac:dyDescent="0.25">
      <c r="A2492">
        <v>338</v>
      </c>
      <c r="B2492" s="1">
        <f>DATE(2000,12,4) + TIME(0,0,0)</f>
        <v>36864</v>
      </c>
      <c r="C2492">
        <v>3338.1552734000002</v>
      </c>
    </row>
    <row r="2493" spans="1:3" x14ac:dyDescent="0.25">
      <c r="A2493">
        <v>339</v>
      </c>
      <c r="B2493" s="1">
        <f>DATE(2000,12,5) + TIME(0,0,0)</f>
        <v>36865</v>
      </c>
      <c r="C2493">
        <v>3338.1508789</v>
      </c>
    </row>
    <row r="2494" spans="1:3" x14ac:dyDescent="0.25">
      <c r="A2494">
        <v>340</v>
      </c>
      <c r="B2494" s="1">
        <f>DATE(2000,12,6) + TIME(0,0,0)</f>
        <v>36866</v>
      </c>
      <c r="C2494">
        <v>3338.1462402000002</v>
      </c>
    </row>
    <row r="2495" spans="1:3" x14ac:dyDescent="0.25">
      <c r="A2495">
        <v>341</v>
      </c>
      <c r="B2495" s="1">
        <f>DATE(2000,12,7) + TIME(0,0,0)</f>
        <v>36867</v>
      </c>
      <c r="C2495">
        <v>3338.1416015999998</v>
      </c>
    </row>
    <row r="2496" spans="1:3" x14ac:dyDescent="0.25">
      <c r="A2496">
        <v>342</v>
      </c>
      <c r="B2496" s="1">
        <f>DATE(2000,12,8) + TIME(0,0,0)</f>
        <v>36868</v>
      </c>
      <c r="C2496">
        <v>3338.1369629000001</v>
      </c>
    </row>
    <row r="2497" spans="1:3" x14ac:dyDescent="0.25">
      <c r="A2497">
        <v>343</v>
      </c>
      <c r="B2497" s="1">
        <f>DATE(2000,12,9) + TIME(0,0,0)</f>
        <v>36869</v>
      </c>
      <c r="C2497">
        <v>3338.1325683999999</v>
      </c>
    </row>
    <row r="2498" spans="1:3" x14ac:dyDescent="0.25">
      <c r="A2498">
        <v>344</v>
      </c>
      <c r="B2498" s="1">
        <f>DATE(2000,12,10) + TIME(0,0,0)</f>
        <v>36870</v>
      </c>
      <c r="C2498">
        <v>3338.1281737999998</v>
      </c>
    </row>
    <row r="2499" spans="1:3" x14ac:dyDescent="0.25">
      <c r="A2499">
        <v>345</v>
      </c>
      <c r="B2499" s="1">
        <f>DATE(2000,12,11) + TIME(0,0,0)</f>
        <v>36871</v>
      </c>
      <c r="C2499">
        <v>3338.1235351999999</v>
      </c>
    </row>
    <row r="2500" spans="1:3" x14ac:dyDescent="0.25">
      <c r="A2500">
        <v>346</v>
      </c>
      <c r="B2500" s="1">
        <f>DATE(2000,12,12) + TIME(0,0,0)</f>
        <v>36872</v>
      </c>
      <c r="C2500">
        <v>3338.1191405999998</v>
      </c>
    </row>
    <row r="2501" spans="1:3" x14ac:dyDescent="0.25">
      <c r="A2501">
        <v>347</v>
      </c>
      <c r="B2501" s="1">
        <f>DATE(2000,12,13) + TIME(0,0,0)</f>
        <v>36873</v>
      </c>
      <c r="C2501">
        <v>3338.1147461</v>
      </c>
    </row>
    <row r="2502" spans="1:3" x14ac:dyDescent="0.25">
      <c r="A2502">
        <v>348</v>
      </c>
      <c r="B2502" s="1">
        <f>DATE(2000,12,14) + TIME(0,0,0)</f>
        <v>36874</v>
      </c>
      <c r="C2502">
        <v>3338.1103515999998</v>
      </c>
    </row>
    <row r="2503" spans="1:3" x14ac:dyDescent="0.25">
      <c r="A2503">
        <v>349</v>
      </c>
      <c r="B2503" s="1">
        <f>DATE(2000,12,15) + TIME(0,0,0)</f>
        <v>36875</v>
      </c>
      <c r="C2503">
        <v>3338.1059570000002</v>
      </c>
    </row>
    <row r="2504" spans="1:3" x14ac:dyDescent="0.25">
      <c r="A2504">
        <v>350</v>
      </c>
      <c r="B2504" s="1">
        <f>DATE(2000,12,16) + TIME(0,0,0)</f>
        <v>36876</v>
      </c>
      <c r="C2504">
        <v>3338.1015625</v>
      </c>
    </row>
    <row r="2505" spans="1:3" x14ac:dyDescent="0.25">
      <c r="A2505">
        <v>351</v>
      </c>
      <c r="B2505" s="1">
        <f>DATE(2000,12,17) + TIME(0,0,0)</f>
        <v>36877</v>
      </c>
      <c r="C2505">
        <v>3338.0971679999998</v>
      </c>
    </row>
    <row r="2506" spans="1:3" x14ac:dyDescent="0.25">
      <c r="A2506">
        <v>352</v>
      </c>
      <c r="B2506" s="1">
        <f>DATE(2000,12,18) + TIME(0,0,0)</f>
        <v>36878</v>
      </c>
      <c r="C2506">
        <v>3338.0930176000002</v>
      </c>
    </row>
    <row r="2507" spans="1:3" x14ac:dyDescent="0.25">
      <c r="A2507">
        <v>353</v>
      </c>
      <c r="B2507" s="1">
        <f>DATE(2000,12,19) + TIME(0,0,0)</f>
        <v>36879</v>
      </c>
      <c r="C2507">
        <v>3338.0886230000001</v>
      </c>
    </row>
    <row r="2508" spans="1:3" x14ac:dyDescent="0.25">
      <c r="A2508">
        <v>354</v>
      </c>
      <c r="B2508" s="1">
        <f>DATE(2000,12,20) + TIME(0,0,0)</f>
        <v>36880</v>
      </c>
      <c r="C2508">
        <v>3338.0844726999999</v>
      </c>
    </row>
    <row r="2509" spans="1:3" x14ac:dyDescent="0.25">
      <c r="A2509">
        <v>355</v>
      </c>
      <c r="B2509" s="1">
        <f>DATE(2000,12,21) + TIME(0,0,0)</f>
        <v>36881</v>
      </c>
      <c r="C2509">
        <v>3338.0800780999998</v>
      </c>
    </row>
    <row r="2510" spans="1:3" x14ac:dyDescent="0.25">
      <c r="A2510">
        <v>356</v>
      </c>
      <c r="B2510" s="1">
        <f>DATE(2000,12,22) + TIME(0,0,0)</f>
        <v>36882</v>
      </c>
      <c r="C2510">
        <v>3338.0759277000002</v>
      </c>
    </row>
    <row r="2511" spans="1:3" x14ac:dyDescent="0.25">
      <c r="A2511">
        <v>357</v>
      </c>
      <c r="B2511" s="1">
        <f>DATE(2000,12,23) + TIME(0,0,0)</f>
        <v>36883</v>
      </c>
      <c r="C2511">
        <v>3338.0717773000001</v>
      </c>
    </row>
    <row r="2512" spans="1:3" x14ac:dyDescent="0.25">
      <c r="A2512">
        <v>358</v>
      </c>
      <c r="B2512" s="1">
        <f>DATE(2000,12,24) + TIME(0,0,0)</f>
        <v>36884</v>
      </c>
      <c r="C2512">
        <v>3338.0676269999999</v>
      </c>
    </row>
    <row r="2513" spans="1:3" x14ac:dyDescent="0.25">
      <c r="A2513">
        <v>359</v>
      </c>
      <c r="B2513" s="1">
        <f>DATE(2000,12,25) + TIME(0,0,0)</f>
        <v>36885</v>
      </c>
      <c r="C2513">
        <v>3338.0632323999998</v>
      </c>
    </row>
    <row r="2514" spans="1:3" x14ac:dyDescent="0.25">
      <c r="A2514">
        <v>360</v>
      </c>
      <c r="B2514" s="1">
        <f>DATE(2000,12,26) + TIME(0,0,0)</f>
        <v>36886</v>
      </c>
      <c r="C2514">
        <v>3338.0590820000002</v>
      </c>
    </row>
    <row r="2515" spans="1:3" x14ac:dyDescent="0.25">
      <c r="A2515">
        <v>361</v>
      </c>
      <c r="B2515" s="1">
        <f>DATE(2000,12,27) + TIME(0,0,0)</f>
        <v>36887</v>
      </c>
      <c r="C2515">
        <v>3338.0551758000001</v>
      </c>
    </row>
    <row r="2516" spans="1:3" x14ac:dyDescent="0.25">
      <c r="A2516">
        <v>362</v>
      </c>
      <c r="B2516" s="1">
        <f>DATE(2000,12,28) + TIME(0,0,0)</f>
        <v>36888</v>
      </c>
      <c r="C2516">
        <v>3338.0510254000001</v>
      </c>
    </row>
    <row r="2517" spans="1:3" x14ac:dyDescent="0.25">
      <c r="A2517">
        <v>363</v>
      </c>
      <c r="B2517" s="1">
        <f>DATE(2000,12,29) + TIME(0,0,0)</f>
        <v>36889</v>
      </c>
      <c r="C2517">
        <v>3338.046875</v>
      </c>
    </row>
    <row r="2518" spans="1:3" x14ac:dyDescent="0.25">
      <c r="A2518">
        <v>364</v>
      </c>
      <c r="B2518" s="1">
        <f>DATE(2000,12,30) + TIME(0,0,0)</f>
        <v>36890</v>
      </c>
      <c r="C2518">
        <v>3338.0427245999999</v>
      </c>
    </row>
    <row r="2519" spans="1:3" x14ac:dyDescent="0.25">
      <c r="A2519">
        <v>365</v>
      </c>
      <c r="B2519" s="1">
        <f>DATE(2000,12,31) + TIME(0,0,0)</f>
        <v>36891</v>
      </c>
      <c r="C2519">
        <v>3338.0388183999999</v>
      </c>
    </row>
    <row r="2520" spans="1:3" x14ac:dyDescent="0.25">
      <c r="A2520">
        <v>366</v>
      </c>
      <c r="B2520" s="1">
        <f>DATE(2001,1,1) + TIME(0,0,0)</f>
        <v>36892</v>
      </c>
      <c r="C2520">
        <v>3338.0346679999998</v>
      </c>
    </row>
    <row r="2521" spans="1:3" x14ac:dyDescent="0.25">
      <c r="A2521">
        <v>367</v>
      </c>
      <c r="B2521" s="1">
        <f>DATE(2001,1,2) + TIME(0,0,0)</f>
        <v>36893</v>
      </c>
      <c r="C2521">
        <v>3338.0307616999999</v>
      </c>
    </row>
    <row r="2522" spans="1:3" x14ac:dyDescent="0.25">
      <c r="A2522">
        <v>368</v>
      </c>
      <c r="B2522" s="1">
        <f>DATE(2001,1,3) + TIME(0,0,0)</f>
        <v>36894</v>
      </c>
      <c r="C2522">
        <v>3338.0268554999998</v>
      </c>
    </row>
    <row r="2523" spans="1:3" x14ac:dyDescent="0.25">
      <c r="A2523">
        <v>369</v>
      </c>
      <c r="B2523" s="1">
        <f>DATE(2001,1,4) + TIME(0,0,0)</f>
        <v>36895</v>
      </c>
      <c r="C2523">
        <v>3338.0227051000002</v>
      </c>
    </row>
    <row r="2524" spans="1:3" x14ac:dyDescent="0.25">
      <c r="A2524">
        <v>370</v>
      </c>
      <c r="B2524" s="1">
        <f>DATE(2001,1,5) + TIME(0,0,0)</f>
        <v>36896</v>
      </c>
      <c r="C2524">
        <v>3338.0187987999998</v>
      </c>
    </row>
    <row r="2525" spans="1:3" x14ac:dyDescent="0.25">
      <c r="A2525">
        <v>371</v>
      </c>
      <c r="B2525" s="1">
        <f>DATE(2001,1,6) + TIME(0,0,0)</f>
        <v>36897</v>
      </c>
      <c r="C2525">
        <v>3338.0148926000002</v>
      </c>
    </row>
    <row r="2526" spans="1:3" x14ac:dyDescent="0.25">
      <c r="A2526">
        <v>372</v>
      </c>
      <c r="B2526" s="1">
        <f>DATE(2001,1,7) + TIME(0,0,0)</f>
        <v>36898</v>
      </c>
      <c r="C2526">
        <v>3338.0109862999998</v>
      </c>
    </row>
    <row r="2527" spans="1:3" x14ac:dyDescent="0.25">
      <c r="A2527">
        <v>373</v>
      </c>
      <c r="B2527" s="1">
        <f>DATE(2001,1,8) + TIME(0,0,0)</f>
        <v>36899</v>
      </c>
      <c r="C2527">
        <v>3338.0070801000002</v>
      </c>
    </row>
    <row r="2528" spans="1:3" x14ac:dyDescent="0.25">
      <c r="A2528">
        <v>374</v>
      </c>
      <c r="B2528" s="1">
        <f>DATE(2001,1,9) + TIME(0,0,0)</f>
        <v>36900</v>
      </c>
      <c r="C2528">
        <v>3338.0031737999998</v>
      </c>
    </row>
    <row r="2529" spans="1:3" x14ac:dyDescent="0.25">
      <c r="A2529">
        <v>375</v>
      </c>
      <c r="B2529" s="1">
        <f>DATE(2001,1,10) + TIME(0,0,0)</f>
        <v>36901</v>
      </c>
      <c r="C2529">
        <v>3337.9992676000002</v>
      </c>
    </row>
    <row r="2530" spans="1:3" x14ac:dyDescent="0.25">
      <c r="A2530">
        <v>376</v>
      </c>
      <c r="B2530" s="1">
        <f>DATE(2001,1,11) + TIME(0,0,0)</f>
        <v>36902</v>
      </c>
      <c r="C2530">
        <v>3337.9956054999998</v>
      </c>
    </row>
    <row r="2531" spans="1:3" x14ac:dyDescent="0.25">
      <c r="A2531">
        <v>377</v>
      </c>
      <c r="B2531" s="1">
        <f>DATE(2001,1,12) + TIME(0,0,0)</f>
        <v>36903</v>
      </c>
      <c r="C2531">
        <v>3337.9916991999999</v>
      </c>
    </row>
    <row r="2532" spans="1:3" x14ac:dyDescent="0.25">
      <c r="A2532">
        <v>378</v>
      </c>
      <c r="B2532" s="1">
        <f>DATE(2001,1,13) + TIME(0,0,0)</f>
        <v>36904</v>
      </c>
      <c r="C2532">
        <v>3337.9877929999998</v>
      </c>
    </row>
    <row r="2533" spans="1:3" x14ac:dyDescent="0.25">
      <c r="A2533">
        <v>379</v>
      </c>
      <c r="B2533" s="1">
        <f>DATE(2001,1,14) + TIME(0,0,0)</f>
        <v>36905</v>
      </c>
      <c r="C2533">
        <v>3337.9841308999999</v>
      </c>
    </row>
    <row r="2534" spans="1:3" x14ac:dyDescent="0.25">
      <c r="A2534">
        <v>380</v>
      </c>
      <c r="B2534" s="1">
        <f>DATE(2001,1,15) + TIME(0,0,0)</f>
        <v>36906</v>
      </c>
      <c r="C2534">
        <v>3337.9802245999999</v>
      </c>
    </row>
    <row r="2535" spans="1:3" x14ac:dyDescent="0.25">
      <c r="A2535">
        <v>381</v>
      </c>
      <c r="B2535" s="1">
        <f>DATE(2001,1,16) + TIME(0,0,0)</f>
        <v>36907</v>
      </c>
      <c r="C2535">
        <v>3337.9765625</v>
      </c>
    </row>
    <row r="2536" spans="1:3" x14ac:dyDescent="0.25">
      <c r="A2536">
        <v>382</v>
      </c>
      <c r="B2536" s="1">
        <f>DATE(2001,1,17) + TIME(0,0,0)</f>
        <v>36908</v>
      </c>
      <c r="C2536">
        <v>3337.9729004000001</v>
      </c>
    </row>
    <row r="2537" spans="1:3" x14ac:dyDescent="0.25">
      <c r="A2537">
        <v>383</v>
      </c>
      <c r="B2537" s="1">
        <f>DATE(2001,1,18) + TIME(0,0,0)</f>
        <v>36909</v>
      </c>
      <c r="C2537">
        <v>3337.9689941000001</v>
      </c>
    </row>
    <row r="2538" spans="1:3" x14ac:dyDescent="0.25">
      <c r="A2538">
        <v>384</v>
      </c>
      <c r="B2538" s="1">
        <f>DATE(2001,1,19) + TIME(0,0,0)</f>
        <v>36910</v>
      </c>
      <c r="C2538">
        <v>3337.9653320000002</v>
      </c>
    </row>
    <row r="2539" spans="1:3" x14ac:dyDescent="0.25">
      <c r="A2539">
        <v>385</v>
      </c>
      <c r="B2539" s="1">
        <f>DATE(2001,1,20) + TIME(0,0,0)</f>
        <v>36911</v>
      </c>
      <c r="C2539">
        <v>3337.9616698999998</v>
      </c>
    </row>
    <row r="2540" spans="1:3" x14ac:dyDescent="0.25">
      <c r="A2540">
        <v>386</v>
      </c>
      <c r="B2540" s="1">
        <f>DATE(2001,1,21) + TIME(0,0,0)</f>
        <v>36912</v>
      </c>
      <c r="C2540">
        <v>3337.9580077999999</v>
      </c>
    </row>
    <row r="2541" spans="1:3" x14ac:dyDescent="0.25">
      <c r="A2541">
        <v>387</v>
      </c>
      <c r="B2541" s="1">
        <f>DATE(2001,1,22) + TIME(0,0,0)</f>
        <v>36913</v>
      </c>
      <c r="C2541">
        <v>3337.9543457</v>
      </c>
    </row>
    <row r="2542" spans="1:3" x14ac:dyDescent="0.25">
      <c r="A2542">
        <v>388</v>
      </c>
      <c r="B2542" s="1">
        <f>DATE(2001,1,23) + TIME(0,0,0)</f>
        <v>36914</v>
      </c>
      <c r="C2542">
        <v>3337.9506836</v>
      </c>
    </row>
    <row r="2543" spans="1:3" x14ac:dyDescent="0.25">
      <c r="A2543">
        <v>389</v>
      </c>
      <c r="B2543" s="1">
        <f>DATE(2001,1,24) + TIME(0,0,0)</f>
        <v>36915</v>
      </c>
      <c r="C2543">
        <v>3337.9472655999998</v>
      </c>
    </row>
    <row r="2544" spans="1:3" x14ac:dyDescent="0.25">
      <c r="A2544">
        <v>390</v>
      </c>
      <c r="B2544" s="1">
        <f>DATE(2001,1,25) + TIME(0,0,0)</f>
        <v>36916</v>
      </c>
      <c r="C2544">
        <v>3337.9436034999999</v>
      </c>
    </row>
    <row r="2545" spans="1:3" x14ac:dyDescent="0.25">
      <c r="A2545">
        <v>391</v>
      </c>
      <c r="B2545" s="1">
        <f>DATE(2001,1,26) + TIME(0,0,0)</f>
        <v>36917</v>
      </c>
      <c r="C2545">
        <v>3337.9399414</v>
      </c>
    </row>
    <row r="2546" spans="1:3" x14ac:dyDescent="0.25">
      <c r="A2546">
        <v>392</v>
      </c>
      <c r="B2546" s="1">
        <f>DATE(2001,1,27) + TIME(0,0,0)</f>
        <v>36918</v>
      </c>
      <c r="C2546">
        <v>3337.9362793</v>
      </c>
    </row>
    <row r="2547" spans="1:3" x14ac:dyDescent="0.25">
      <c r="A2547">
        <v>393</v>
      </c>
      <c r="B2547" s="1">
        <f>DATE(2001,1,28) + TIME(0,0,0)</f>
        <v>36919</v>
      </c>
      <c r="C2547">
        <v>3337.9328612999998</v>
      </c>
    </row>
    <row r="2548" spans="1:3" x14ac:dyDescent="0.25">
      <c r="A2548">
        <v>394</v>
      </c>
      <c r="B2548" s="1">
        <f>DATE(2001,1,29) + TIME(0,0,0)</f>
        <v>36920</v>
      </c>
      <c r="C2548">
        <v>3337.9291991999999</v>
      </c>
    </row>
    <row r="2549" spans="1:3" x14ac:dyDescent="0.25">
      <c r="A2549">
        <v>395</v>
      </c>
      <c r="B2549" s="1">
        <f>DATE(2001,1,30) + TIME(0,0,0)</f>
        <v>36921</v>
      </c>
      <c r="C2549">
        <v>3337.9257812000001</v>
      </c>
    </row>
    <row r="2550" spans="1:3" x14ac:dyDescent="0.25">
      <c r="A2550">
        <v>396</v>
      </c>
      <c r="B2550" s="1">
        <f>DATE(2001,1,31) + TIME(0,0,0)</f>
        <v>36922</v>
      </c>
      <c r="C2550">
        <v>3337.9223633000001</v>
      </c>
    </row>
    <row r="2551" spans="1:3" x14ac:dyDescent="0.25">
      <c r="A2551">
        <v>397</v>
      </c>
      <c r="B2551" s="1">
        <f>DATE(2001,2,1) + TIME(0,0,0)</f>
        <v>36923</v>
      </c>
      <c r="C2551">
        <v>3337.9187012000002</v>
      </c>
    </row>
    <row r="2552" spans="1:3" x14ac:dyDescent="0.25">
      <c r="A2552">
        <v>398</v>
      </c>
      <c r="B2552" s="1">
        <f>DATE(2001,2,2) + TIME(0,0,0)</f>
        <v>36924</v>
      </c>
      <c r="C2552">
        <v>3337.9152832</v>
      </c>
    </row>
    <row r="2553" spans="1:3" x14ac:dyDescent="0.25">
      <c r="A2553">
        <v>399</v>
      </c>
      <c r="B2553" s="1">
        <f>DATE(2001,2,3) + TIME(0,0,0)</f>
        <v>36925</v>
      </c>
      <c r="C2553">
        <v>3337.9118652000002</v>
      </c>
    </row>
    <row r="2554" spans="1:3" x14ac:dyDescent="0.25">
      <c r="A2554">
        <v>400</v>
      </c>
      <c r="B2554" s="1">
        <f>DATE(2001,2,4) + TIME(0,0,0)</f>
        <v>36926</v>
      </c>
      <c r="C2554">
        <v>3337.9084472999998</v>
      </c>
    </row>
    <row r="2555" spans="1:3" x14ac:dyDescent="0.25">
      <c r="A2555">
        <v>401</v>
      </c>
      <c r="B2555" s="1">
        <f>DATE(2001,2,5) + TIME(0,0,0)</f>
        <v>36927</v>
      </c>
      <c r="C2555">
        <v>3337.9050293</v>
      </c>
    </row>
    <row r="2556" spans="1:3" x14ac:dyDescent="0.25">
      <c r="A2556">
        <v>402</v>
      </c>
      <c r="B2556" s="1">
        <f>DATE(2001,2,6) + TIME(0,0,0)</f>
        <v>36928</v>
      </c>
      <c r="C2556">
        <v>3337.9016112999998</v>
      </c>
    </row>
    <row r="2557" spans="1:3" x14ac:dyDescent="0.25">
      <c r="A2557">
        <v>403</v>
      </c>
      <c r="B2557" s="1">
        <f>DATE(2001,2,7) + TIME(0,0,0)</f>
        <v>36929</v>
      </c>
      <c r="C2557">
        <v>3337.8981933999999</v>
      </c>
    </row>
    <row r="2558" spans="1:3" x14ac:dyDescent="0.25">
      <c r="A2558">
        <v>404</v>
      </c>
      <c r="B2558" s="1">
        <f>DATE(2001,2,8) + TIME(0,0,0)</f>
        <v>36930</v>
      </c>
      <c r="C2558">
        <v>3337.8947754000001</v>
      </c>
    </row>
    <row r="2559" spans="1:3" x14ac:dyDescent="0.25">
      <c r="A2559">
        <v>405</v>
      </c>
      <c r="B2559" s="1">
        <f>DATE(2001,2,9) + TIME(0,0,0)</f>
        <v>36931</v>
      </c>
      <c r="C2559">
        <v>3337.8913573999998</v>
      </c>
    </row>
    <row r="2560" spans="1:3" x14ac:dyDescent="0.25">
      <c r="A2560">
        <v>406</v>
      </c>
      <c r="B2560" s="1">
        <f>DATE(2001,2,10) + TIME(0,0,0)</f>
        <v>36932</v>
      </c>
      <c r="C2560">
        <v>3337.8879394999999</v>
      </c>
    </row>
    <row r="2561" spans="1:3" x14ac:dyDescent="0.25">
      <c r="A2561">
        <v>407</v>
      </c>
      <c r="B2561" s="1">
        <f>DATE(2001,2,11) + TIME(0,0,0)</f>
        <v>36933</v>
      </c>
      <c r="C2561">
        <v>3337.8847655999998</v>
      </c>
    </row>
    <row r="2562" spans="1:3" x14ac:dyDescent="0.25">
      <c r="A2562">
        <v>408</v>
      </c>
      <c r="B2562" s="1">
        <f>DATE(2001,2,12) + TIME(0,0,0)</f>
        <v>36934</v>
      </c>
      <c r="C2562">
        <v>3337.8813476999999</v>
      </c>
    </row>
    <row r="2563" spans="1:3" x14ac:dyDescent="0.25">
      <c r="A2563">
        <v>409</v>
      </c>
      <c r="B2563" s="1">
        <f>DATE(2001,2,13) + TIME(0,0,0)</f>
        <v>36935</v>
      </c>
      <c r="C2563">
        <v>3337.8779297000001</v>
      </c>
    </row>
    <row r="2564" spans="1:3" x14ac:dyDescent="0.25">
      <c r="A2564">
        <v>410</v>
      </c>
      <c r="B2564" s="1">
        <f>DATE(2001,2,14) + TIME(0,0,0)</f>
        <v>36936</v>
      </c>
      <c r="C2564">
        <v>3337.8747558999999</v>
      </c>
    </row>
    <row r="2565" spans="1:3" x14ac:dyDescent="0.25">
      <c r="A2565">
        <v>411</v>
      </c>
      <c r="B2565" s="1">
        <f>DATE(2001,2,15) + TIME(0,0,0)</f>
        <v>36937</v>
      </c>
      <c r="C2565">
        <v>3337.8713379000001</v>
      </c>
    </row>
    <row r="2566" spans="1:3" x14ac:dyDescent="0.25">
      <c r="A2566">
        <v>412</v>
      </c>
      <c r="B2566" s="1">
        <f>DATE(2001,2,16) + TIME(0,0,0)</f>
        <v>36938</v>
      </c>
      <c r="C2566">
        <v>3337.8681640999998</v>
      </c>
    </row>
    <row r="2567" spans="1:3" x14ac:dyDescent="0.25">
      <c r="A2567">
        <v>413</v>
      </c>
      <c r="B2567" s="1">
        <f>DATE(2001,2,17) + TIME(0,0,0)</f>
        <v>36939</v>
      </c>
      <c r="C2567">
        <v>3337.8649902000002</v>
      </c>
    </row>
    <row r="2568" spans="1:3" x14ac:dyDescent="0.25">
      <c r="A2568">
        <v>414</v>
      </c>
      <c r="B2568" s="1">
        <f>DATE(2001,2,18) + TIME(0,0,0)</f>
        <v>36940</v>
      </c>
      <c r="C2568">
        <v>3337.8615722999998</v>
      </c>
    </row>
    <row r="2569" spans="1:3" x14ac:dyDescent="0.25">
      <c r="A2569">
        <v>415</v>
      </c>
      <c r="B2569" s="1">
        <f>DATE(2001,2,19) + TIME(0,0,0)</f>
        <v>36941</v>
      </c>
      <c r="C2569">
        <v>3337.8583984000002</v>
      </c>
    </row>
    <row r="2570" spans="1:3" x14ac:dyDescent="0.25">
      <c r="A2570">
        <v>416</v>
      </c>
      <c r="B2570" s="1">
        <f>DATE(2001,2,20) + TIME(0,0,0)</f>
        <v>36942</v>
      </c>
      <c r="C2570">
        <v>3337.8552245999999</v>
      </c>
    </row>
    <row r="2571" spans="1:3" x14ac:dyDescent="0.25">
      <c r="A2571">
        <v>417</v>
      </c>
      <c r="B2571" s="1">
        <f>DATE(2001,2,21) + TIME(0,0,0)</f>
        <v>36943</v>
      </c>
      <c r="C2571">
        <v>3337.8520508000001</v>
      </c>
    </row>
    <row r="2572" spans="1:3" x14ac:dyDescent="0.25">
      <c r="A2572">
        <v>418</v>
      </c>
      <c r="B2572" s="1">
        <f>DATE(2001,2,22) + TIME(0,0,0)</f>
        <v>36944</v>
      </c>
      <c r="C2572">
        <v>3337.8488769999999</v>
      </c>
    </row>
    <row r="2573" spans="1:3" x14ac:dyDescent="0.25">
      <c r="A2573">
        <v>419</v>
      </c>
      <c r="B2573" s="1">
        <f>DATE(2001,2,23) + TIME(0,0,0)</f>
        <v>36945</v>
      </c>
      <c r="C2573">
        <v>3337.8457030999998</v>
      </c>
    </row>
    <row r="2574" spans="1:3" x14ac:dyDescent="0.25">
      <c r="A2574">
        <v>420</v>
      </c>
      <c r="B2574" s="1">
        <f>DATE(2001,2,24) + TIME(0,0,0)</f>
        <v>36946</v>
      </c>
      <c r="C2574">
        <v>3337.8425293</v>
      </c>
    </row>
    <row r="2575" spans="1:3" x14ac:dyDescent="0.25">
      <c r="A2575">
        <v>421</v>
      </c>
      <c r="B2575" s="1">
        <f>DATE(2001,2,25) + TIME(0,0,0)</f>
        <v>36947</v>
      </c>
      <c r="C2575">
        <v>3337.8393554999998</v>
      </c>
    </row>
    <row r="2576" spans="1:3" x14ac:dyDescent="0.25">
      <c r="A2576">
        <v>422</v>
      </c>
      <c r="B2576" s="1">
        <f>DATE(2001,2,26) + TIME(0,0,0)</f>
        <v>36948</v>
      </c>
      <c r="C2576">
        <v>3337.8361816000001</v>
      </c>
    </row>
    <row r="2577" spans="1:3" x14ac:dyDescent="0.25">
      <c r="A2577">
        <v>423</v>
      </c>
      <c r="B2577" s="1">
        <f>DATE(2001,2,27) + TIME(0,0,0)</f>
        <v>36949</v>
      </c>
      <c r="C2577">
        <v>3337.8330077999999</v>
      </c>
    </row>
    <row r="2578" spans="1:3" x14ac:dyDescent="0.25">
      <c r="A2578">
        <v>424</v>
      </c>
      <c r="B2578" s="1">
        <f>DATE(2001,2,28) + TIME(0,0,0)</f>
        <v>36950</v>
      </c>
      <c r="C2578">
        <v>3337.8298340000001</v>
      </c>
    </row>
    <row r="2579" spans="1:3" x14ac:dyDescent="0.25">
      <c r="A2579">
        <v>425</v>
      </c>
      <c r="B2579" s="1">
        <f>DATE(2001,3,1) + TIME(0,0,0)</f>
        <v>36951</v>
      </c>
      <c r="C2579">
        <v>3337.8269043</v>
      </c>
    </row>
  </sheetData>
  <pageMargins left="0.511811024" right="0.511811024" top="0.78740157499999996" bottom="0.78740157499999996" header="0.31496062000000002" footer="0.31496062000000002"/>
  <headerFooter>
    <oddFooter>&amp;L_x000D_&amp;1#&amp;"Trebuchet MS"&amp;9&amp;K737373 PÚBLICA</oddFooter>
  </headerFooter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Espirito Basso Poli</dc:creator>
  <cp:lastModifiedBy>Renato Espirito Basso Poli</cp:lastModifiedBy>
  <dcterms:created xsi:type="dcterms:W3CDTF">2024-06-11T18:56:29Z</dcterms:created>
  <dcterms:modified xsi:type="dcterms:W3CDTF">2024-06-11T18:57:07Z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2024-06-11T18:57:07Z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74c91b8a-03e7-45ee-b908-cd7510342b21</vt:lpwstr>
  </property>
  <property fmtid="{D5CDD505-2E9C-101B-9397-08002B2CF9AE}" pid="8" name="MSIP_Label_140b9f7d-8e3a-482f-9702-4b7ffc40985a_ContentBits">
    <vt:lpwstr>2</vt:lpwstr>
  </property>
</Properties>
</file>