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time-projects\google_nq\res\spreadsheet_templates\"/>
    </mc:Choice>
  </mc:AlternateContent>
  <xr:revisionPtr revIDLastSave="0" documentId="8_{24C9FE70-400E-4679-9754-7E34818C8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" sheetId="1" r:id="rId1"/>
    <sheet name="Stats" sheetId="2" r:id="rId2"/>
    <sheet name="Params" sheetId="3" r:id="rId3"/>
  </sheets>
  <definedNames>
    <definedName name="_xlnm._FilterDatabase" localSheetId="0" hidden="1">Expe!$B$2:$W$223</definedName>
    <definedName name="BLOCK_SIZE">Params!$B$19</definedName>
    <definedName name="CHUNK_COL">Params!$B$3</definedName>
    <definedName name="EVAL_AUTO">Params!$B$13</definedName>
    <definedName name="EVALS_COST">Params!$B$11</definedName>
    <definedName name="EVALS_DURATION">Params!$B$12</definedName>
    <definedName name="EVALS_LLM">Params!$B$10</definedName>
    <definedName name="EXPE">OFFSET(Expe!$A$1, HEADER_SIZE, 0, NB_ROWS, 1)</definedName>
    <definedName name="FACT_COL">Params!$B$4</definedName>
    <definedName name="FACTS_COST">Params!$B$7</definedName>
    <definedName name="FACTS_DURATION">Params!$B$8</definedName>
    <definedName name="FACTS_LLM">Params!$B$6</definedName>
    <definedName name="HALLUS">Params!$B$14</definedName>
    <definedName name="HEADER_SIZE">Params!$B$1</definedName>
    <definedName name="NB_FACTS">Params!$B$18</definedName>
    <definedName name="NB_LLMS">Params!$B$16</definedName>
    <definedName name="NB_QUESTIONS">Params!$B$17</definedName>
    <definedName name="NB_ROWS">Params!$B$20</definedName>
    <definedName name="QUESTION_COL">Params!$B$2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3" l="1" a="1"/>
  <c r="B20" i="3" s="1"/>
  <c r="I1" i="3"/>
  <c r="B19" i="3" l="1" a="1"/>
  <c r="B19" i="3" s="1"/>
  <c r="B16" i="3" s="1" a="1"/>
  <c r="B16" i="3" s="1"/>
  <c r="D2" i="2" a="1"/>
  <c r="D2" i="2" s="1"/>
  <c r="D4" i="2" s="1" a="1"/>
  <c r="D4" i="2" s="1"/>
  <c r="B17" i="3"/>
  <c r="B18" i="3"/>
  <c r="A2" i="2" s="1"/>
  <c r="B2" i="2" a="1"/>
  <c r="B2" i="2" s="1"/>
  <c r="B4" i="2" s="1" a="1"/>
  <c r="B4" i="2" s="1"/>
  <c r="A1" i="2" l="1"/>
  <c r="D9" i="2" a="1"/>
  <c r="D9" i="2" s="1"/>
  <c r="D10" i="2" s="1"/>
  <c r="D12" i="2" s="1"/>
  <c r="D6" i="2" a="1"/>
  <c r="D6" i="2" s="1"/>
  <c r="D7" i="2" a="1"/>
  <c r="D7" i="2" s="1"/>
  <c r="D8" i="2" s="1"/>
  <c r="D5" i="2" a="1"/>
  <c r="D5" i="2" s="1"/>
  <c r="D3" i="2" a="1"/>
  <c r="D3" i="2" s="1"/>
  <c r="B5" i="2" a="1"/>
  <c r="B5" i="2" s="1"/>
  <c r="B3" i="2" a="1"/>
  <c r="B3" i="2" s="1"/>
  <c r="B6" i="2" a="1"/>
  <c r="B6" i="2" s="1"/>
  <c r="D1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<sst xmlns="http://schemas.openxmlformats.org/spreadsheetml/2006/main" count="89" uniqueCount="63">
  <si>
    <t>Questions</t>
  </si>
  <si>
    <t>Chunk</t>
  </si>
  <si>
    <t>Facts</t>
  </si>
  <si>
    <t>Answers</t>
  </si>
  <si>
    <t>Eval</t>
  </si>
  <si>
    <t>N°</t>
  </si>
  <si>
    <t>Text</t>
  </si>
  <si>
    <t>Model</t>
  </si>
  <si>
    <t>Cost</t>
  </si>
  <si>
    <t>Duration</t>
  </si>
  <si>
    <t>Date</t>
  </si>
  <si>
    <t>LLM</t>
  </si>
  <si>
    <t>Auto</t>
  </si>
  <si>
    <t>Hallus</t>
  </si>
  <si>
    <t>Prec</t>
  </si>
  <si>
    <t>Rec</t>
  </si>
  <si>
    <t>Human</t>
  </si>
  <si>
    <t>FACTS</t>
  </si>
  <si>
    <t>AUTO EVALUATION</t>
  </si>
  <si>
    <t>Nb good answers (=1)</t>
  </si>
  <si>
    <t>HEADER_SIZE</t>
  </si>
  <si>
    <t>&lt;- These values are constants</t>
  </si>
  <si>
    <t>QUESTION_COL</t>
  </si>
  <si>
    <t>&lt;- These values are offset from $A$1</t>
  </si>
  <si>
    <t>CHUNK_COL</t>
  </si>
  <si>
    <t>FACT_COL</t>
  </si>
  <si>
    <t>&lt;- These values are offset within the LLM block</t>
  </si>
  <si>
    <t>COST</t>
  </si>
  <si>
    <t>DURATION</t>
  </si>
  <si>
    <t>EVAL</t>
  </si>
  <si>
    <t>EVAL_AUTO</t>
  </si>
  <si>
    <t>HALLUS</t>
  </si>
  <si>
    <t>NB_LLMS</t>
  </si>
  <si>
    <t>NB_QUESTIONS</t>
  </si>
  <si>
    <t>NB_FACTS</t>
  </si>
  <si>
    <t>BLOCK_SIZE</t>
  </si>
  <si>
    <t>NB_ROWS</t>
  </si>
  <si>
    <t>per question</t>
  </si>
  <si>
    <t>ratio</t>
  </si>
  <si>
    <t>Nb bad answers (&lt;1)</t>
  </si>
  <si>
    <t>#</t>
  </si>
  <si>
    <t>question.text</t>
  </si>
  <si>
    <t>chunks[i].text</t>
  </si>
  <si>
    <t>facts[i].text</t>
  </si>
  <si>
    <t>facts.llm_answer.full_name</t>
  </si>
  <si>
    <t>facts.llm_answer.cost</t>
  </si>
  <si>
    <t>facts.llm_answer.duration</t>
  </si>
  <si>
    <t>facts.llm_answer.timestamp</t>
  </si>
  <si>
    <t>answers[i].text</t>
  </si>
  <si>
    <t>answers[i].llm_answer.name</t>
  </si>
  <si>
    <t>answers[i].llm_answer.cost</t>
  </si>
  <si>
    <t>answers[i].llm_answer.duration</t>
  </si>
  <si>
    <t>answers[i].llm_answer.timestamp</t>
  </si>
  <si>
    <t>answers[i].eval.auto</t>
  </si>
  <si>
    <t>answers[i].eval.meta["hallus"]</t>
  </si>
  <si>
    <t>answers[i].eval.meta["precision"]</t>
  </si>
  <si>
    <t>answers[i].eval.meta["recall"]</t>
  </si>
  <si>
    <t>answers[i].eval.llm_answer.full_name</t>
  </si>
  <si>
    <t>answers[i].eval.llm_answer.cost</t>
  </si>
  <si>
    <t>answers[i].eval.llm_answer.duration</t>
  </si>
  <si>
    <t>answers[i].eval.llm_answer.timestamp</t>
  </si>
  <si>
    <t>answers[i].eval.human</t>
  </si>
  <si>
    <t>answers[i].eval.text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</si>
</sst>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* #,##0.00\ &quot;€&quot;_-;\-* #,##0.00\ &quot;€&quot;_-;_-* &quot;-&quot;??\ &quot;€&quot;_-;_-@_-"/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  <numFmt numFmtId="171" formatCode="0.000&quot; c$&quot;"/>
    <numFmt numFmtId="172" formatCode="[$-F400]h:mm:ss\ AM/PM"/>
    <numFmt numFmtId="175" formatCode="0.0&quot; c$&quot;"/>
    <numFmt numFmtId="176" formatCode="0.00&quot; $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/>
    <xf numFmtId="44" fontId="2" fillId="0" borderId="0"/>
  </cellStyleXfs>
  <cellXfs count="41">
    <xf numFmtId="0" fontId="0" fillId="0" borderId="0" xfId="0"/>
    <xf numFmtId="0" fontId="1" fillId="0" borderId="0" xfId="0" applyFont="1"/>
    <xf numFmtId="9" fontId="2" fillId="0" borderId="0" xfId="1"/>
    <xf numFmtId="164" fontId="2" fillId="0" borderId="0" xfId="1" applyNumberFormat="1"/>
    <xf numFmtId="165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 applyAlignment="1">
      <alignment horizontal="centerContinuous"/>
    </xf>
    <xf numFmtId="168" fontId="1" fillId="0" borderId="0" xfId="0" applyNumberFormat="1" applyFont="1"/>
    <xf numFmtId="168" fontId="0" fillId="0" borderId="0" xfId="0" applyNumberFormat="1"/>
    <xf numFmtId="166" fontId="1" fillId="0" borderId="0" xfId="0" applyNumberFormat="1" applyFont="1" applyAlignment="1">
      <alignment horizontal="centerContinuous"/>
    </xf>
    <xf numFmtId="166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1" fillId="0" borderId="0" xfId="0" applyNumberFormat="1" applyFont="1"/>
    <xf numFmtId="0" fontId="3" fillId="0" borderId="0" xfId="0" applyFont="1"/>
    <xf numFmtId="169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168" fontId="0" fillId="0" borderId="0" xfId="2" applyNumberFormat="1" applyFont="1"/>
    <xf numFmtId="0" fontId="1" fillId="0" borderId="0" xfId="0" applyFont="1" applyAlignment="1">
      <alignment horizontal="center" vertical="top"/>
    </xf>
    <xf numFmtId="9" fontId="4" fillId="0" borderId="0" xfId="1" applyFont="1"/>
    <xf numFmtId="1" fontId="2" fillId="0" borderId="0" xfId="1" applyNumberFormat="1"/>
    <xf numFmtId="171" fontId="2" fillId="0" borderId="0" xfId="1" applyNumberFormat="1"/>
    <xf numFmtId="172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72" fontId="1" fillId="0" borderId="0" xfId="1" applyNumberFormat="1" applyFont="1"/>
    <xf numFmtId="175" fontId="2" fillId="0" borderId="0" xfId="1" applyNumberFormat="1"/>
    <xf numFmtId="176" fontId="1" fillId="0" borderId="0" xfId="1" applyNumberFormat="1" applyFont="1"/>
    <xf numFmtId="0" fontId="1" fillId="0" borderId="0" xfId="1" applyNumberFormat="1" applyFont="1"/>
    <xf numFmtId="1" fontId="1" fillId="0" borderId="0" xfId="1" applyNumberFormat="1" applyFont="1"/>
    <xf numFmtId="9" fontId="2" fillId="0" borderId="0" xfId="1" applyFont="1"/>
  </cellXfs>
  <cellStyles count="3">
    <cellStyle name="Currency" xfId="2" builtinId="4"/>
    <cellStyle name="Normal" xfId="0" builtinId="0"/>
    <cellStyle name="Percent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top style="thin">
          <color auto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top style="thin">
          <color auto="1"/>
        </top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6B0-416E-A2BE-1713BB16FE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B0-416E-A2BE-1713BB16FE4C}"/>
              </c:ext>
            </c:extLst>
          </c:dPt>
          <c:dLbls>
            <c:dLbl>
              <c:idx val="0"/>
              <c:layout>
                <c:manualLayout>
                  <c:x val="0.1012292118582791"/>
                  <c:y val="-0.111111111111111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6B0-416E-A2BE-1713BB16FE4C}"/>
                </c:ext>
              </c:extLst>
            </c:dLbl>
            <c:dLbl>
              <c:idx val="1"/>
              <c:layout>
                <c:manualLayout>
                  <c:x val="-0.13015184381778741"/>
                  <c:y val="4.166666666666666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B0-416E-A2BE-1713BB16FE4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(Stats!$C$9,Stats!$C$11)</c:f>
              <c:strCache>
                <c:ptCount val="2"/>
                <c:pt idx="0">
                  <c:v>Nb good answers (=1)</c:v>
                </c:pt>
                <c:pt idx="1">
                  <c:v>Nb bad answers (&lt;1)</c:v>
                </c:pt>
              </c:strCache>
            </c:strRef>
          </c:cat>
          <c:val>
            <c:numRef>
              <c:f>(Stats!$D$9,Stats!$D$11)</c:f>
              <c:numCache>
                <c:formatCode>0</c:formatCode>
                <c:ptCount val="2"/>
                <c:pt idx="0" formatCode="General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0-416E-A2BE-1713BB16F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2</xdr:row>
      <xdr:rowOff>110490</xdr:rowOff>
    </xdr:from>
    <xdr:to>
      <xdr:col>10</xdr:col>
      <xdr:colOff>289560</xdr:colOff>
      <xdr:row>17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256B8E-CD16-40C7-3878-134F78401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4" width="8.88671875" style="7" customWidth="1"/>
    <col min="5" max="5" width="8.88671875" customWidth="1" outlineLevel="1"/>
    <col min="6" max="6" width="8.88671875" style="14" customWidth="1" outlineLevel="1"/>
    <col min="7" max="7" width="8.88671875" style="10" customWidth="1" outlineLevel="1"/>
    <col min="8" max="8" width="8.88671875" style="11" customWidth="1" outlineLevel="1"/>
    <col min="9" max="9" width="8.88671875" style="7" customWidth="1"/>
    <col min="10" max="10" width="8.88671875" customWidth="1" outlineLevel="1"/>
    <col min="11" max="11" width="7" style="14" customWidth="1" outlineLevel="1"/>
    <col min="12" max="12" width="8.88671875" style="10" customWidth="1" outlineLevel="1"/>
    <col min="13" max="13" width="11.5546875" style="11" customWidth="1" outlineLevel="1"/>
    <col min="14" max="14" width="4.77734375" customWidth="1"/>
    <col min="15" max="18" width="4.77734375" customWidth="1" outlineLevel="1"/>
    <col min="19" max="19" width="7" style="14" customWidth="1" outlineLevel="1"/>
    <col min="20" max="20" width="8.88671875" style="10" customWidth="1" outlineLevel="1"/>
    <col min="21" max="21" width="10.33203125" style="11" customWidth="1" outlineLevel="1"/>
    <col min="22" max="22" width="4.77734375" customWidth="1" outlineLevel="1"/>
    <col min="23" max="23" width="8.88671875" customWidth="1" outlineLevel="1"/>
  </cols>
  <sheetData>
    <row r="1" spans="1:23" s="1" customFormat="1" x14ac:dyDescent="0.3">
      <c r="A1" s="8"/>
      <c r="B1" s="8" t="s">
        <v>0</v>
      </c>
      <c r="C1" s="6" t="s">
        <v>1</v>
      </c>
      <c r="D1" s="9" t="s">
        <v>2</v>
      </c>
      <c r="E1" s="8"/>
      <c r="F1" s="12"/>
      <c r="G1" s="15"/>
      <c r="H1" s="17"/>
      <c r="I1" s="6" t="s">
        <v>3</v>
      </c>
      <c r="K1" s="13"/>
      <c r="L1" s="16"/>
      <c r="M1" s="18"/>
      <c r="N1" s="19" t="s">
        <v>4</v>
      </c>
      <c r="R1" s="19"/>
      <c r="S1" s="13"/>
      <c r="T1" s="16"/>
      <c r="U1" s="18"/>
    </row>
    <row r="2" spans="1:23" s="1" customFormat="1" x14ac:dyDescent="0.3">
      <c r="A2" s="1" t="s">
        <v>5</v>
      </c>
      <c r="B2" s="1" t="s">
        <v>6</v>
      </c>
      <c r="C2" s="6" t="s">
        <v>6</v>
      </c>
      <c r="D2" s="6" t="s">
        <v>6</v>
      </c>
      <c r="E2" s="1" t="s">
        <v>7</v>
      </c>
      <c r="F2" s="13" t="s">
        <v>8</v>
      </c>
      <c r="G2" s="16" t="s">
        <v>9</v>
      </c>
      <c r="H2" s="18" t="s">
        <v>10</v>
      </c>
      <c r="I2" s="6" t="s">
        <v>6</v>
      </c>
      <c r="J2" s="1" t="s">
        <v>11</v>
      </c>
      <c r="K2" s="13" t="s">
        <v>8</v>
      </c>
      <c r="L2" s="16" t="s">
        <v>9</v>
      </c>
      <c r="M2" s="18" t="s">
        <v>10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11</v>
      </c>
      <c r="S2" s="13" t="s">
        <v>8</v>
      </c>
      <c r="T2" s="16" t="s">
        <v>9</v>
      </c>
      <c r="U2" s="18" t="s">
        <v>10</v>
      </c>
      <c r="V2" s="1" t="s">
        <v>16</v>
      </c>
      <c r="W2" s="1" t="s">
        <v>6</v>
      </c>
    </row>
    <row r="3" spans="1:23" x14ac:dyDescent="0.3">
      <c r="A3" t="s">
        <v>40</v>
      </c>
      <c r="B3" t="s">
        <v>41</v>
      </c>
      <c r="C3" s="7" t="s">
        <v>42</v>
      </c>
      <c r="D3" s="7" t="s">
        <v>43</v>
      </c>
      <c r="E3" t="s">
        <v>44</v>
      </c>
      <c r="F3" s="14" t="s">
        <v>45</v>
      </c>
      <c r="G3" s="10" t="s">
        <v>46</v>
      </c>
      <c r="H3" s="11" t="s">
        <v>47</v>
      </c>
      <c r="I3" s="7" t="s">
        <v>48</v>
      </c>
      <c r="J3" s="14" t="s">
        <v>49</v>
      </c>
      <c r="K3" s="14" t="s">
        <v>50</v>
      </c>
      <c r="L3" s="10" t="s">
        <v>51</v>
      </c>
      <c r="M3" s="11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s="14" t="s">
        <v>58</v>
      </c>
      <c r="T3" s="10" t="s">
        <v>59</v>
      </c>
      <c r="U3" t="s">
        <v>60</v>
      </c>
      <c r="V3" t="s">
        <v>61</v>
      </c>
      <c r="W3" t="s">
        <v>62</v>
      </c>
    </row>
    <row r="6" spans="1:23" x14ac:dyDescent="0.3">
      <c r="E6" s="11"/>
      <c r="K6" s="27"/>
      <c r="S6" s="27"/>
    </row>
    <row r="11" spans="1:23" x14ac:dyDescent="0.3">
      <c r="J11" s="14"/>
      <c r="S11"/>
      <c r="T11"/>
      <c r="U11"/>
    </row>
    <row r="20" spans="10:21" x14ac:dyDescent="0.3">
      <c r="J20" s="14"/>
      <c r="S20"/>
      <c r="T20"/>
      <c r="U20"/>
    </row>
    <row r="31" spans="10:21" x14ac:dyDescent="0.3">
      <c r="J31" s="14"/>
      <c r="S31"/>
      <c r="T31"/>
      <c r="U31"/>
    </row>
    <row r="42" spans="10:21" x14ac:dyDescent="0.3">
      <c r="J42" s="14"/>
      <c r="S42"/>
      <c r="T42"/>
      <c r="U42"/>
    </row>
    <row r="47" spans="10:21" x14ac:dyDescent="0.3">
      <c r="J47" s="14"/>
      <c r="S47"/>
      <c r="T47"/>
      <c r="U47"/>
    </row>
    <row r="54" spans="10:21" x14ac:dyDescent="0.3">
      <c r="J54" s="14"/>
      <c r="S54"/>
      <c r="T54"/>
      <c r="U54"/>
    </row>
    <row r="60" spans="10:21" x14ac:dyDescent="0.3">
      <c r="J60" s="14"/>
      <c r="S60"/>
      <c r="T60"/>
      <c r="U60"/>
    </row>
    <row r="64" spans="10:21" x14ac:dyDescent="0.3">
      <c r="J64" s="14"/>
      <c r="S64"/>
      <c r="T64"/>
      <c r="U64"/>
    </row>
    <row r="71" spans="10:21" x14ac:dyDescent="0.3">
      <c r="J71" s="14"/>
      <c r="S71"/>
      <c r="T71"/>
      <c r="U71"/>
    </row>
    <row r="76" spans="10:21" x14ac:dyDescent="0.3">
      <c r="J76" s="14"/>
      <c r="S76"/>
      <c r="T76"/>
      <c r="U76"/>
    </row>
    <row r="86" spans="10:21" x14ac:dyDescent="0.3">
      <c r="J86" s="14"/>
      <c r="S86"/>
      <c r="T86"/>
      <c r="U86"/>
    </row>
    <row r="88" spans="10:21" x14ac:dyDescent="0.3">
      <c r="J88" s="14"/>
      <c r="S88"/>
      <c r="T88"/>
      <c r="U88"/>
    </row>
    <row r="94" spans="10:21" x14ac:dyDescent="0.3">
      <c r="J94" s="14"/>
      <c r="S94"/>
      <c r="T94"/>
      <c r="U94"/>
    </row>
    <row r="100" spans="10:21" x14ac:dyDescent="0.3">
      <c r="J100" s="14"/>
      <c r="S100"/>
      <c r="T100"/>
      <c r="U100"/>
    </row>
    <row r="110" spans="10:21" x14ac:dyDescent="0.3">
      <c r="J110" s="14"/>
      <c r="S110"/>
      <c r="T110"/>
      <c r="U110"/>
    </row>
    <row r="122" spans="10:21" x14ac:dyDescent="0.3">
      <c r="J122" s="14"/>
      <c r="S122"/>
      <c r="T122"/>
      <c r="U122"/>
    </row>
    <row r="128" spans="10:21" x14ac:dyDescent="0.3">
      <c r="J128" s="14"/>
      <c r="S128"/>
      <c r="T128"/>
      <c r="U128"/>
    </row>
    <row r="138" spans="10:21" x14ac:dyDescent="0.3">
      <c r="J138" s="14"/>
      <c r="S138"/>
      <c r="T138"/>
      <c r="U138"/>
    </row>
    <row r="143" spans="10:21" x14ac:dyDescent="0.3">
      <c r="J143" s="14"/>
      <c r="S143"/>
      <c r="T143"/>
      <c r="U143"/>
    </row>
    <row r="149" spans="10:21" x14ac:dyDescent="0.3">
      <c r="J149" s="14"/>
      <c r="S149"/>
      <c r="T149"/>
      <c r="U149"/>
    </row>
    <row r="155" spans="10:21" x14ac:dyDescent="0.3">
      <c r="J155" s="14"/>
      <c r="S155"/>
      <c r="T155"/>
      <c r="U155"/>
    </row>
    <row r="162" spans="10:21" x14ac:dyDescent="0.3">
      <c r="J162" s="14"/>
      <c r="S162"/>
      <c r="T162"/>
      <c r="U162"/>
    </row>
    <row r="166" spans="10:21" x14ac:dyDescent="0.3">
      <c r="J166" s="14"/>
      <c r="S166"/>
      <c r="T166"/>
      <c r="U166"/>
    </row>
    <row r="176" spans="10:21" x14ac:dyDescent="0.3">
      <c r="J176" s="14"/>
      <c r="S176"/>
      <c r="T176"/>
      <c r="U176"/>
    </row>
    <row r="186" spans="10:21" x14ac:dyDescent="0.3">
      <c r="J186" s="14"/>
      <c r="S186"/>
      <c r="T186"/>
      <c r="U186"/>
    </row>
    <row r="191" spans="10:21" x14ac:dyDescent="0.3">
      <c r="J191" s="14"/>
      <c r="S191"/>
      <c r="T191"/>
      <c r="U191"/>
    </row>
    <row r="196" spans="10:21" x14ac:dyDescent="0.3">
      <c r="J196" s="14"/>
      <c r="S196"/>
      <c r="T196"/>
      <c r="U196"/>
    </row>
    <row r="206" spans="10:21" x14ac:dyDescent="0.3">
      <c r="J206" s="14"/>
      <c r="S206"/>
      <c r="T206"/>
      <c r="U206"/>
    </row>
    <row r="217" spans="10:21" x14ac:dyDescent="0.3">
      <c r="J217" s="14"/>
      <c r="S217"/>
      <c r="T217"/>
      <c r="U217"/>
    </row>
  </sheetData>
  <autoFilter ref="B2:W223" xr:uid="{00000000-0009-0000-0000-000000000000}"/>
  <conditionalFormatting sqref="A3:XFD1000">
    <cfRule type="expression" dxfId="2" priority="5">
      <formula>AND($B3&lt;&gt;$B2, $B3&lt;&gt;"")</formula>
    </cfRule>
  </conditionalFormatting>
  <conditionalFormatting sqref="N3:N1048576">
    <cfRule type="cellIs" dxfId="1" priority="4" operator="between">
      <formula>0.001</formula>
      <formula>0.999</formula>
    </cfRule>
  </conditionalFormatting>
  <conditionalFormatting sqref="O3:O1048576"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3" sqref="B3"/>
    </sheetView>
  </sheetViews>
  <sheetFormatPr defaultRowHeight="14.4" x14ac:dyDescent="0.3"/>
  <cols>
    <col min="1" max="1" width="25.5546875" style="25" customWidth="1"/>
    <col min="2" max="2" width="10.6640625" customWidth="1"/>
    <col min="3" max="3" width="20.109375" bestFit="1" customWidth="1"/>
  </cols>
  <sheetData>
    <row r="1" spans="1:12" x14ac:dyDescent="0.3">
      <c r="A1" s="20">
        <f ca="1">NB_QUESTIONS</f>
        <v>1</v>
      </c>
      <c r="B1" s="1" t="s">
        <v>17</v>
      </c>
      <c r="C1" s="8"/>
      <c r="D1" s="33" t="s">
        <v>18</v>
      </c>
      <c r="E1" s="21"/>
      <c r="F1" s="21"/>
      <c r="J1" s="1"/>
      <c r="K1" s="1"/>
      <c r="L1" s="13"/>
    </row>
    <row r="2" spans="1:12" x14ac:dyDescent="0.3">
      <c r="A2" s="22">
        <f ca="1">NB_FACTS</f>
        <v>1</v>
      </c>
      <c r="B2" s="28" t="str">
        <f t="array" aca="1" ref="B2" ca="1">OFFSET(EXPE, 0, FACTS_LLM, 1, 1)</f>
        <v>facts.llm_answer.full_name</v>
      </c>
      <c r="C2" s="28"/>
      <c r="D2" s="28" t="str">
        <f t="array" aca="1" ref="D2" ca="1">OFFSET(EXPE, 0, EVALS_LLM, 1, 1)</f>
        <v>answers[i].eval.llm_answer.full_name</v>
      </c>
      <c r="E2" s="28"/>
      <c r="F2" s="28"/>
      <c r="J2" s="28"/>
      <c r="K2" s="28"/>
      <c r="L2" s="32"/>
    </row>
    <row r="3" spans="1:12" x14ac:dyDescent="0.3">
      <c r="A3" s="23" t="s">
        <v>9</v>
      </c>
      <c r="B3" s="35" cm="1">
        <f t="array" aca="1" ref="B3" ca="1">SUMIF(OFFSET(EXPE, 0, FACTS_LLM), B$2, OFFSET(EXPE, 0, FACTS_DURATION))/86400</f>
        <v>0</v>
      </c>
      <c r="C3" s="23" t="s">
        <v>9</v>
      </c>
      <c r="D3" s="35" cm="1">
        <f t="array" aca="1" ref="D3" ca="1">SUMIF(OFFSET(EXPE, 0, EVALS_LLM), D$2, OFFSET(EXPE, 0, EVALS_DURATION))/86400</f>
        <v>0</v>
      </c>
      <c r="E3" s="3"/>
      <c r="F3" s="3"/>
      <c r="H3" s="24"/>
    </row>
    <row r="4" spans="1:12" x14ac:dyDescent="0.3">
      <c r="A4" s="34" t="s">
        <v>37</v>
      </c>
      <c r="B4" s="3" t="e">
        <f t="array" aca="1" ref="B4" ca="1">AVERAGEIF(OFFSET(EXPE, 0, FACTS_LLM), B$2, OFFSET(EXPE, 0, FACTS_DURATION))</f>
        <v>#DIV/0!</v>
      </c>
      <c r="C4" s="34" t="s">
        <v>37</v>
      </c>
      <c r="D4" s="3" t="e" cm="1">
        <f t="array" aca="1" ref="D4" ca="1">AVERAGEIF(OFFSET(EXPE, 0, EVALS_LLM), D$2, OFFSET(EXPE, 0, EVALS_DURATION))</f>
        <v>#DIV/0!</v>
      </c>
      <c r="E4" s="4"/>
      <c r="F4" s="4"/>
      <c r="H4" s="24"/>
    </row>
    <row r="5" spans="1:12" x14ac:dyDescent="0.3">
      <c r="A5" s="23" t="s">
        <v>8</v>
      </c>
      <c r="B5" s="37" cm="1">
        <f t="array" aca="1" ref="B5" ca="1">SUMIF(OFFSET(EXPE, 0, FACTS_LLM), B$2, OFFSET(EXPE, 0, FACTS_COST))</f>
        <v>0</v>
      </c>
      <c r="C5" s="23" t="s">
        <v>8</v>
      </c>
      <c r="D5" s="37" cm="1">
        <f t="array" aca="1" ref="D5" ca="1">SUMIF(OFFSET(EXPE, 0, EVALS_LLM), D$2, OFFSET(EXPE, 0, EVALS_COST))</f>
        <v>0</v>
      </c>
      <c r="E5" s="4"/>
      <c r="F5" s="4"/>
      <c r="H5" s="24"/>
    </row>
    <row r="6" spans="1:12" x14ac:dyDescent="0.3">
      <c r="A6" s="34" t="s">
        <v>37</v>
      </c>
      <c r="B6" s="36" t="e">
        <f t="array" aca="1" ref="B6" ca="1">AVERAGEIF(OFFSET(EXPE, 0, FACTS_LLM), B$2, OFFSET(EXPE, 0, FACTS_COST))*100</f>
        <v>#DIV/0!</v>
      </c>
      <c r="C6" s="34" t="s">
        <v>37</v>
      </c>
      <c r="D6" s="36" t="e" cm="1">
        <f t="array" aca="1" ref="D6" ca="1">AVERAGEIF(OFFSET(EXPE, 0, EVALS_LLM), D$2, OFFSET(EXPE, 0, EVALS_COST))*100</f>
        <v>#DIV/0!</v>
      </c>
      <c r="E6" s="4"/>
      <c r="F6" s="4"/>
    </row>
    <row r="7" spans="1:12" x14ac:dyDescent="0.3">
      <c r="A7" s="23"/>
      <c r="B7" s="3"/>
      <c r="C7" s="23" t="s">
        <v>13</v>
      </c>
      <c r="D7" s="38" cm="1">
        <f t="array" aca="1" ref="D7" ca="1">SUMIF(OFFSET(EXPE, 0, EVALS_LLM), D$2, OFFSET(EXPE, 0, HALLUS))</f>
        <v>0</v>
      </c>
      <c r="E7" s="4"/>
      <c r="F7" s="4"/>
    </row>
    <row r="8" spans="1:12" x14ac:dyDescent="0.3">
      <c r="A8" s="23"/>
      <c r="B8" s="31"/>
      <c r="C8" s="34" t="s">
        <v>37</v>
      </c>
      <c r="D8" s="5">
        <f ca="1">D7/NB_QUESTIONS</f>
        <v>0</v>
      </c>
      <c r="E8" s="4"/>
      <c r="F8" s="4"/>
    </row>
    <row r="9" spans="1:12" x14ac:dyDescent="0.3">
      <c r="A9" s="23"/>
      <c r="B9" s="30"/>
      <c r="C9" s="23" t="s">
        <v>19</v>
      </c>
      <c r="D9" s="38" cm="1">
        <f t="array" aca="1" ref="D9" ca="1">COUNTIFS(OFFSET(EXPE, 0, EVALS_LLM), D$2, OFFSET(EXPE, 0, EVAL_AUTO), 1)</f>
        <v>0</v>
      </c>
      <c r="E9" s="30"/>
      <c r="F9" s="30"/>
    </row>
    <row r="10" spans="1:12" x14ac:dyDescent="0.3">
      <c r="A10" s="23"/>
      <c r="B10" s="29"/>
      <c r="C10" s="34" t="s">
        <v>38</v>
      </c>
      <c r="D10" s="2">
        <f ca="1">D9/NB_QUESTIONS</f>
        <v>0</v>
      </c>
      <c r="E10" s="29"/>
      <c r="F10" s="29"/>
    </row>
    <row r="11" spans="1:12" x14ac:dyDescent="0.3">
      <c r="A11" s="23"/>
      <c r="B11" s="30"/>
      <c r="C11" s="23" t="s">
        <v>39</v>
      </c>
      <c r="D11" s="39">
        <f ca="1">NB_QUESTIONS-D9</f>
        <v>1</v>
      </c>
      <c r="E11" s="30"/>
      <c r="F11" s="30"/>
    </row>
    <row r="12" spans="1:12" x14ac:dyDescent="0.3">
      <c r="A12" s="23"/>
      <c r="B12" s="29"/>
      <c r="C12" s="34" t="s">
        <v>38</v>
      </c>
      <c r="D12" s="40">
        <f ca="1">1-D10</f>
        <v>1</v>
      </c>
      <c r="E12" s="29"/>
      <c r="F12" s="29"/>
    </row>
    <row r="13" spans="1:12" x14ac:dyDescent="0.3">
      <c r="A13" s="23"/>
      <c r="B13" s="30"/>
      <c r="C13" s="29"/>
      <c r="D13" s="2"/>
      <c r="E13" s="2"/>
      <c r="F13" s="2"/>
    </row>
    <row r="14" spans="1:12" x14ac:dyDescent="0.3">
      <c r="A14" s="23"/>
      <c r="B14" s="29"/>
      <c r="C14" s="2"/>
      <c r="D14" s="5"/>
      <c r="E14" s="5"/>
      <c r="F14" s="5"/>
    </row>
    <row r="15" spans="1:12" x14ac:dyDescent="0.3">
      <c r="A15" s="23"/>
      <c r="B15" s="30"/>
      <c r="C15" s="5"/>
      <c r="D15" s="29"/>
      <c r="E15" s="29"/>
      <c r="F15" s="29"/>
    </row>
    <row r="16" spans="1:12" x14ac:dyDescent="0.3">
      <c r="A16" s="23"/>
      <c r="B16" s="29"/>
      <c r="C16" s="29"/>
      <c r="D16" s="5"/>
      <c r="E16" s="5"/>
      <c r="F16" s="5"/>
    </row>
    <row r="17" spans="1:6" x14ac:dyDescent="0.3">
      <c r="A17" s="23"/>
      <c r="B17" s="29"/>
      <c r="C17" s="5"/>
      <c r="D17" s="29"/>
      <c r="E17" s="29"/>
      <c r="F17" s="29"/>
    </row>
    <row r="18" spans="1:6" x14ac:dyDescent="0.3">
      <c r="A18" s="23"/>
      <c r="B18" s="5"/>
      <c r="C18" s="29"/>
      <c r="D18" s="5"/>
      <c r="E18" s="5"/>
      <c r="F18" s="5"/>
    </row>
    <row r="19" spans="1:6" x14ac:dyDescent="0.3">
      <c r="A19" s="23"/>
      <c r="B19" s="29"/>
      <c r="C19" s="5"/>
      <c r="D19" s="29"/>
      <c r="E19" s="29"/>
      <c r="F19" s="29"/>
    </row>
    <row r="20" spans="1:6" x14ac:dyDescent="0.3">
      <c r="C20" s="29"/>
    </row>
  </sheetData>
  <pageMargins left="0.7" right="0.7" top="0.75" bottom="0.75" header="0.3" footer="0.3"/>
  <pageSetup paperSize="9" orientation="portrait" horizontalDpi="42949672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B14" sqref="B14"/>
    </sheetView>
  </sheetViews>
  <sheetFormatPr defaultRowHeight="14.4" x14ac:dyDescent="0.3"/>
  <cols>
    <col min="1" max="1" width="20.109375" bestFit="1" customWidth="1"/>
  </cols>
  <sheetData>
    <row r="1" spans="1:12" x14ac:dyDescent="0.3">
      <c r="A1" t="s">
        <v>20</v>
      </c>
      <c r="B1">
        <v>2</v>
      </c>
      <c r="D1" t="s">
        <v>21</v>
      </c>
      <c r="I1" s="26" t="str">
        <f>"Computed cells have a yellow background"</f>
        <v>Computed cells have a yellow background</v>
      </c>
      <c r="J1" s="26"/>
      <c r="K1" s="26"/>
      <c r="L1" s="26"/>
    </row>
    <row r="2" spans="1:12" x14ac:dyDescent="0.3">
      <c r="A2" t="s">
        <v>22</v>
      </c>
      <c r="B2">
        <v>1</v>
      </c>
      <c r="D2" t="s">
        <v>23</v>
      </c>
    </row>
    <row r="3" spans="1:12" x14ac:dyDescent="0.3">
      <c r="A3" t="s">
        <v>24</v>
      </c>
      <c r="B3">
        <v>2</v>
      </c>
    </row>
    <row r="4" spans="1:12" x14ac:dyDescent="0.3">
      <c r="A4" t="s">
        <v>25</v>
      </c>
      <c r="B4">
        <v>3</v>
      </c>
    </row>
    <row r="5" spans="1:12" x14ac:dyDescent="0.3">
      <c r="A5" s="1" t="s">
        <v>17</v>
      </c>
    </row>
    <row r="6" spans="1:12" x14ac:dyDescent="0.3">
      <c r="A6" t="s">
        <v>11</v>
      </c>
      <c r="B6">
        <v>4</v>
      </c>
      <c r="D6" t="s">
        <v>26</v>
      </c>
    </row>
    <row r="7" spans="1:12" x14ac:dyDescent="0.3">
      <c r="A7" t="s">
        <v>27</v>
      </c>
      <c r="B7">
        <v>5</v>
      </c>
    </row>
    <row r="8" spans="1:12" x14ac:dyDescent="0.3">
      <c r="A8" t="s">
        <v>28</v>
      </c>
      <c r="B8">
        <v>6</v>
      </c>
    </row>
    <row r="9" spans="1:12" x14ac:dyDescent="0.3">
      <c r="A9" s="1" t="s">
        <v>29</v>
      </c>
    </row>
    <row r="10" spans="1:12" x14ac:dyDescent="0.3">
      <c r="A10" t="s">
        <v>11</v>
      </c>
      <c r="B10">
        <v>17</v>
      </c>
    </row>
    <row r="11" spans="1:12" x14ac:dyDescent="0.3">
      <c r="A11" t="s">
        <v>27</v>
      </c>
      <c r="B11">
        <v>18</v>
      </c>
    </row>
    <row r="12" spans="1:12" x14ac:dyDescent="0.3">
      <c r="A12" t="s">
        <v>28</v>
      </c>
      <c r="B12">
        <v>19</v>
      </c>
    </row>
    <row r="13" spans="1:12" x14ac:dyDescent="0.3">
      <c r="A13" t="s">
        <v>30</v>
      </c>
      <c r="B13">
        <v>13</v>
      </c>
    </row>
    <row r="14" spans="1:12" x14ac:dyDescent="0.3">
      <c r="A14" t="s">
        <v>31</v>
      </c>
      <c r="B14">
        <v>14</v>
      </c>
    </row>
    <row r="16" spans="1:12" x14ac:dyDescent="0.3">
      <c r="A16" t="s">
        <v>32</v>
      </c>
      <c r="B16" s="26">
        <f t="array" aca="1" ref="B16" ca="1">COUNTA(OFFSET(Expe!$B$1, HEADER_SIZE, FACTS_LLM, BLOCK_SIZE, 1))</f>
        <v>1</v>
      </c>
    </row>
    <row r="17" spans="1:2" x14ac:dyDescent="0.3">
      <c r="A17" t="s">
        <v>33</v>
      </c>
      <c r="B17" s="26">
        <f ca="1">COUNTA(OFFSET(EXPE,0,QUESTION_COL))</f>
        <v>1</v>
      </c>
    </row>
    <row r="18" spans="1:2" x14ac:dyDescent="0.3">
      <c r="A18" t="s">
        <v>34</v>
      </c>
      <c r="B18" s="26">
        <f ca="1">COUNTA(OFFSET(EXPE, 0, FACT_COL))</f>
        <v>1</v>
      </c>
    </row>
    <row r="19" spans="1:2" x14ac:dyDescent="0.3">
      <c r="A19" t="s">
        <v>35</v>
      </c>
      <c r="B19" s="26" t="e">
        <f t="array" aca="1" ref="B19" ca="1">MATCH(TRUE, NOT(ISBLANK(OFFSET(EXPE,1, 0))), 0)</f>
        <v>#N/A</v>
      </c>
    </row>
    <row r="20" spans="1:2" x14ac:dyDescent="0.3">
      <c r="A20" t="s">
        <v>36</v>
      </c>
      <c r="B20" s="26">
        <f t="array" aca="1" ref="B20" ca="1">MAX(MAX((OFFSET(Expe!$B$1,HEADER_SIZE,CHUNK_COL,100000,1)&lt;&gt;"") * (ROW(OFFSET(Expe!$B$1,HEADER_SIZE,CHUNK_COL,100000,1)))), MAX((OFFSET(Expe!$B$1,HEADER_SIZE,FACT_COL,100000,1)&lt;&gt;"") * (ROW(OFFSET(Expe!$B$1,HEADER_SIZE,FACT_COL,100000,1)))), MAX((OFFSET(Expe!$B$1,HEADER_SIZE,FACTS_LLM,100000,1)&lt;&gt;"") * (ROW(OFFSET(Expe!$B$1,HEADER_SIZE,FACTS_LLM,100000,1)))))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Expe</vt:lpstr>
      <vt:lpstr>Stats</vt:lpstr>
      <vt:lpstr>Params</vt:lpstr>
      <vt:lpstr>BLOCK_SIZE</vt:lpstr>
      <vt:lpstr>CHUNK_COL</vt:lpstr>
      <vt:lpstr>EVAL_AUTO</vt:lpstr>
      <vt:lpstr>EVALS_COST</vt:lpstr>
      <vt:lpstr>EVALS_DURATION</vt:lpstr>
      <vt:lpstr>EVALS_LLM</vt:lpstr>
      <vt:lpstr>FACT_COL</vt:lpstr>
      <vt:lpstr>FACTS_COST</vt:lpstr>
      <vt:lpstr>FACTS_DURATION</vt:lpstr>
      <vt:lpstr>FACTS_LLM</vt:lpstr>
      <vt:lpstr>HALLUS</vt:lpstr>
      <vt:lpstr>HEADER_SIZE</vt:lpstr>
      <vt:lpstr>NB_FACTS</vt:lpstr>
      <vt:lpstr>NB_LLMS</vt:lpstr>
      <vt:lpstr>NB_QUESTIONS</vt:lpstr>
      <vt:lpstr>NB_ROWS</vt:lpstr>
      <vt:lpstr>QUESTION_COL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2024-03-17T22:01:11Z</dcterms:modified>
</cp:coreProperties>
</file>