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_recital\source\repos\rag-projects\google_nq\res\spreadsheet_templates\"/>
    </mc:Choice>
  </mc:AlternateContent>
  <xr:revisionPtr revIDLastSave="0" documentId="13_ncr:1_{B2DA4792-AFF4-4C7C-A3CB-CD9E34D372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" sheetId="1" r:id="rId1"/>
    <sheet name="Stats" sheetId="2" r:id="rId2"/>
    <sheet name="Params" sheetId="3" r:id="rId3"/>
  </sheets>
  <definedNames>
    <definedName name="_xlnm._FilterDatabase" localSheetId="0" hidden="1">Expe!$B$2:$AA$502</definedName>
    <definedName name="BLOCK_SIZE">Params!$B$21</definedName>
    <definedName name="CHUNK_COL">Params!$B$3</definedName>
    <definedName name="CHUNKS_OK">Params!$B$10</definedName>
    <definedName name="COST">Params!$B$6</definedName>
    <definedName name="DURATION">Params!$B$7</definedName>
    <definedName name="EVAL_AUTO">Params!$B$14</definedName>
    <definedName name="EVAL_HUMAN">Params!$B$15</definedName>
    <definedName name="EXPE">OFFSET(Expe!$A$1, HEADER_SIZE, 0, NB_ROWS, 1)</definedName>
    <definedName name="FACT_COL">Params!$B$4</definedName>
    <definedName name="HALLUS">Params!$B$16</definedName>
    <definedName name="HEADER_SIZE">Params!$B$1</definedName>
    <definedName name="JSON_OK">Params!$B$8</definedName>
    <definedName name="LANG">Params!$B$11</definedName>
    <definedName name="LLM_COL">Params!$B$5</definedName>
    <definedName name="NB_DOCS">Params!$B$12</definedName>
    <definedName name="NB_DOCS_AND_PAGES">Params!$B$13</definedName>
    <definedName name="NB_FACTS">Params!$B$20</definedName>
    <definedName name="NB_LLMS">Params!$B$18</definedName>
    <definedName name="NB_QUESTIONS">Params!$B$19</definedName>
    <definedName name="NB_ROWS">Params!$B$22</definedName>
    <definedName name="Q_OK">Params!$B$9</definedName>
    <definedName name="QUESTION_COL">Params!$B$2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U3" i="1"/>
  <c r="B22" i="3" a="1"/>
  <c r="B22" i="3" s="1"/>
  <c r="B21" i="3" a="1"/>
  <c r="B21" i="3" s="1"/>
  <c r="B18" i="3" s="1"/>
  <c r="G2" i="2" s="1"/>
  <c r="B20" i="3"/>
  <c r="A2" i="2" s="1"/>
  <c r="B19" i="3"/>
  <c r="A1" i="2" s="1"/>
  <c r="I1" i="3"/>
  <c r="G7" i="2" l="1" a="1"/>
  <c r="G7" i="2" s="1"/>
  <c r="G12" i="2"/>
  <c r="G27" i="2"/>
  <c r="G3" i="2" a="1"/>
  <c r="G3" i="2" s="1"/>
  <c r="G13" i="2" a="1"/>
  <c r="G13" i="2" s="1"/>
  <c r="G18" i="2"/>
  <c r="G28" i="2"/>
  <c r="G6" i="2"/>
  <c r="G8" i="2"/>
  <c r="G21" i="2"/>
  <c r="G29" i="2"/>
  <c r="G26" i="2"/>
  <c r="G4" i="2" a="1"/>
  <c r="G4" i="2" s="1"/>
  <c r="G9" i="2" a="1"/>
  <c r="G9" i="2" s="1"/>
  <c r="G14" i="2"/>
  <c r="G22" i="2"/>
  <c r="G30" i="2"/>
  <c r="G15" i="2" a="1"/>
  <c r="G15" i="2" s="1"/>
  <c r="G23" i="2"/>
  <c r="G31" i="2"/>
  <c r="G17" i="2" a="1"/>
  <c r="G17" i="2" s="1"/>
  <c r="G5" i="2" a="1"/>
  <c r="G5" i="2" s="1"/>
  <c r="G10" i="2"/>
  <c r="G24" i="2"/>
  <c r="G11" i="2" a="1"/>
  <c r="G11" i="2" s="1"/>
  <c r="G16" i="2"/>
  <c r="G25" i="2"/>
  <c r="F2" i="2"/>
  <c r="E2" i="2"/>
  <c r="D2" i="2"/>
  <c r="C2" i="2"/>
  <c r="B2" i="2"/>
  <c r="J1" i="2"/>
  <c r="J2" i="2"/>
  <c r="D26" i="2" l="1"/>
  <c r="D28" i="2"/>
  <c r="D30" i="2"/>
  <c r="D31" i="2" s="1"/>
  <c r="D3" i="2" a="1"/>
  <c r="D3" i="2" s="1"/>
  <c r="D4" i="2" a="1"/>
  <c r="D4" i="2" s="1"/>
  <c r="D5" i="2" a="1"/>
  <c r="D5" i="2" s="1"/>
  <c r="D6" i="2" s="1"/>
  <c r="D9" i="2" a="1"/>
  <c r="D9" i="2" s="1"/>
  <c r="D10" i="2" s="1"/>
  <c r="D13" i="2" a="1"/>
  <c r="D13" i="2" s="1"/>
  <c r="D14" i="2" s="1"/>
  <c r="D17" i="2" a="1"/>
  <c r="D17" i="2" s="1"/>
  <c r="D18" i="2" s="1"/>
  <c r="D21" i="2"/>
  <c r="D22" i="2" s="1"/>
  <c r="D23" i="2"/>
  <c r="D24" i="2" s="1"/>
  <c r="D25" i="2"/>
  <c r="D27" i="2"/>
  <c r="D29" i="2"/>
  <c r="D7" i="2" a="1"/>
  <c r="D7" i="2" s="1"/>
  <c r="D8" i="2" s="1"/>
  <c r="D11" i="2" a="1"/>
  <c r="D11" i="2" s="1"/>
  <c r="D12" i="2" s="1"/>
  <c r="D15" i="2" a="1"/>
  <c r="D15" i="2" s="1"/>
  <c r="D16" i="2" s="1"/>
  <c r="F7" i="2" a="1"/>
  <c r="F7" i="2" s="1"/>
  <c r="F11" i="2" a="1"/>
  <c r="F11" i="2" s="1"/>
  <c r="F15" i="2" a="1"/>
  <c r="F15" i="2" s="1"/>
  <c r="F6" i="2"/>
  <c r="F10" i="2"/>
  <c r="F14" i="2"/>
  <c r="F18" i="2"/>
  <c r="F22" i="2"/>
  <c r="F24" i="2"/>
  <c r="F26" i="2"/>
  <c r="F28" i="2"/>
  <c r="F30" i="2"/>
  <c r="F23" i="2"/>
  <c r="F31" i="2"/>
  <c r="F3" i="2" a="1"/>
  <c r="F3" i="2" s="1"/>
  <c r="F4" i="2" a="1"/>
  <c r="F4" i="2" s="1"/>
  <c r="F5" i="2" a="1"/>
  <c r="F5" i="2" s="1"/>
  <c r="F9" i="2" a="1"/>
  <c r="F9" i="2" s="1"/>
  <c r="F13" i="2" a="1"/>
  <c r="F13" i="2" s="1"/>
  <c r="F17" i="2" a="1"/>
  <c r="F17" i="2" s="1"/>
  <c r="F8" i="2"/>
  <c r="F12" i="2"/>
  <c r="F16" i="2"/>
  <c r="F21" i="2"/>
  <c r="F25" i="2"/>
  <c r="F27" i="2"/>
  <c r="F29" i="2"/>
  <c r="C3" i="2" a="1"/>
  <c r="C3" i="2" s="1"/>
  <c r="C4" i="2" a="1"/>
  <c r="C4" i="2" s="1"/>
  <c r="C5" i="2" a="1"/>
  <c r="C5" i="2" s="1"/>
  <c r="C6" i="2" s="1"/>
  <c r="C9" i="2" a="1"/>
  <c r="C9" i="2" s="1"/>
  <c r="C13" i="2" a="1"/>
  <c r="C13" i="2" s="1"/>
  <c r="C17" i="2" a="1"/>
  <c r="C17" i="2" s="1"/>
  <c r="C26" i="2"/>
  <c r="C28" i="2"/>
  <c r="C30" i="2"/>
  <c r="C31" i="2" s="1"/>
  <c r="C7" i="2" a="1"/>
  <c r="C7" i="2" s="1"/>
  <c r="C8" i="2" s="1"/>
  <c r="C11" i="2" a="1"/>
  <c r="C11" i="2" s="1"/>
  <c r="C15" i="2" a="1"/>
  <c r="C15" i="2" s="1"/>
  <c r="C21" i="2"/>
  <c r="C22" i="2" s="1"/>
  <c r="C23" i="2"/>
  <c r="C24" i="2" s="1"/>
  <c r="C25" i="2"/>
  <c r="C27" i="2"/>
  <c r="C29" i="2"/>
  <c r="E7" i="2" a="1"/>
  <c r="E7" i="2" s="1"/>
  <c r="E11" i="2" a="1"/>
  <c r="E11" i="2" s="1"/>
  <c r="E15" i="2" a="1"/>
  <c r="E15" i="2" s="1"/>
  <c r="E6" i="2"/>
  <c r="E10" i="2"/>
  <c r="E14" i="2"/>
  <c r="E18" i="2"/>
  <c r="E22" i="2"/>
  <c r="E24" i="2"/>
  <c r="E26" i="2"/>
  <c r="E28" i="2"/>
  <c r="E30" i="2"/>
  <c r="E3" i="2" a="1"/>
  <c r="E3" i="2" s="1"/>
  <c r="E4" i="2" a="1"/>
  <c r="E4" i="2" s="1"/>
  <c r="E5" i="2" a="1"/>
  <c r="E5" i="2" s="1"/>
  <c r="E9" i="2" a="1"/>
  <c r="E9" i="2" s="1"/>
  <c r="E13" i="2" a="1"/>
  <c r="E13" i="2" s="1"/>
  <c r="E17" i="2" a="1"/>
  <c r="E17" i="2" s="1"/>
  <c r="E8" i="2"/>
  <c r="E12" i="2"/>
  <c r="E16" i="2"/>
  <c r="E21" i="2"/>
  <c r="E23" i="2"/>
  <c r="E25" i="2"/>
  <c r="E27" i="2"/>
  <c r="E29" i="2"/>
  <c r="E31" i="2"/>
  <c r="B30" i="2"/>
  <c r="B31" i="2" s="1"/>
  <c r="B28" i="2"/>
  <c r="B29" i="2" s="1"/>
  <c r="B25" i="2"/>
  <c r="B26" i="2"/>
  <c r="B27" i="2" s="1"/>
  <c r="B23" i="2"/>
  <c r="B24" i="2" s="1"/>
  <c r="B21" i="2"/>
  <c r="B22" i="2" s="1"/>
  <c r="B17" i="2" a="1"/>
  <c r="B17" i="2" s="1"/>
  <c r="B15" i="2" a="1"/>
  <c r="B15" i="2" s="1"/>
  <c r="B13" i="2" a="1"/>
  <c r="B13" i="2" s="1"/>
  <c r="B11" i="2" a="1"/>
  <c r="B11" i="2" s="1"/>
  <c r="B9" i="2" a="1"/>
  <c r="B9" i="2" s="1"/>
  <c r="B10" i="2" s="1"/>
  <c r="B7" i="2" a="1"/>
  <c r="B7" i="2" s="1"/>
  <c r="B8" i="2" s="1"/>
  <c r="B4" i="2" a="1"/>
  <c r="B4" i="2" s="1"/>
  <c r="B5" i="2" a="1"/>
  <c r="B5" i="2" s="1"/>
  <c r="B6" i="2" s="1"/>
  <c r="B3" i="2" a="1"/>
  <c r="B3" i="2" s="1"/>
  <c r="C14" i="2" l="1"/>
  <c r="C12" i="2"/>
  <c r="C18" i="2"/>
  <c r="C10" i="2"/>
  <c r="C16" i="2"/>
  <c r="B12" i="2"/>
  <c r="B16" i="2"/>
  <c r="B18" i="2"/>
  <c r="B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<sst xmlns="http://schemas.openxmlformats.org/spreadsheetml/2006/main" count="109" uniqueCount="101">
  <si>
    <t>Questions</t>
  </si>
  <si>
    <t>Chunk</t>
  </si>
  <si>
    <t>Facts</t>
  </si>
  <si>
    <t>Answers</t>
  </si>
  <si>
    <t>Eval</t>
  </si>
  <si>
    <t>N°</t>
  </si>
  <si>
    <t>Text</t>
  </si>
  <si>
    <t>Equipe</t>
  </si>
  <si>
    <t>Produit</t>
  </si>
  <si>
    <t>Model</t>
  </si>
  <si>
    <t>Cost</t>
  </si>
  <si>
    <t>Duration</t>
  </si>
  <si>
    <t>Date</t>
  </si>
  <si>
    <t>LLM</t>
  </si>
  <si>
    <t>JSON ok ?</t>
  </si>
  <si>
    <t>Quest ok ?</t>
  </si>
  <si>
    <t>Chunks ok ?</t>
  </si>
  <si>
    <t>Lang</t>
  </si>
  <si>
    <t>Docs</t>
  </si>
  <si>
    <t>Docs and page</t>
  </si>
  <si>
    <t>Auto</t>
  </si>
  <si>
    <t>Human</t>
  </si>
  <si>
    <t>Hallus</t>
  </si>
  <si>
    <t>Prec</t>
  </si>
  <si>
    <t>Rec</t>
  </si>
  <si>
    <t>ANSWERS</t>
  </si>
  <si>
    <t>EXPE</t>
  </si>
  <si>
    <t>cost</t>
  </si>
  <si>
    <t>duration</t>
  </si>
  <si>
    <t xml:space="preserve"> Average duration</t>
  </si>
  <si>
    <t>Cost and duration apply to all answers</t>
  </si>
  <si>
    <t xml:space="preserve"> Average cost</t>
  </si>
  <si>
    <t>Correct JSON returned</t>
  </si>
  <si>
    <t>Which answers comply with the requested JSON format?</t>
  </si>
  <si>
    <t>Question ok ?</t>
  </si>
  <si>
    <t>Among those complying, when does the LLM deems the question to be clear enough ?</t>
  </si>
  <si>
    <t>Question AND Chunks ok ?</t>
  </si>
  <si>
    <t>Among those complying, when does the LLM deems the question to be clear enough and the chunks to contain the nedded data ?</t>
  </si>
  <si>
    <t>These are the valid answers (i.e. question ok AND chunks ok)</t>
  </si>
  <si>
    <t>Docs source</t>
  </si>
  <si>
    <t>Among those complying, how many cite the source (doc only) ?</t>
  </si>
  <si>
    <t>Docs + page source</t>
  </si>
  <si>
    <t>Among those complying, how many cite the source (doc + page) ?</t>
  </si>
  <si>
    <t>Language: fr</t>
  </si>
  <si>
    <t>Among those complying, how many are in French ?</t>
  </si>
  <si>
    <t>Language: en</t>
  </si>
  <si>
    <t>Among those complying, how many are in English ?</t>
  </si>
  <si>
    <t>AUTO EVALUATION</t>
  </si>
  <si>
    <t>Nb answers w/o hallus</t>
  </si>
  <si>
    <t>Average score</t>
  </si>
  <si>
    <t>]0; 1[</t>
  </si>
  <si>
    <t>HEADER_SIZE</t>
  </si>
  <si>
    <t>&lt;- These values are constants</t>
  </si>
  <si>
    <t>QUESTION_COL</t>
  </si>
  <si>
    <t>&lt;- These values are offset from $A$1</t>
  </si>
  <si>
    <t>CHUNK_COL</t>
  </si>
  <si>
    <t>FACT_COL</t>
  </si>
  <si>
    <t>LLM_COL</t>
  </si>
  <si>
    <t>COST</t>
  </si>
  <si>
    <t>DURATION</t>
  </si>
  <si>
    <t>JSON_OK</t>
  </si>
  <si>
    <t>Q_OK</t>
  </si>
  <si>
    <t>CHUNKS_OK</t>
  </si>
  <si>
    <t>LANG</t>
  </si>
  <si>
    <t>NB_DOCS</t>
  </si>
  <si>
    <t>NB_DOCS_AND_PAGES</t>
  </si>
  <si>
    <t>EVAL_AUTO</t>
  </si>
  <si>
    <t>EVAL_HUMAN</t>
  </si>
  <si>
    <t>HALLUS</t>
  </si>
  <si>
    <t>NB_LLMS</t>
  </si>
  <si>
    <t>NB_QUESTIONS</t>
  </si>
  <si>
    <t>NB_FACTS</t>
  </si>
  <si>
    <t>BLOCK_SIZE</t>
  </si>
  <si>
    <t>NB_ROWS</t>
  </si>
  <si>
    <t>#</t>
  </si>
  <si>
    <t>question.text</t>
  </si>
  <si>
    <t>question.meta["Equipe"]</t>
  </si>
  <si>
    <t>question.meta["Produit"]</t>
  </si>
  <si>
    <t>chunks[i].text</t>
  </si>
  <si>
    <t>facts[i].text</t>
  </si>
  <si>
    <t>facts.llm_answer.full_name</t>
  </si>
  <si>
    <t>facts.llm_answer.cost</t>
  </si>
  <si>
    <t>facts.llm_answer.duration</t>
  </si>
  <si>
    <t>facts.llm_answer.timestamp</t>
  </si>
  <si>
    <t>answers[i].text</t>
  </si>
  <si>
    <t>answers[i].llm_answer.cost</t>
  </si>
  <si>
    <t>answers[i].llm_answer.duration</t>
  </si>
  <si>
    <t>answers[i].llm_answer.timestamp</t>
  </si>
  <si>
    <t>answers[i].meta["json_ok"]</t>
  </si>
  <si>
    <t>answers[i].meta["question_ok"]</t>
  </si>
  <si>
    <t>answers[i].meta["chunks_ok"]</t>
  </si>
  <si>
    <t>answers[i].meta["lang"]</t>
  </si>
  <si>
    <t>answers[i].meta["docs_in_ans"]</t>
  </si>
  <si>
    <t>answers[i].meta["docs_and_page_in_ans"]</t>
  </si>
  <si>
    <t>answers[i].eval.auto</t>
  </si>
  <si>
    <t>answers[i].eval.human</t>
  </si>
  <si>
    <t>answers[i].eval.text</t>
  </si>
  <si>
    <t>answers[i].eval.meta["hallus"]</t>
  </si>
  <si>
    <t>answers[i].eval.meta["precision"]</t>
  </si>
  <si>
    <t>answers[i].eval.meta["recall"]</t>
  </si>
  <si>
    <t>answers[i].llm_answer.full_name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</si>
</sst>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&quot; s&quot;"/>
    <numFmt numFmtId="165" formatCode="0.000&quot; $&quot;"/>
    <numFmt numFmtId="166" formatCode="0.00&quot;s&quot;"/>
    <numFmt numFmtId="167" formatCode="dd/mm/yyyy\ hh:mm:ss"/>
    <numFmt numFmtId="168" formatCode="\$#,##0.000"/>
    <numFmt numFmtId="169" formatCode="&quot;Nb questions: &quot;0"/>
    <numFmt numFmtId="170" formatCode="&quot;Nb facts: &quot;0"/>
    <numFmt numFmtId="171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/>
  </cellStyleXfs>
  <cellXfs count="34">
    <xf numFmtId="0" fontId="0" fillId="0" borderId="0" xfId="0"/>
    <xf numFmtId="0" fontId="1" fillId="0" borderId="0" xfId="0" applyFont="1"/>
    <xf numFmtId="9" fontId="2" fillId="0" borderId="0" xfId="1"/>
    <xf numFmtId="164" fontId="2" fillId="0" borderId="0" xfId="1" applyNumberFormat="1"/>
    <xf numFmtId="165" fontId="2" fillId="0" borderId="0" xfId="1" applyNumberFormat="1"/>
    <xf numFmtId="0" fontId="2" fillId="0" borderId="0" xfId="1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 applyAlignment="1">
      <alignment horizontal="centerContinuous"/>
    </xf>
    <xf numFmtId="168" fontId="1" fillId="0" borderId="0" xfId="0" applyNumberFormat="1" applyFont="1"/>
    <xf numFmtId="168" fontId="0" fillId="0" borderId="0" xfId="0" applyNumberFormat="1"/>
    <xf numFmtId="166" fontId="1" fillId="0" borderId="0" xfId="0" applyNumberFormat="1" applyFont="1" applyAlignment="1">
      <alignment horizontal="centerContinuous"/>
    </xf>
    <xf numFmtId="166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1" fillId="0" borderId="0" xfId="0" applyNumberFormat="1" applyFont="1"/>
    <xf numFmtId="0" fontId="3" fillId="0" borderId="0" xfId="0" applyFont="1"/>
    <xf numFmtId="169" fontId="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17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center" vertical="top"/>
    </xf>
    <xf numFmtId="9" fontId="4" fillId="0" borderId="0" xfId="1" applyFont="1"/>
    <xf numFmtId="1" fontId="2" fillId="0" borderId="0" xfId="1" applyNumberFormat="1"/>
    <xf numFmtId="0" fontId="4" fillId="0" borderId="0" xfId="0" applyFont="1" applyAlignment="1">
      <alignment horizontal="right"/>
    </xf>
    <xf numFmtId="171" fontId="1" fillId="0" borderId="0" xfId="0" applyNumberFormat="1" applyFont="1"/>
    <xf numFmtId="0" fontId="4" fillId="0" borderId="1" xfId="0" applyFont="1" applyBorder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Stats!$B$2</c:f>
              <c:strCache>
                <c:ptCount val="1"/>
                <c:pt idx="0">
                  <c:v>answers[i].llm_answer.full_name</c:v>
                </c:pt>
              </c:strCache>
            </c:strRef>
          </c:tx>
          <c:spPr>
            <a:solidFill>
              <a:schemeClr val="tx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(Stats!$B$6,Stats!$B$8,Stats!$B$10,Stats!$B$12,Stats!$B$14,Stats!$B$16)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7-4A6B-8E57-0F1DB945A060}"/>
            </c:ext>
          </c:extLst>
        </c:ser>
        <c:ser>
          <c:idx val="1"/>
          <c:order val="1"/>
          <c:tx>
            <c:strRef>
              <c:f>Stats!$C$2</c:f>
              <c:strCache>
                <c:ptCount val="1"/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(Stats!$C$6,Stats!$C$8,Stats!$C$10,Stats!$C$12,Stats!$C$14,Stats!$C$16)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7-4A6B-8E57-0F1DB945A060}"/>
            </c:ext>
          </c:extLst>
        </c:ser>
        <c:ser>
          <c:idx val="2"/>
          <c:order val="2"/>
          <c:tx>
            <c:strRef>
              <c:f>Stats!$D$2</c:f>
              <c:strCache>
                <c:ptCount val="1"/>
              </c:strCache>
            </c:strRef>
          </c:tx>
          <c:spPr>
            <a:solidFill>
              <a:srgbClr val="4285F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(Stats!$D$6,Stats!$D$8,Stats!$D$10,Stats!$D$12,Stats!$D$14,Stats!$D$16)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E7-4A6B-8E57-0F1DB945A060}"/>
            </c:ext>
          </c:extLst>
        </c:ser>
        <c:ser>
          <c:idx val="3"/>
          <c:order val="3"/>
          <c:tx>
            <c:strRef>
              <c:f>Stats!$E$2</c:f>
              <c:strCache>
                <c:ptCount val="1"/>
              </c:strCache>
            </c:strRef>
          </c:tx>
          <c:spPr>
            <a:solidFill>
              <a:srgbClr val="F9F5EA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(Stats!$E$6,Stats!$E$8,Stats!$E$10,Stats!$E$12,Stats!$E$14,Stats!$E$16)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E7-4A6B-8E57-0F1DB945A060}"/>
            </c:ext>
          </c:extLst>
        </c:ser>
        <c:ser>
          <c:idx val="4"/>
          <c:order val="4"/>
          <c:tx>
            <c:strRef>
              <c:f>Stats!$F$2</c:f>
              <c:strCache>
                <c:ptCount val="1"/>
              </c:strCache>
            </c:strRef>
          </c:tx>
          <c:spPr>
            <a:solidFill>
              <a:srgbClr val="F7C800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(Stats!$F$6,Stats!$F$8,Stats!$F$10,Stats!$F$12,Stats!$F$14,Stats!$F$16)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E7-4A6B-8E57-0F1DB945A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087392"/>
        <c:axId val="1708365856"/>
      </c:barChart>
      <c:catAx>
        <c:axId val="14430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8365856"/>
        <c:crosses val="autoZero"/>
        <c:auto val="1"/>
        <c:lblAlgn val="ctr"/>
        <c:lblOffset val="100"/>
        <c:noMultiLvlLbl val="0"/>
      </c:catAx>
      <c:valAx>
        <c:axId val="170836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08739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et coût par réponse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Stats!$A$3</c:f>
              <c:strCache>
                <c:ptCount val="1"/>
                <c:pt idx="0">
                  <c:v> Average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BBE-4CFE-B990-F8304E7968DA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BBE-4CFE-B990-F8304E7968DA}"/>
              </c:ext>
            </c:extLst>
          </c:dPt>
          <c:dPt>
            <c:idx val="2"/>
            <c:invertIfNegative val="0"/>
            <c:bubble3D val="0"/>
            <c:spPr>
              <a:solidFill>
                <a:srgbClr val="4285F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8BBE-4CFE-B990-F8304E7968DA}"/>
              </c:ext>
            </c:extLst>
          </c:dPt>
          <c:dPt>
            <c:idx val="3"/>
            <c:invertIfNegative val="0"/>
            <c:bubble3D val="0"/>
            <c:spPr>
              <a:solidFill>
                <a:srgbClr val="F9F5E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8BBE-4CFE-B990-F8304E7968DA}"/>
              </c:ext>
            </c:extLst>
          </c:dPt>
          <c:dPt>
            <c:idx val="4"/>
            <c:invertIfNegative val="0"/>
            <c:bubble3D val="0"/>
            <c:spPr>
              <a:solidFill>
                <a:srgbClr val="F7C800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8BBE-4CFE-B990-F8304E7968DA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Stats!$B$3:$F$3</c:f>
              <c:numCache>
                <c:formatCode>0.0" s"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BE-4CFE-B990-F8304E796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2586560"/>
        <c:axId val="337797616"/>
      </c:barChart>
      <c:lineChart>
        <c:grouping val="standard"/>
        <c:varyColors val="0"/>
        <c:ser>
          <c:idx val="1"/>
          <c:order val="1"/>
          <c:tx>
            <c:strRef>
              <c:f>Stats!$A$4</c:f>
              <c:strCache>
                <c:ptCount val="1"/>
                <c:pt idx="0">
                  <c:v> Average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Stats!$B$4:$F$4</c:f>
              <c:numCache>
                <c:formatCode>0.000" $"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BBE-4CFE-B990-F8304E796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213600"/>
        <c:axId val="1921073232"/>
      </c:lineChart>
      <c:catAx>
        <c:axId val="3325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797616"/>
        <c:crosses val="autoZero"/>
        <c:auto val="1"/>
        <c:lblAlgn val="ctr"/>
        <c:lblOffset val="100"/>
        <c:noMultiLvlLbl val="0"/>
      </c:catAx>
      <c:valAx>
        <c:axId val="3377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&quot; s&quot;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586560"/>
        <c:crosses val="autoZero"/>
        <c:crossBetween val="between"/>
      </c:valAx>
      <c:catAx>
        <c:axId val="160213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1073232"/>
        <c:crosses val="autoZero"/>
        <c:auto val="1"/>
        <c:lblAlgn val="ctr"/>
        <c:lblOffset val="100"/>
        <c:noMultiLvlLbl val="0"/>
      </c:catAx>
      <c:valAx>
        <c:axId val="1921073232"/>
        <c:scaling>
          <c:orientation val="minMax"/>
        </c:scaling>
        <c:delete val="0"/>
        <c:axPos val="r"/>
        <c:numFmt formatCode="0.000&quot; $&quot;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21360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Evaluations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Stats!$A$21</c:f>
              <c:strCache>
                <c:ptCount val="1"/>
                <c:pt idx="0">
                  <c:v>Hallus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Stats!$B$22:$F$22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C-45B3-827D-BF2D8E24F545}"/>
            </c:ext>
          </c:extLst>
        </c:ser>
        <c:ser>
          <c:idx val="1"/>
          <c:order val="1"/>
          <c:tx>
            <c:strRef>
              <c:f>Stats!$A$23</c:f>
              <c:strCache>
                <c:ptCount val="1"/>
                <c:pt idx="0">
                  <c:v>Nb answers w/o hallus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Stats!$B$24:$F$24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7C-45B3-827D-BF2D8E24F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9877199"/>
        <c:axId val="590473999"/>
      </c:barChart>
      <c:lineChart>
        <c:grouping val="standard"/>
        <c:varyColors val="0"/>
        <c:ser>
          <c:idx val="2"/>
          <c:order val="2"/>
          <c:tx>
            <c:strRef>
              <c:f>Stats!$A$25</c:f>
              <c:strCache>
                <c:ptCount val="1"/>
                <c:pt idx="0">
                  <c:v>Average 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Stats!$B$25:$F$25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7C-45B3-827D-BF2D8E24F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047743"/>
        <c:axId val="854146687"/>
      </c:lineChart>
      <c:catAx>
        <c:axId val="58987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0473999"/>
        <c:crosses val="autoZero"/>
        <c:auto val="1"/>
        <c:lblAlgn val="ctr"/>
        <c:lblOffset val="100"/>
        <c:noMultiLvlLbl val="0"/>
      </c:catAx>
      <c:valAx>
        <c:axId val="59047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9877199"/>
        <c:crosses val="autoZero"/>
        <c:crossBetween val="between"/>
      </c:valAx>
      <c:catAx>
        <c:axId val="593047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4146687"/>
        <c:crosses val="autoZero"/>
        <c:auto val="1"/>
        <c:lblAlgn val="ctr"/>
        <c:lblOffset val="100"/>
        <c:noMultiLvlLbl val="0"/>
      </c:catAx>
      <c:valAx>
        <c:axId val="85414668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047743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114306</xdr:colOff>
      <xdr:row>33</xdr:row>
      <xdr:rowOff>114306</xdr:rowOff>
    </xdr:from>
    <xdr:to>
      <xdr:col>16</xdr:col>
      <xdr:colOff>38100</xdr:colOff>
      <xdr:row>48</xdr:row>
      <xdr:rowOff>114306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114306</xdr:colOff>
      <xdr:row>49</xdr:row>
      <xdr:rowOff>22866</xdr:rowOff>
    </xdr:from>
    <xdr:to>
      <xdr:col>8</xdr:col>
      <xdr:colOff>182886</xdr:colOff>
      <xdr:row>64</xdr:row>
      <xdr:rowOff>22866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99060</xdr:colOff>
      <xdr:row>17</xdr:row>
      <xdr:rowOff>68580</xdr:rowOff>
    </xdr:from>
    <xdr:to>
      <xdr:col>14</xdr:col>
      <xdr:colOff>403860</xdr:colOff>
      <xdr:row>32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53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outlineLevelCol="1" x14ac:dyDescent="0.3"/>
  <cols>
    <col min="1" max="1" width="3" bestFit="1" customWidth="1"/>
    <col min="2" max="2" width="24.6640625" customWidth="1"/>
    <col min="3" max="4" width="10.88671875" customWidth="1"/>
    <col min="5" max="6" width="8.88671875" style="7" customWidth="1"/>
    <col min="7" max="7" width="8.88671875" customWidth="1" outlineLevel="1"/>
    <col min="8" max="8" width="8.88671875" style="14" customWidth="1" outlineLevel="1"/>
    <col min="9" max="9" width="8.88671875" style="10" customWidth="1" outlineLevel="1"/>
    <col min="10" max="10" width="8.88671875" style="11" customWidth="1" outlineLevel="1"/>
    <col min="11" max="11" width="8.88671875" style="7" customWidth="1"/>
    <col min="13" max="13" width="10" style="14" customWidth="1" outlineLevel="1"/>
    <col min="14" max="14" width="8.88671875" style="10" customWidth="1" outlineLevel="1"/>
    <col min="15" max="15" width="11.5546875" style="11" customWidth="1" outlineLevel="1"/>
    <col min="16" max="20" width="7.77734375" style="11" customWidth="1" outlineLevel="1"/>
    <col min="21" max="21" width="2.6640625" style="11" customWidth="1" outlineLevel="1"/>
    <col min="22" max="22" width="7.77734375" style="11" customWidth="1" outlineLevel="1"/>
    <col min="23" max="23" width="2.5546875" style="11" customWidth="1" outlineLevel="1"/>
    <col min="24" max="24" width="4.77734375" customWidth="1"/>
    <col min="25" max="25" width="4.77734375" customWidth="1" outlineLevel="1"/>
    <col min="26" max="26" width="8.88671875" customWidth="1" outlineLevel="1"/>
    <col min="27" max="29" width="4.77734375" customWidth="1"/>
  </cols>
  <sheetData>
    <row r="1" spans="1:29" s="1" customFormat="1" x14ac:dyDescent="0.3">
      <c r="A1" s="8"/>
      <c r="B1" s="8" t="s">
        <v>0</v>
      </c>
      <c r="C1" s="8"/>
      <c r="D1" s="8"/>
      <c r="E1" s="6" t="s">
        <v>1</v>
      </c>
      <c r="F1" s="9" t="s">
        <v>2</v>
      </c>
      <c r="G1" s="8"/>
      <c r="H1" s="12"/>
      <c r="I1" s="15"/>
      <c r="J1" s="17"/>
      <c r="K1" s="6" t="s">
        <v>3</v>
      </c>
      <c r="M1" s="13"/>
      <c r="N1" s="16"/>
      <c r="O1" s="18"/>
      <c r="P1" s="18"/>
      <c r="Q1" s="18"/>
      <c r="R1" s="18"/>
      <c r="S1" s="18"/>
      <c r="T1" s="18"/>
      <c r="U1" s="18"/>
      <c r="V1" s="18"/>
      <c r="W1" s="18"/>
      <c r="X1" s="19" t="s">
        <v>4</v>
      </c>
    </row>
    <row r="2" spans="1:29" s="1" customFormat="1" x14ac:dyDescent="0.3">
      <c r="A2" s="1" t="s">
        <v>5</v>
      </c>
      <c r="B2" s="1" t="s">
        <v>6</v>
      </c>
      <c r="C2" s="1" t="s">
        <v>7</v>
      </c>
      <c r="D2" s="1" t="s">
        <v>8</v>
      </c>
      <c r="E2" s="6" t="s">
        <v>6</v>
      </c>
      <c r="F2" s="6" t="s">
        <v>6</v>
      </c>
      <c r="G2" s="1" t="s">
        <v>9</v>
      </c>
      <c r="H2" s="13" t="s">
        <v>10</v>
      </c>
      <c r="I2" s="16" t="s">
        <v>11</v>
      </c>
      <c r="J2" s="18" t="s">
        <v>12</v>
      </c>
      <c r="K2" s="6" t="s">
        <v>6</v>
      </c>
      <c r="L2" s="1" t="s">
        <v>13</v>
      </c>
      <c r="M2" s="13" t="s">
        <v>10</v>
      </c>
      <c r="N2" s="16" t="s">
        <v>11</v>
      </c>
      <c r="O2" s="18" t="s">
        <v>12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/>
      <c r="V2" s="18" t="s">
        <v>19</v>
      </c>
      <c r="W2" s="18"/>
      <c r="X2" s="1" t="s">
        <v>20</v>
      </c>
      <c r="Y2" s="1" t="s">
        <v>21</v>
      </c>
      <c r="Z2" s="1" t="s">
        <v>6</v>
      </c>
      <c r="AA2" s="1" t="s">
        <v>22</v>
      </c>
      <c r="AB2" s="1" t="s">
        <v>23</v>
      </c>
      <c r="AC2" s="1" t="s">
        <v>24</v>
      </c>
    </row>
    <row r="3" spans="1:29" x14ac:dyDescent="0.3">
      <c r="A3" t="s">
        <v>74</v>
      </c>
      <c r="B3" t="s">
        <v>75</v>
      </c>
      <c r="C3" t="s">
        <v>76</v>
      </c>
      <c r="D3" t="s">
        <v>77</v>
      </c>
      <c r="E3" s="7" t="s">
        <v>78</v>
      </c>
      <c r="F3" s="7" t="s">
        <v>79</v>
      </c>
      <c r="G3" t="s">
        <v>80</v>
      </c>
      <c r="H3" s="14" t="s">
        <v>81</v>
      </c>
      <c r="I3" s="10" t="s">
        <v>82</v>
      </c>
      <c r="J3" s="11" t="s">
        <v>83</v>
      </c>
      <c r="K3" s="7" t="s">
        <v>84</v>
      </c>
      <c r="L3" s="14" t="s">
        <v>100</v>
      </c>
      <c r="M3" s="14" t="s">
        <v>85</v>
      </c>
      <c r="N3" s="10" t="s">
        <v>86</v>
      </c>
      <c r="O3" s="11" t="s">
        <v>87</v>
      </c>
      <c r="P3" s="11" t="s">
        <v>88</v>
      </c>
      <c r="Q3" s="11" t="s">
        <v>89</v>
      </c>
      <c r="R3" s="11" t="s">
        <v>90</v>
      </c>
      <c r="S3" s="11" t="s">
        <v>91</v>
      </c>
      <c r="T3" s="11" t="s">
        <v>92</v>
      </c>
      <c r="U3">
        <f>IF(T3="", "", IF(T3="[]", 0, LEN(T3)-LEN(SUBSTITUTE(T3,",",""))+1))</f>
        <v>1</v>
      </c>
      <c r="V3" s="11" t="s">
        <v>93</v>
      </c>
      <c r="W3">
        <f>IF(V3="", "", IF(V3="[]", 0, LEN(V3)-LEN(SUBSTITUTE(V3,",",""))+1))</f>
        <v>1</v>
      </c>
      <c r="X3" t="s">
        <v>94</v>
      </c>
      <c r="Y3" t="s">
        <v>95</v>
      </c>
      <c r="Z3" t="s">
        <v>96</v>
      </c>
      <c r="AA3" t="s">
        <v>97</v>
      </c>
      <c r="AB3" t="s">
        <v>98</v>
      </c>
      <c r="AC3" t="s">
        <v>99</v>
      </c>
    </row>
    <row r="4" spans="1:29" x14ac:dyDescent="0.3">
      <c r="L4" s="14"/>
      <c r="U4"/>
      <c r="W4"/>
    </row>
    <row r="5" spans="1:29" x14ac:dyDescent="0.3">
      <c r="L5" s="14"/>
      <c r="U5"/>
      <c r="W5"/>
    </row>
    <row r="6" spans="1:29" x14ac:dyDescent="0.3">
      <c r="G6" s="11"/>
      <c r="L6" s="14"/>
      <c r="U6"/>
      <c r="W6"/>
    </row>
    <row r="7" spans="1:29" x14ac:dyDescent="0.3">
      <c r="L7" s="14"/>
      <c r="U7"/>
      <c r="W7"/>
    </row>
    <row r="8" spans="1:29" x14ac:dyDescent="0.3">
      <c r="L8" s="14"/>
      <c r="U8"/>
      <c r="W8"/>
    </row>
    <row r="9" spans="1:29" x14ac:dyDescent="0.3">
      <c r="L9" s="14"/>
      <c r="U9"/>
      <c r="W9"/>
    </row>
    <row r="10" spans="1:29" x14ac:dyDescent="0.3">
      <c r="L10" s="14"/>
      <c r="U10"/>
      <c r="W10"/>
    </row>
    <row r="11" spans="1:29" x14ac:dyDescent="0.3">
      <c r="L11" s="14"/>
      <c r="U11"/>
      <c r="W11"/>
    </row>
    <row r="12" spans="1:29" x14ac:dyDescent="0.3">
      <c r="L12" s="14"/>
      <c r="U12"/>
      <c r="W12"/>
    </row>
    <row r="13" spans="1:29" x14ac:dyDescent="0.3">
      <c r="L13" s="14"/>
      <c r="U13"/>
      <c r="W13"/>
    </row>
    <row r="14" spans="1:29" x14ac:dyDescent="0.3">
      <c r="L14" s="14"/>
      <c r="U14"/>
      <c r="W14"/>
    </row>
    <row r="15" spans="1:29" x14ac:dyDescent="0.3">
      <c r="L15" s="14"/>
      <c r="U15"/>
      <c r="W15"/>
    </row>
    <row r="16" spans="1:29" x14ac:dyDescent="0.3">
      <c r="L16" s="14"/>
      <c r="U16"/>
      <c r="W16"/>
    </row>
    <row r="17" spans="12:23" x14ac:dyDescent="0.3">
      <c r="L17" s="14"/>
      <c r="U17"/>
      <c r="W17"/>
    </row>
    <row r="18" spans="12:23" x14ac:dyDescent="0.3">
      <c r="L18" s="14"/>
      <c r="U18"/>
      <c r="W18"/>
    </row>
    <row r="19" spans="12:23" x14ac:dyDescent="0.3">
      <c r="L19" s="14"/>
      <c r="U19"/>
      <c r="W19"/>
    </row>
    <row r="20" spans="12:23" x14ac:dyDescent="0.3">
      <c r="L20" s="14"/>
      <c r="U20"/>
      <c r="W20"/>
    </row>
    <row r="21" spans="12:23" x14ac:dyDescent="0.3">
      <c r="L21" s="14"/>
      <c r="U21"/>
      <c r="W21"/>
    </row>
    <row r="22" spans="12:23" x14ac:dyDescent="0.3">
      <c r="L22" s="14"/>
      <c r="U22"/>
      <c r="W22"/>
    </row>
    <row r="23" spans="12:23" x14ac:dyDescent="0.3">
      <c r="L23" s="14"/>
      <c r="U23"/>
      <c r="W23"/>
    </row>
    <row r="24" spans="12:23" x14ac:dyDescent="0.3">
      <c r="L24" s="14"/>
      <c r="U24"/>
      <c r="W24"/>
    </row>
    <row r="25" spans="12:23" x14ac:dyDescent="0.3">
      <c r="L25" s="14"/>
      <c r="U25"/>
      <c r="W25"/>
    </row>
    <row r="26" spans="12:23" x14ac:dyDescent="0.3">
      <c r="L26" s="14"/>
      <c r="U26"/>
      <c r="W26"/>
    </row>
    <row r="27" spans="12:23" x14ac:dyDescent="0.3">
      <c r="L27" s="14"/>
      <c r="U27"/>
      <c r="W27"/>
    </row>
    <row r="28" spans="12:23" x14ac:dyDescent="0.3">
      <c r="L28" s="14"/>
      <c r="U28"/>
      <c r="W28"/>
    </row>
    <row r="29" spans="12:23" x14ac:dyDescent="0.3">
      <c r="L29" s="14"/>
      <c r="U29"/>
      <c r="W29"/>
    </row>
    <row r="30" spans="12:23" x14ac:dyDescent="0.3">
      <c r="L30" s="14"/>
      <c r="U30"/>
      <c r="W30"/>
    </row>
    <row r="31" spans="12:23" x14ac:dyDescent="0.3">
      <c r="L31" s="14"/>
      <c r="U31"/>
      <c r="W31"/>
    </row>
    <row r="32" spans="12:23" x14ac:dyDescent="0.3">
      <c r="L32" s="14"/>
      <c r="U32"/>
      <c r="W32"/>
    </row>
    <row r="33" spans="12:23" x14ac:dyDescent="0.3">
      <c r="L33" s="14"/>
      <c r="U33"/>
      <c r="W33"/>
    </row>
    <row r="34" spans="12:23" x14ac:dyDescent="0.3">
      <c r="L34" s="14"/>
      <c r="U34"/>
      <c r="W34"/>
    </row>
    <row r="35" spans="12:23" x14ac:dyDescent="0.3">
      <c r="L35" s="14"/>
      <c r="U35"/>
      <c r="W35"/>
    </row>
    <row r="36" spans="12:23" x14ac:dyDescent="0.3">
      <c r="L36" s="14"/>
      <c r="U36"/>
      <c r="W36"/>
    </row>
    <row r="37" spans="12:23" x14ac:dyDescent="0.3">
      <c r="L37" s="14"/>
      <c r="U37"/>
      <c r="W37"/>
    </row>
    <row r="38" spans="12:23" x14ac:dyDescent="0.3">
      <c r="L38" s="14"/>
      <c r="U38"/>
      <c r="W38"/>
    </row>
    <row r="39" spans="12:23" x14ac:dyDescent="0.3">
      <c r="L39" s="14"/>
      <c r="U39"/>
      <c r="W39"/>
    </row>
    <row r="40" spans="12:23" x14ac:dyDescent="0.3">
      <c r="L40" s="14"/>
      <c r="U40"/>
      <c r="W40"/>
    </row>
    <row r="41" spans="12:23" x14ac:dyDescent="0.3">
      <c r="L41" s="14"/>
      <c r="U41"/>
      <c r="W41"/>
    </row>
    <row r="42" spans="12:23" x14ac:dyDescent="0.3">
      <c r="L42" s="14"/>
      <c r="U42"/>
      <c r="W42"/>
    </row>
    <row r="43" spans="12:23" x14ac:dyDescent="0.3">
      <c r="L43" s="14"/>
      <c r="U43"/>
      <c r="W43"/>
    </row>
    <row r="44" spans="12:23" x14ac:dyDescent="0.3">
      <c r="L44" s="14"/>
      <c r="U44"/>
      <c r="W44"/>
    </row>
    <row r="45" spans="12:23" x14ac:dyDescent="0.3">
      <c r="L45" s="14"/>
      <c r="U45"/>
      <c r="W45"/>
    </row>
    <row r="46" spans="12:23" x14ac:dyDescent="0.3">
      <c r="L46" s="14"/>
      <c r="U46"/>
      <c r="W46"/>
    </row>
    <row r="47" spans="12:23" x14ac:dyDescent="0.3">
      <c r="L47" s="14"/>
      <c r="U47"/>
      <c r="W47"/>
    </row>
    <row r="48" spans="12:23" x14ac:dyDescent="0.3">
      <c r="L48" s="14"/>
      <c r="U48"/>
      <c r="W48"/>
    </row>
    <row r="49" spans="12:23" x14ac:dyDescent="0.3">
      <c r="L49" s="14"/>
      <c r="U49"/>
      <c r="W49"/>
    </row>
    <row r="50" spans="12:23" x14ac:dyDescent="0.3">
      <c r="L50" s="14"/>
      <c r="U50"/>
      <c r="W50"/>
    </row>
    <row r="51" spans="12:23" x14ac:dyDescent="0.3">
      <c r="L51" s="14"/>
      <c r="U51"/>
      <c r="W51"/>
    </row>
    <row r="52" spans="12:23" x14ac:dyDescent="0.3">
      <c r="L52" s="14"/>
      <c r="U52"/>
      <c r="W52"/>
    </row>
    <row r="53" spans="12:23" x14ac:dyDescent="0.3">
      <c r="L53" s="14"/>
      <c r="U53"/>
      <c r="W53"/>
    </row>
    <row r="54" spans="12:23" x14ac:dyDescent="0.3">
      <c r="L54" s="14"/>
      <c r="U54"/>
      <c r="W54"/>
    </row>
    <row r="55" spans="12:23" x14ac:dyDescent="0.3">
      <c r="L55" s="14"/>
      <c r="U55"/>
      <c r="W55"/>
    </row>
    <row r="56" spans="12:23" x14ac:dyDescent="0.3">
      <c r="L56" s="14"/>
      <c r="U56"/>
      <c r="W56"/>
    </row>
    <row r="57" spans="12:23" x14ac:dyDescent="0.3">
      <c r="L57" s="14"/>
      <c r="U57"/>
      <c r="W57"/>
    </row>
    <row r="58" spans="12:23" x14ac:dyDescent="0.3">
      <c r="L58" s="14"/>
      <c r="U58"/>
      <c r="W58"/>
    </row>
    <row r="59" spans="12:23" x14ac:dyDescent="0.3">
      <c r="L59" s="14"/>
      <c r="U59"/>
      <c r="W59"/>
    </row>
    <row r="60" spans="12:23" x14ac:dyDescent="0.3">
      <c r="L60" s="14"/>
      <c r="U60"/>
      <c r="W60"/>
    </row>
    <row r="61" spans="12:23" x14ac:dyDescent="0.3">
      <c r="L61" s="14"/>
      <c r="U61"/>
      <c r="W61"/>
    </row>
    <row r="62" spans="12:23" x14ac:dyDescent="0.3">
      <c r="L62" s="14"/>
      <c r="U62"/>
      <c r="W62"/>
    </row>
    <row r="63" spans="12:23" x14ac:dyDescent="0.3">
      <c r="L63" s="14"/>
      <c r="U63"/>
      <c r="W63"/>
    </row>
    <row r="64" spans="12:23" x14ac:dyDescent="0.3">
      <c r="L64" s="14"/>
      <c r="U64"/>
      <c r="W64"/>
    </row>
    <row r="65" spans="12:23" x14ac:dyDescent="0.3">
      <c r="L65" s="14"/>
      <c r="U65"/>
      <c r="W65"/>
    </row>
    <row r="66" spans="12:23" x14ac:dyDescent="0.3">
      <c r="L66" s="14"/>
      <c r="U66"/>
      <c r="W66"/>
    </row>
    <row r="67" spans="12:23" x14ac:dyDescent="0.3">
      <c r="L67" s="14"/>
      <c r="U67"/>
      <c r="W67"/>
    </row>
    <row r="68" spans="12:23" x14ac:dyDescent="0.3">
      <c r="L68" s="14"/>
      <c r="U68"/>
      <c r="W68"/>
    </row>
    <row r="69" spans="12:23" x14ac:dyDescent="0.3">
      <c r="L69" s="14"/>
      <c r="U69"/>
      <c r="W69"/>
    </row>
    <row r="70" spans="12:23" x14ac:dyDescent="0.3">
      <c r="L70" s="14"/>
      <c r="U70"/>
      <c r="W70"/>
    </row>
    <row r="71" spans="12:23" x14ac:dyDescent="0.3">
      <c r="L71" s="14"/>
      <c r="U71"/>
      <c r="W71"/>
    </row>
    <row r="72" spans="12:23" x14ac:dyDescent="0.3">
      <c r="L72" s="14"/>
      <c r="U72"/>
      <c r="W72"/>
    </row>
    <row r="73" spans="12:23" x14ac:dyDescent="0.3">
      <c r="L73" s="14"/>
      <c r="U73"/>
      <c r="W73"/>
    </row>
    <row r="74" spans="12:23" x14ac:dyDescent="0.3">
      <c r="L74" s="14"/>
      <c r="U74"/>
      <c r="W74"/>
    </row>
    <row r="75" spans="12:23" x14ac:dyDescent="0.3">
      <c r="L75" s="14"/>
      <c r="U75"/>
      <c r="W75"/>
    </row>
    <row r="76" spans="12:23" x14ac:dyDescent="0.3">
      <c r="L76" s="14"/>
      <c r="U76"/>
      <c r="W76"/>
    </row>
    <row r="77" spans="12:23" x14ac:dyDescent="0.3">
      <c r="L77" s="14"/>
      <c r="U77"/>
      <c r="W77"/>
    </row>
    <row r="78" spans="12:23" x14ac:dyDescent="0.3">
      <c r="L78" s="14"/>
      <c r="U78"/>
      <c r="W78"/>
    </row>
    <row r="79" spans="12:23" x14ac:dyDescent="0.3">
      <c r="L79" s="14"/>
      <c r="U79"/>
      <c r="W79"/>
    </row>
    <row r="80" spans="12:23" x14ac:dyDescent="0.3">
      <c r="L80" s="14"/>
      <c r="U80"/>
      <c r="W80"/>
    </row>
    <row r="81" spans="12:23" x14ac:dyDescent="0.3">
      <c r="L81" s="14"/>
      <c r="U81"/>
      <c r="W81"/>
    </row>
    <row r="82" spans="12:23" x14ac:dyDescent="0.3">
      <c r="L82" s="14"/>
      <c r="U82"/>
      <c r="W82"/>
    </row>
    <row r="83" spans="12:23" x14ac:dyDescent="0.3">
      <c r="L83" s="14"/>
      <c r="U83"/>
      <c r="W83"/>
    </row>
    <row r="84" spans="12:23" x14ac:dyDescent="0.3">
      <c r="L84" s="14"/>
      <c r="U84"/>
      <c r="W84"/>
    </row>
    <row r="85" spans="12:23" x14ac:dyDescent="0.3">
      <c r="L85" s="14"/>
      <c r="U85"/>
      <c r="W85"/>
    </row>
    <row r="86" spans="12:23" x14ac:dyDescent="0.3">
      <c r="L86" s="14"/>
      <c r="U86"/>
      <c r="W86"/>
    </row>
    <row r="87" spans="12:23" x14ac:dyDescent="0.3">
      <c r="L87" s="14"/>
      <c r="U87"/>
      <c r="W87"/>
    </row>
    <row r="88" spans="12:23" x14ac:dyDescent="0.3">
      <c r="L88" s="14"/>
      <c r="U88"/>
      <c r="W88"/>
    </row>
    <row r="89" spans="12:23" x14ac:dyDescent="0.3">
      <c r="L89" s="14"/>
      <c r="U89"/>
      <c r="W89"/>
    </row>
    <row r="90" spans="12:23" x14ac:dyDescent="0.3">
      <c r="L90" s="14"/>
      <c r="U90"/>
      <c r="W90"/>
    </row>
    <row r="91" spans="12:23" x14ac:dyDescent="0.3">
      <c r="L91" s="14"/>
      <c r="U91"/>
      <c r="W91"/>
    </row>
    <row r="92" spans="12:23" x14ac:dyDescent="0.3">
      <c r="L92" s="14"/>
      <c r="U92"/>
      <c r="W92"/>
    </row>
    <row r="93" spans="12:23" x14ac:dyDescent="0.3">
      <c r="L93" s="14"/>
      <c r="U93"/>
      <c r="W93"/>
    </row>
    <row r="94" spans="12:23" x14ac:dyDescent="0.3">
      <c r="L94" s="14"/>
      <c r="U94"/>
      <c r="W94"/>
    </row>
    <row r="95" spans="12:23" x14ac:dyDescent="0.3">
      <c r="L95" s="14"/>
      <c r="U95"/>
      <c r="W95"/>
    </row>
    <row r="96" spans="12:23" x14ac:dyDescent="0.3">
      <c r="L96" s="14"/>
      <c r="U96"/>
      <c r="W96"/>
    </row>
    <row r="97" spans="12:23" x14ac:dyDescent="0.3">
      <c r="L97" s="14"/>
      <c r="U97"/>
      <c r="W97"/>
    </row>
    <row r="98" spans="12:23" x14ac:dyDescent="0.3">
      <c r="L98" s="14"/>
      <c r="U98"/>
      <c r="W98"/>
    </row>
    <row r="99" spans="12:23" x14ac:dyDescent="0.3">
      <c r="L99" s="14"/>
      <c r="U99"/>
      <c r="W99"/>
    </row>
    <row r="100" spans="12:23" x14ac:dyDescent="0.3">
      <c r="L100" s="14"/>
      <c r="U100"/>
      <c r="W100"/>
    </row>
    <row r="101" spans="12:23" x14ac:dyDescent="0.3">
      <c r="L101" s="14"/>
      <c r="U101"/>
      <c r="W101"/>
    </row>
    <row r="102" spans="12:23" x14ac:dyDescent="0.3">
      <c r="L102" s="14"/>
      <c r="U102"/>
      <c r="W102"/>
    </row>
    <row r="103" spans="12:23" x14ac:dyDescent="0.3">
      <c r="L103" s="14"/>
      <c r="U103"/>
      <c r="W103"/>
    </row>
    <row r="104" spans="12:23" x14ac:dyDescent="0.3">
      <c r="L104" s="14"/>
      <c r="U104"/>
      <c r="W104"/>
    </row>
    <row r="105" spans="12:23" x14ac:dyDescent="0.3">
      <c r="L105" s="14"/>
      <c r="U105"/>
      <c r="W105"/>
    </row>
    <row r="106" spans="12:23" x14ac:dyDescent="0.3">
      <c r="L106" s="14"/>
      <c r="U106"/>
      <c r="W106"/>
    </row>
    <row r="107" spans="12:23" x14ac:dyDescent="0.3">
      <c r="L107" s="14"/>
      <c r="U107"/>
      <c r="W107"/>
    </row>
    <row r="108" spans="12:23" x14ac:dyDescent="0.3">
      <c r="L108" s="14"/>
      <c r="U108"/>
      <c r="W108"/>
    </row>
    <row r="109" spans="12:23" x14ac:dyDescent="0.3">
      <c r="L109" s="14"/>
      <c r="U109"/>
      <c r="W109"/>
    </row>
    <row r="110" spans="12:23" x14ac:dyDescent="0.3">
      <c r="L110" s="14"/>
      <c r="U110"/>
      <c r="W110"/>
    </row>
    <row r="111" spans="12:23" x14ac:dyDescent="0.3">
      <c r="L111" s="14"/>
      <c r="U111"/>
      <c r="W111"/>
    </row>
    <row r="112" spans="12:23" x14ac:dyDescent="0.3">
      <c r="L112" s="14"/>
      <c r="U112"/>
      <c r="W112"/>
    </row>
    <row r="113" spans="12:23" x14ac:dyDescent="0.3">
      <c r="L113" s="14"/>
      <c r="U113"/>
      <c r="W113"/>
    </row>
    <row r="114" spans="12:23" x14ac:dyDescent="0.3">
      <c r="L114" s="14"/>
      <c r="U114"/>
      <c r="W114"/>
    </row>
    <row r="115" spans="12:23" x14ac:dyDescent="0.3">
      <c r="L115" s="14"/>
      <c r="U115"/>
      <c r="W115"/>
    </row>
    <row r="116" spans="12:23" x14ac:dyDescent="0.3">
      <c r="L116" s="14"/>
      <c r="U116"/>
      <c r="W116"/>
    </row>
    <row r="117" spans="12:23" x14ac:dyDescent="0.3">
      <c r="L117" s="14"/>
      <c r="U117"/>
      <c r="W117"/>
    </row>
    <row r="118" spans="12:23" x14ac:dyDescent="0.3">
      <c r="L118" s="14"/>
      <c r="U118"/>
      <c r="W118"/>
    </row>
    <row r="119" spans="12:23" x14ac:dyDescent="0.3">
      <c r="L119" s="14"/>
      <c r="U119"/>
      <c r="W119"/>
    </row>
    <row r="120" spans="12:23" x14ac:dyDescent="0.3">
      <c r="L120" s="14"/>
      <c r="U120"/>
      <c r="W120"/>
    </row>
    <row r="121" spans="12:23" x14ac:dyDescent="0.3">
      <c r="L121" s="14"/>
      <c r="U121"/>
      <c r="W121"/>
    </row>
    <row r="122" spans="12:23" x14ac:dyDescent="0.3">
      <c r="L122" s="14"/>
      <c r="U122"/>
      <c r="W122"/>
    </row>
    <row r="123" spans="12:23" x14ac:dyDescent="0.3">
      <c r="L123" s="14"/>
      <c r="U123"/>
      <c r="W123"/>
    </row>
    <row r="124" spans="12:23" x14ac:dyDescent="0.3">
      <c r="L124" s="14"/>
      <c r="U124"/>
      <c r="W124"/>
    </row>
    <row r="125" spans="12:23" x14ac:dyDescent="0.3">
      <c r="L125" s="14"/>
      <c r="U125"/>
      <c r="W125"/>
    </row>
    <row r="126" spans="12:23" x14ac:dyDescent="0.3">
      <c r="L126" s="14"/>
      <c r="U126"/>
      <c r="W126"/>
    </row>
    <row r="127" spans="12:23" x14ac:dyDescent="0.3">
      <c r="L127" s="14"/>
      <c r="U127"/>
      <c r="W127"/>
    </row>
    <row r="128" spans="12:23" x14ac:dyDescent="0.3">
      <c r="L128" s="14"/>
      <c r="U128"/>
      <c r="W128"/>
    </row>
    <row r="129" spans="12:23" x14ac:dyDescent="0.3">
      <c r="L129" s="14"/>
      <c r="U129"/>
      <c r="W129"/>
    </row>
    <row r="130" spans="12:23" x14ac:dyDescent="0.3">
      <c r="L130" s="14"/>
      <c r="U130"/>
      <c r="W130"/>
    </row>
    <row r="131" spans="12:23" x14ac:dyDescent="0.3">
      <c r="L131" s="14"/>
      <c r="U131"/>
      <c r="W131"/>
    </row>
    <row r="132" spans="12:23" x14ac:dyDescent="0.3">
      <c r="L132" s="14"/>
      <c r="U132"/>
      <c r="W132"/>
    </row>
    <row r="133" spans="12:23" x14ac:dyDescent="0.3">
      <c r="L133" s="14"/>
      <c r="U133"/>
      <c r="W133"/>
    </row>
    <row r="134" spans="12:23" x14ac:dyDescent="0.3">
      <c r="L134" s="14"/>
      <c r="U134"/>
      <c r="W134"/>
    </row>
    <row r="135" spans="12:23" x14ac:dyDescent="0.3">
      <c r="L135" s="14"/>
      <c r="U135"/>
      <c r="W135"/>
    </row>
    <row r="136" spans="12:23" x14ac:dyDescent="0.3">
      <c r="L136" s="14"/>
      <c r="U136"/>
      <c r="W136"/>
    </row>
    <row r="137" spans="12:23" x14ac:dyDescent="0.3">
      <c r="L137" s="14"/>
      <c r="U137"/>
      <c r="W137"/>
    </row>
    <row r="138" spans="12:23" x14ac:dyDescent="0.3">
      <c r="L138" s="14"/>
      <c r="U138"/>
      <c r="W138"/>
    </row>
    <row r="139" spans="12:23" x14ac:dyDescent="0.3">
      <c r="L139" s="14"/>
      <c r="U139"/>
      <c r="W139"/>
    </row>
    <row r="140" spans="12:23" x14ac:dyDescent="0.3">
      <c r="L140" s="14"/>
      <c r="U140"/>
      <c r="W140"/>
    </row>
    <row r="141" spans="12:23" x14ac:dyDescent="0.3">
      <c r="L141" s="14"/>
      <c r="U141"/>
      <c r="W141"/>
    </row>
    <row r="142" spans="12:23" x14ac:dyDescent="0.3">
      <c r="L142" s="14"/>
      <c r="U142"/>
      <c r="W142"/>
    </row>
    <row r="143" spans="12:23" x14ac:dyDescent="0.3">
      <c r="L143" s="14"/>
      <c r="U143"/>
      <c r="W143"/>
    </row>
    <row r="144" spans="12:23" x14ac:dyDescent="0.3">
      <c r="L144" s="14"/>
      <c r="U144"/>
      <c r="W144"/>
    </row>
    <row r="145" spans="12:23" x14ac:dyDescent="0.3">
      <c r="L145" s="14"/>
      <c r="U145"/>
      <c r="W145"/>
    </row>
    <row r="146" spans="12:23" x14ac:dyDescent="0.3">
      <c r="L146" s="14"/>
      <c r="U146"/>
      <c r="W146"/>
    </row>
    <row r="147" spans="12:23" x14ac:dyDescent="0.3">
      <c r="L147" s="14"/>
      <c r="U147"/>
      <c r="W147"/>
    </row>
    <row r="148" spans="12:23" x14ac:dyDescent="0.3">
      <c r="L148" s="14"/>
      <c r="U148"/>
      <c r="W148"/>
    </row>
    <row r="149" spans="12:23" x14ac:dyDescent="0.3">
      <c r="L149" s="14"/>
      <c r="U149"/>
      <c r="W149"/>
    </row>
    <row r="150" spans="12:23" x14ac:dyDescent="0.3">
      <c r="L150" s="14"/>
      <c r="U150"/>
      <c r="W150"/>
    </row>
    <row r="151" spans="12:23" x14ac:dyDescent="0.3">
      <c r="L151" s="14"/>
      <c r="U151"/>
      <c r="W151"/>
    </row>
    <row r="152" spans="12:23" x14ac:dyDescent="0.3">
      <c r="L152" s="14"/>
      <c r="U152"/>
      <c r="W152"/>
    </row>
    <row r="153" spans="12:23" x14ac:dyDescent="0.3">
      <c r="L153" s="14"/>
      <c r="U153"/>
      <c r="W153"/>
    </row>
    <row r="154" spans="12:23" x14ac:dyDescent="0.3">
      <c r="L154" s="14"/>
      <c r="U154"/>
      <c r="W154"/>
    </row>
    <row r="155" spans="12:23" x14ac:dyDescent="0.3">
      <c r="L155" s="14"/>
      <c r="U155"/>
      <c r="W155"/>
    </row>
    <row r="156" spans="12:23" x14ac:dyDescent="0.3">
      <c r="L156" s="14"/>
      <c r="U156"/>
      <c r="W156"/>
    </row>
    <row r="157" spans="12:23" x14ac:dyDescent="0.3">
      <c r="L157" s="14"/>
      <c r="U157"/>
      <c r="W157"/>
    </row>
    <row r="158" spans="12:23" x14ac:dyDescent="0.3">
      <c r="L158" s="14"/>
      <c r="U158"/>
      <c r="W158"/>
    </row>
    <row r="159" spans="12:23" x14ac:dyDescent="0.3">
      <c r="L159" s="14"/>
      <c r="U159"/>
      <c r="W159"/>
    </row>
    <row r="160" spans="12:23" x14ac:dyDescent="0.3">
      <c r="L160" s="14"/>
      <c r="U160"/>
      <c r="W160"/>
    </row>
    <row r="161" spans="12:23" x14ac:dyDescent="0.3">
      <c r="L161" s="14"/>
      <c r="U161"/>
      <c r="W161"/>
    </row>
    <row r="162" spans="12:23" x14ac:dyDescent="0.3">
      <c r="L162" s="14"/>
      <c r="U162"/>
      <c r="W162"/>
    </row>
    <row r="163" spans="12:23" x14ac:dyDescent="0.3">
      <c r="L163" s="14"/>
      <c r="U163"/>
      <c r="W163"/>
    </row>
    <row r="164" spans="12:23" x14ac:dyDescent="0.3">
      <c r="L164" s="14"/>
      <c r="U164"/>
      <c r="W164"/>
    </row>
    <row r="165" spans="12:23" x14ac:dyDescent="0.3">
      <c r="L165" s="14"/>
      <c r="U165"/>
      <c r="W165"/>
    </row>
    <row r="166" spans="12:23" x14ac:dyDescent="0.3">
      <c r="L166" s="14"/>
      <c r="U166"/>
      <c r="W166"/>
    </row>
    <row r="167" spans="12:23" x14ac:dyDescent="0.3">
      <c r="L167" s="14"/>
      <c r="U167"/>
      <c r="W167"/>
    </row>
    <row r="168" spans="12:23" x14ac:dyDescent="0.3">
      <c r="L168" s="14"/>
      <c r="U168"/>
      <c r="W168"/>
    </row>
    <row r="169" spans="12:23" x14ac:dyDescent="0.3">
      <c r="L169" s="14"/>
      <c r="U169"/>
      <c r="W169"/>
    </row>
    <row r="170" spans="12:23" x14ac:dyDescent="0.3">
      <c r="L170" s="14"/>
      <c r="U170"/>
      <c r="W170"/>
    </row>
    <row r="171" spans="12:23" x14ac:dyDescent="0.3">
      <c r="L171" s="14"/>
      <c r="U171"/>
      <c r="W171"/>
    </row>
    <row r="172" spans="12:23" x14ac:dyDescent="0.3">
      <c r="L172" s="14"/>
      <c r="U172"/>
      <c r="W172"/>
    </row>
    <row r="173" spans="12:23" x14ac:dyDescent="0.3">
      <c r="L173" s="14"/>
      <c r="U173"/>
      <c r="W173"/>
    </row>
    <row r="174" spans="12:23" x14ac:dyDescent="0.3">
      <c r="L174" s="14"/>
      <c r="U174"/>
      <c r="W174"/>
    </row>
    <row r="175" spans="12:23" x14ac:dyDescent="0.3">
      <c r="L175" s="14"/>
      <c r="U175"/>
      <c r="W175"/>
    </row>
    <row r="176" spans="12:23" x14ac:dyDescent="0.3">
      <c r="L176" s="14"/>
      <c r="U176"/>
      <c r="W176"/>
    </row>
    <row r="177" spans="12:23" x14ac:dyDescent="0.3">
      <c r="L177" s="14"/>
      <c r="U177"/>
      <c r="W177"/>
    </row>
    <row r="178" spans="12:23" x14ac:dyDescent="0.3">
      <c r="L178" s="14"/>
      <c r="U178"/>
      <c r="W178"/>
    </row>
    <row r="179" spans="12:23" x14ac:dyDescent="0.3">
      <c r="L179" s="14"/>
      <c r="U179"/>
      <c r="W179"/>
    </row>
    <row r="180" spans="12:23" x14ac:dyDescent="0.3">
      <c r="L180" s="14"/>
      <c r="U180"/>
      <c r="W180"/>
    </row>
    <row r="181" spans="12:23" x14ac:dyDescent="0.3">
      <c r="L181" s="14"/>
      <c r="U181"/>
      <c r="W181"/>
    </row>
    <row r="182" spans="12:23" x14ac:dyDescent="0.3">
      <c r="L182" s="14"/>
      <c r="U182"/>
      <c r="W182"/>
    </row>
    <row r="183" spans="12:23" x14ac:dyDescent="0.3">
      <c r="L183" s="14"/>
      <c r="U183"/>
      <c r="W183"/>
    </row>
    <row r="184" spans="12:23" x14ac:dyDescent="0.3">
      <c r="L184" s="14"/>
      <c r="U184"/>
      <c r="W184"/>
    </row>
    <row r="185" spans="12:23" x14ac:dyDescent="0.3">
      <c r="L185" s="14"/>
      <c r="U185"/>
      <c r="W185"/>
    </row>
    <row r="186" spans="12:23" x14ac:dyDescent="0.3">
      <c r="L186" s="14"/>
      <c r="U186"/>
      <c r="W186"/>
    </row>
    <row r="187" spans="12:23" x14ac:dyDescent="0.3">
      <c r="L187" s="14"/>
      <c r="U187"/>
      <c r="W187"/>
    </row>
    <row r="188" spans="12:23" x14ac:dyDescent="0.3">
      <c r="L188" s="14"/>
      <c r="U188"/>
      <c r="W188"/>
    </row>
    <row r="189" spans="12:23" x14ac:dyDescent="0.3">
      <c r="L189" s="14"/>
      <c r="U189"/>
      <c r="W189"/>
    </row>
    <row r="190" spans="12:23" x14ac:dyDescent="0.3">
      <c r="L190" s="14"/>
      <c r="U190"/>
      <c r="W190"/>
    </row>
    <row r="191" spans="12:23" x14ac:dyDescent="0.3">
      <c r="L191" s="14"/>
      <c r="U191"/>
      <c r="W191"/>
    </row>
    <row r="192" spans="12:23" x14ac:dyDescent="0.3">
      <c r="L192" s="14"/>
      <c r="U192"/>
      <c r="W192"/>
    </row>
    <row r="193" spans="12:23" x14ac:dyDescent="0.3">
      <c r="L193" s="14"/>
      <c r="U193"/>
      <c r="W193"/>
    </row>
    <row r="194" spans="12:23" x14ac:dyDescent="0.3">
      <c r="L194" s="14"/>
      <c r="U194"/>
      <c r="W194"/>
    </row>
    <row r="195" spans="12:23" x14ac:dyDescent="0.3">
      <c r="L195" s="14"/>
      <c r="U195"/>
      <c r="W195"/>
    </row>
    <row r="196" spans="12:23" x14ac:dyDescent="0.3">
      <c r="L196" s="14"/>
      <c r="U196"/>
      <c r="W196"/>
    </row>
    <row r="197" spans="12:23" x14ac:dyDescent="0.3">
      <c r="L197" s="14"/>
      <c r="U197"/>
      <c r="W197"/>
    </row>
    <row r="198" spans="12:23" x14ac:dyDescent="0.3">
      <c r="L198" s="14"/>
      <c r="U198"/>
      <c r="W198"/>
    </row>
    <row r="199" spans="12:23" x14ac:dyDescent="0.3">
      <c r="L199" s="14"/>
      <c r="U199"/>
      <c r="W199"/>
    </row>
    <row r="200" spans="12:23" x14ac:dyDescent="0.3">
      <c r="L200" s="14"/>
      <c r="U200"/>
      <c r="W200"/>
    </row>
    <row r="201" spans="12:23" x14ac:dyDescent="0.3">
      <c r="L201" s="14"/>
      <c r="U201"/>
      <c r="W201"/>
    </row>
    <row r="202" spans="12:23" x14ac:dyDescent="0.3">
      <c r="L202" s="14"/>
      <c r="U202"/>
      <c r="W202"/>
    </row>
    <row r="203" spans="12:23" x14ac:dyDescent="0.3">
      <c r="L203" s="14"/>
      <c r="U203"/>
      <c r="W203"/>
    </row>
    <row r="204" spans="12:23" x14ac:dyDescent="0.3">
      <c r="L204" s="14"/>
      <c r="U204"/>
      <c r="W204"/>
    </row>
    <row r="205" spans="12:23" x14ac:dyDescent="0.3">
      <c r="L205" s="14"/>
      <c r="U205"/>
      <c r="W205"/>
    </row>
    <row r="206" spans="12:23" x14ac:dyDescent="0.3">
      <c r="L206" s="14"/>
      <c r="U206"/>
      <c r="W206"/>
    </row>
    <row r="207" spans="12:23" x14ac:dyDescent="0.3">
      <c r="L207" s="14"/>
      <c r="U207"/>
      <c r="W207"/>
    </row>
    <row r="208" spans="12:23" x14ac:dyDescent="0.3">
      <c r="L208" s="14"/>
      <c r="U208"/>
      <c r="W208"/>
    </row>
    <row r="209" spans="12:23" x14ac:dyDescent="0.3">
      <c r="L209" s="14"/>
      <c r="U209"/>
      <c r="W209"/>
    </row>
    <row r="210" spans="12:23" x14ac:dyDescent="0.3">
      <c r="L210" s="14"/>
      <c r="U210"/>
      <c r="W210"/>
    </row>
    <row r="211" spans="12:23" x14ac:dyDescent="0.3">
      <c r="L211" s="14"/>
      <c r="U211"/>
      <c r="W211"/>
    </row>
    <row r="212" spans="12:23" x14ac:dyDescent="0.3">
      <c r="L212" s="14"/>
      <c r="U212"/>
      <c r="W212"/>
    </row>
    <row r="213" spans="12:23" x14ac:dyDescent="0.3">
      <c r="L213" s="14"/>
      <c r="U213"/>
      <c r="W213"/>
    </row>
    <row r="214" spans="12:23" x14ac:dyDescent="0.3">
      <c r="L214" s="14"/>
      <c r="U214"/>
      <c r="W214"/>
    </row>
    <row r="215" spans="12:23" x14ac:dyDescent="0.3">
      <c r="L215" s="14"/>
      <c r="U215"/>
      <c r="W215"/>
    </row>
    <row r="216" spans="12:23" x14ac:dyDescent="0.3">
      <c r="L216" s="14"/>
      <c r="U216"/>
      <c r="W216"/>
    </row>
    <row r="217" spans="12:23" x14ac:dyDescent="0.3">
      <c r="L217" s="14"/>
      <c r="U217"/>
      <c r="W217"/>
    </row>
    <row r="218" spans="12:23" x14ac:dyDescent="0.3">
      <c r="L218" s="14"/>
      <c r="U218"/>
      <c r="W218"/>
    </row>
    <row r="219" spans="12:23" x14ac:dyDescent="0.3">
      <c r="L219" s="14"/>
      <c r="U219"/>
      <c r="W219"/>
    </row>
    <row r="220" spans="12:23" x14ac:dyDescent="0.3">
      <c r="L220" s="14"/>
      <c r="U220"/>
      <c r="W220"/>
    </row>
    <row r="221" spans="12:23" x14ac:dyDescent="0.3">
      <c r="L221" s="14"/>
      <c r="U221"/>
      <c r="W221"/>
    </row>
    <row r="222" spans="12:23" x14ac:dyDescent="0.3">
      <c r="L222" s="14"/>
      <c r="U222"/>
      <c r="W222"/>
    </row>
    <row r="223" spans="12:23" x14ac:dyDescent="0.3">
      <c r="L223" s="14"/>
      <c r="U223"/>
      <c r="W223"/>
    </row>
    <row r="224" spans="12:23" x14ac:dyDescent="0.3">
      <c r="L224" s="14"/>
      <c r="U224"/>
      <c r="W224"/>
    </row>
    <row r="225" spans="12:23" x14ac:dyDescent="0.3">
      <c r="L225" s="14"/>
      <c r="U225"/>
      <c r="W225"/>
    </row>
    <row r="226" spans="12:23" x14ac:dyDescent="0.3">
      <c r="L226" s="14"/>
      <c r="U226"/>
      <c r="W226"/>
    </row>
    <row r="227" spans="12:23" x14ac:dyDescent="0.3">
      <c r="L227" s="14"/>
      <c r="U227"/>
      <c r="W227"/>
    </row>
    <row r="228" spans="12:23" x14ac:dyDescent="0.3">
      <c r="L228" s="14"/>
      <c r="U228"/>
      <c r="W228"/>
    </row>
    <row r="229" spans="12:23" x14ac:dyDescent="0.3">
      <c r="L229" s="14"/>
      <c r="U229"/>
      <c r="W229"/>
    </row>
    <row r="230" spans="12:23" x14ac:dyDescent="0.3">
      <c r="L230" s="14"/>
      <c r="U230"/>
      <c r="W230"/>
    </row>
    <row r="231" spans="12:23" x14ac:dyDescent="0.3">
      <c r="L231" s="14"/>
      <c r="U231"/>
      <c r="W231"/>
    </row>
    <row r="232" spans="12:23" x14ac:dyDescent="0.3">
      <c r="L232" s="14"/>
      <c r="U232"/>
      <c r="W232"/>
    </row>
    <row r="233" spans="12:23" x14ac:dyDescent="0.3">
      <c r="L233" s="14"/>
      <c r="U233"/>
      <c r="W233"/>
    </row>
    <row r="234" spans="12:23" x14ac:dyDescent="0.3">
      <c r="L234" s="14"/>
      <c r="U234"/>
      <c r="W234"/>
    </row>
    <row r="235" spans="12:23" x14ac:dyDescent="0.3">
      <c r="L235" s="14"/>
      <c r="U235"/>
      <c r="W235"/>
    </row>
    <row r="236" spans="12:23" x14ac:dyDescent="0.3">
      <c r="L236" s="14"/>
      <c r="U236"/>
      <c r="W236"/>
    </row>
    <row r="237" spans="12:23" x14ac:dyDescent="0.3">
      <c r="L237" s="14"/>
      <c r="U237"/>
      <c r="W237"/>
    </row>
    <row r="238" spans="12:23" x14ac:dyDescent="0.3">
      <c r="L238" s="14"/>
      <c r="U238"/>
      <c r="W238"/>
    </row>
    <row r="239" spans="12:23" x14ac:dyDescent="0.3">
      <c r="L239" s="14"/>
      <c r="U239"/>
      <c r="W239"/>
    </row>
    <row r="240" spans="12:23" x14ac:dyDescent="0.3">
      <c r="L240" s="14"/>
      <c r="U240"/>
      <c r="W240"/>
    </row>
    <row r="241" spans="12:23" x14ac:dyDescent="0.3">
      <c r="L241" s="14"/>
      <c r="U241"/>
      <c r="W241"/>
    </row>
    <row r="242" spans="12:23" x14ac:dyDescent="0.3">
      <c r="L242" s="14"/>
      <c r="U242"/>
      <c r="W242"/>
    </row>
    <row r="243" spans="12:23" x14ac:dyDescent="0.3">
      <c r="L243" s="14"/>
      <c r="U243"/>
      <c r="W243"/>
    </row>
    <row r="244" spans="12:23" x14ac:dyDescent="0.3">
      <c r="L244" s="14"/>
      <c r="U244"/>
      <c r="W244"/>
    </row>
    <row r="245" spans="12:23" x14ac:dyDescent="0.3">
      <c r="L245" s="14"/>
      <c r="U245"/>
      <c r="W245"/>
    </row>
    <row r="246" spans="12:23" x14ac:dyDescent="0.3">
      <c r="L246" s="14"/>
      <c r="U246"/>
      <c r="W246"/>
    </row>
    <row r="247" spans="12:23" x14ac:dyDescent="0.3">
      <c r="L247" s="14"/>
      <c r="U247"/>
      <c r="W247"/>
    </row>
    <row r="248" spans="12:23" x14ac:dyDescent="0.3">
      <c r="L248" s="14"/>
      <c r="U248"/>
      <c r="W248"/>
    </row>
    <row r="249" spans="12:23" x14ac:dyDescent="0.3">
      <c r="L249" s="14"/>
      <c r="U249"/>
      <c r="W249"/>
    </row>
    <row r="250" spans="12:23" x14ac:dyDescent="0.3">
      <c r="L250" s="14"/>
      <c r="U250"/>
      <c r="W250"/>
    </row>
    <row r="251" spans="12:23" x14ac:dyDescent="0.3">
      <c r="L251" s="14"/>
      <c r="U251"/>
      <c r="W251"/>
    </row>
    <row r="252" spans="12:23" x14ac:dyDescent="0.3">
      <c r="L252" s="14"/>
      <c r="U252"/>
      <c r="W252"/>
    </row>
    <row r="253" spans="12:23" x14ac:dyDescent="0.3">
      <c r="L253" s="14"/>
      <c r="U253"/>
      <c r="W253"/>
    </row>
    <row r="254" spans="12:23" x14ac:dyDescent="0.3">
      <c r="L254" s="14"/>
      <c r="U254"/>
      <c r="W254"/>
    </row>
    <row r="255" spans="12:23" x14ac:dyDescent="0.3">
      <c r="L255" s="14"/>
      <c r="U255"/>
      <c r="W255"/>
    </row>
    <row r="256" spans="12:23" x14ac:dyDescent="0.3">
      <c r="L256" s="14"/>
      <c r="U256"/>
      <c r="W256"/>
    </row>
    <row r="257" spans="12:23" x14ac:dyDescent="0.3">
      <c r="L257" s="14"/>
      <c r="U257"/>
      <c r="W257"/>
    </row>
    <row r="258" spans="12:23" x14ac:dyDescent="0.3">
      <c r="L258" s="14"/>
      <c r="U258"/>
      <c r="W258"/>
    </row>
    <row r="259" spans="12:23" x14ac:dyDescent="0.3">
      <c r="L259" s="14"/>
      <c r="U259"/>
      <c r="W259"/>
    </row>
    <row r="260" spans="12:23" x14ac:dyDescent="0.3">
      <c r="L260" s="14"/>
      <c r="U260"/>
      <c r="W260"/>
    </row>
    <row r="261" spans="12:23" x14ac:dyDescent="0.3">
      <c r="L261" s="14"/>
      <c r="U261"/>
      <c r="W261"/>
    </row>
    <row r="262" spans="12:23" x14ac:dyDescent="0.3">
      <c r="L262" s="14"/>
      <c r="U262"/>
      <c r="W262"/>
    </row>
    <row r="263" spans="12:23" x14ac:dyDescent="0.3">
      <c r="L263" s="14"/>
      <c r="U263"/>
      <c r="W263"/>
    </row>
    <row r="264" spans="12:23" x14ac:dyDescent="0.3">
      <c r="L264" s="14"/>
      <c r="U264"/>
      <c r="W264"/>
    </row>
    <row r="265" spans="12:23" x14ac:dyDescent="0.3">
      <c r="L265" s="14"/>
      <c r="U265"/>
      <c r="W265"/>
    </row>
    <row r="266" spans="12:23" x14ac:dyDescent="0.3">
      <c r="L266" s="14"/>
      <c r="U266"/>
      <c r="W266"/>
    </row>
    <row r="267" spans="12:23" x14ac:dyDescent="0.3">
      <c r="L267" s="14"/>
      <c r="U267"/>
      <c r="W267"/>
    </row>
    <row r="268" spans="12:23" x14ac:dyDescent="0.3">
      <c r="L268" s="14"/>
      <c r="U268"/>
      <c r="W268"/>
    </row>
    <row r="269" spans="12:23" x14ac:dyDescent="0.3">
      <c r="L269" s="14"/>
      <c r="U269"/>
      <c r="W269"/>
    </row>
    <row r="270" spans="12:23" x14ac:dyDescent="0.3">
      <c r="L270" s="14"/>
      <c r="U270"/>
      <c r="W270"/>
    </row>
    <row r="271" spans="12:23" x14ac:dyDescent="0.3">
      <c r="L271" s="14"/>
      <c r="U271"/>
      <c r="W271"/>
    </row>
    <row r="272" spans="12:23" x14ac:dyDescent="0.3">
      <c r="L272" s="14"/>
      <c r="U272"/>
      <c r="W272"/>
    </row>
    <row r="273" spans="12:23" x14ac:dyDescent="0.3">
      <c r="L273" s="14"/>
      <c r="U273"/>
      <c r="W273"/>
    </row>
    <row r="274" spans="12:23" x14ac:dyDescent="0.3">
      <c r="L274" s="14"/>
      <c r="U274"/>
      <c r="W274"/>
    </row>
    <row r="275" spans="12:23" x14ac:dyDescent="0.3">
      <c r="L275" s="14"/>
      <c r="U275"/>
      <c r="W275"/>
    </row>
    <row r="276" spans="12:23" x14ac:dyDescent="0.3">
      <c r="L276" s="14"/>
      <c r="U276"/>
      <c r="W276"/>
    </row>
    <row r="277" spans="12:23" x14ac:dyDescent="0.3">
      <c r="L277" s="14"/>
      <c r="U277"/>
      <c r="W277"/>
    </row>
    <row r="278" spans="12:23" x14ac:dyDescent="0.3">
      <c r="L278" s="14"/>
      <c r="U278"/>
      <c r="W278"/>
    </row>
    <row r="279" spans="12:23" x14ac:dyDescent="0.3">
      <c r="L279" s="14"/>
      <c r="U279"/>
      <c r="W279"/>
    </row>
    <row r="280" spans="12:23" x14ac:dyDescent="0.3">
      <c r="L280" s="14"/>
      <c r="U280"/>
      <c r="W280"/>
    </row>
    <row r="281" spans="12:23" x14ac:dyDescent="0.3">
      <c r="L281" s="14"/>
      <c r="U281"/>
      <c r="W281"/>
    </row>
    <row r="282" spans="12:23" x14ac:dyDescent="0.3">
      <c r="L282" s="14"/>
      <c r="U282"/>
      <c r="W282"/>
    </row>
    <row r="283" spans="12:23" x14ac:dyDescent="0.3">
      <c r="L283" s="14"/>
      <c r="U283"/>
      <c r="W283"/>
    </row>
    <row r="284" spans="12:23" x14ac:dyDescent="0.3">
      <c r="L284" s="14"/>
      <c r="U284"/>
      <c r="W284"/>
    </row>
    <row r="285" spans="12:23" x14ac:dyDescent="0.3">
      <c r="L285" s="14"/>
      <c r="U285"/>
      <c r="W285"/>
    </row>
    <row r="286" spans="12:23" x14ac:dyDescent="0.3">
      <c r="L286" s="14"/>
      <c r="U286"/>
      <c r="W286"/>
    </row>
    <row r="287" spans="12:23" x14ac:dyDescent="0.3">
      <c r="L287" s="14"/>
      <c r="U287"/>
      <c r="W287"/>
    </row>
    <row r="288" spans="12:23" x14ac:dyDescent="0.3">
      <c r="L288" s="14"/>
      <c r="U288"/>
      <c r="W288"/>
    </row>
    <row r="289" spans="12:23" x14ac:dyDescent="0.3">
      <c r="L289" s="14"/>
      <c r="U289"/>
      <c r="W289"/>
    </row>
    <row r="290" spans="12:23" x14ac:dyDescent="0.3">
      <c r="L290" s="14"/>
      <c r="U290"/>
      <c r="W290"/>
    </row>
    <row r="291" spans="12:23" x14ac:dyDescent="0.3">
      <c r="L291" s="14"/>
      <c r="U291"/>
      <c r="W291"/>
    </row>
    <row r="292" spans="12:23" x14ac:dyDescent="0.3">
      <c r="L292" s="14"/>
      <c r="U292"/>
      <c r="W292"/>
    </row>
    <row r="293" spans="12:23" x14ac:dyDescent="0.3">
      <c r="L293" s="14"/>
      <c r="U293"/>
      <c r="W293"/>
    </row>
    <row r="294" spans="12:23" x14ac:dyDescent="0.3">
      <c r="L294" s="14"/>
      <c r="U294"/>
      <c r="W294"/>
    </row>
    <row r="295" spans="12:23" x14ac:dyDescent="0.3">
      <c r="L295" s="14"/>
      <c r="U295"/>
      <c r="W295"/>
    </row>
    <row r="296" spans="12:23" x14ac:dyDescent="0.3">
      <c r="L296" s="14"/>
      <c r="U296"/>
      <c r="W296"/>
    </row>
    <row r="297" spans="12:23" x14ac:dyDescent="0.3">
      <c r="L297" s="14"/>
      <c r="U297"/>
      <c r="W297"/>
    </row>
    <row r="298" spans="12:23" x14ac:dyDescent="0.3">
      <c r="L298" s="14"/>
      <c r="U298"/>
      <c r="W298"/>
    </row>
    <row r="299" spans="12:23" x14ac:dyDescent="0.3">
      <c r="L299" s="14"/>
      <c r="U299"/>
      <c r="W299"/>
    </row>
    <row r="300" spans="12:23" x14ac:dyDescent="0.3">
      <c r="L300" s="14"/>
      <c r="U300"/>
      <c r="W300"/>
    </row>
    <row r="301" spans="12:23" x14ac:dyDescent="0.3">
      <c r="L301" s="14"/>
      <c r="U301"/>
      <c r="W301"/>
    </row>
    <row r="302" spans="12:23" x14ac:dyDescent="0.3">
      <c r="L302" s="14"/>
      <c r="U302"/>
      <c r="W302"/>
    </row>
    <row r="303" spans="12:23" x14ac:dyDescent="0.3">
      <c r="L303" s="14"/>
      <c r="U303"/>
      <c r="W303"/>
    </row>
    <row r="304" spans="12:23" x14ac:dyDescent="0.3">
      <c r="L304" s="14"/>
      <c r="U304"/>
      <c r="W304"/>
    </row>
    <row r="305" spans="12:23" x14ac:dyDescent="0.3">
      <c r="L305" s="14"/>
      <c r="U305"/>
      <c r="W305"/>
    </row>
    <row r="306" spans="12:23" x14ac:dyDescent="0.3">
      <c r="L306" s="14"/>
      <c r="U306"/>
      <c r="W306"/>
    </row>
    <row r="307" spans="12:23" x14ac:dyDescent="0.3">
      <c r="L307" s="14"/>
      <c r="U307"/>
      <c r="W307"/>
    </row>
    <row r="308" spans="12:23" x14ac:dyDescent="0.3">
      <c r="L308" s="14"/>
      <c r="U308"/>
      <c r="W308"/>
    </row>
    <row r="309" spans="12:23" x14ac:dyDescent="0.3">
      <c r="L309" s="14"/>
      <c r="U309"/>
      <c r="W309"/>
    </row>
    <row r="310" spans="12:23" x14ac:dyDescent="0.3">
      <c r="L310" s="14"/>
      <c r="U310"/>
      <c r="W310"/>
    </row>
    <row r="311" spans="12:23" x14ac:dyDescent="0.3">
      <c r="L311" s="14"/>
      <c r="U311"/>
      <c r="W311"/>
    </row>
    <row r="312" spans="12:23" x14ac:dyDescent="0.3">
      <c r="L312" s="14"/>
      <c r="U312"/>
      <c r="W312"/>
    </row>
    <row r="313" spans="12:23" x14ac:dyDescent="0.3">
      <c r="L313" s="14"/>
      <c r="U313"/>
      <c r="W313"/>
    </row>
    <row r="314" spans="12:23" x14ac:dyDescent="0.3">
      <c r="L314" s="14"/>
      <c r="U314"/>
      <c r="W314"/>
    </row>
    <row r="315" spans="12:23" x14ac:dyDescent="0.3">
      <c r="L315" s="14"/>
      <c r="U315"/>
      <c r="W315"/>
    </row>
    <row r="316" spans="12:23" x14ac:dyDescent="0.3">
      <c r="L316" s="14"/>
      <c r="U316"/>
      <c r="W316"/>
    </row>
    <row r="317" spans="12:23" x14ac:dyDescent="0.3">
      <c r="L317" s="14"/>
      <c r="U317"/>
      <c r="W317"/>
    </row>
    <row r="318" spans="12:23" x14ac:dyDescent="0.3">
      <c r="L318" s="14"/>
      <c r="U318"/>
      <c r="W318"/>
    </row>
    <row r="319" spans="12:23" x14ac:dyDescent="0.3">
      <c r="L319" s="14"/>
      <c r="U319"/>
      <c r="W319"/>
    </row>
    <row r="320" spans="12:23" x14ac:dyDescent="0.3">
      <c r="L320" s="14"/>
      <c r="U320"/>
      <c r="W320"/>
    </row>
    <row r="321" spans="12:23" x14ac:dyDescent="0.3">
      <c r="L321" s="14"/>
      <c r="U321"/>
      <c r="W321"/>
    </row>
    <row r="322" spans="12:23" x14ac:dyDescent="0.3">
      <c r="L322" s="14"/>
      <c r="U322"/>
      <c r="W322"/>
    </row>
    <row r="323" spans="12:23" x14ac:dyDescent="0.3">
      <c r="L323" s="14"/>
      <c r="U323"/>
      <c r="W323"/>
    </row>
    <row r="324" spans="12:23" x14ac:dyDescent="0.3">
      <c r="L324" s="14"/>
      <c r="U324"/>
      <c r="W324"/>
    </row>
    <row r="325" spans="12:23" x14ac:dyDescent="0.3">
      <c r="L325" s="14"/>
      <c r="U325"/>
      <c r="W325"/>
    </row>
    <row r="326" spans="12:23" x14ac:dyDescent="0.3">
      <c r="L326" s="14"/>
      <c r="U326"/>
      <c r="W326"/>
    </row>
    <row r="327" spans="12:23" x14ac:dyDescent="0.3">
      <c r="L327" s="14"/>
      <c r="U327"/>
      <c r="W327"/>
    </row>
    <row r="328" spans="12:23" x14ac:dyDescent="0.3">
      <c r="L328" s="14"/>
      <c r="U328"/>
      <c r="W328"/>
    </row>
    <row r="329" spans="12:23" x14ac:dyDescent="0.3">
      <c r="L329" s="14"/>
      <c r="U329"/>
      <c r="W329"/>
    </row>
    <row r="330" spans="12:23" x14ac:dyDescent="0.3">
      <c r="L330" s="14"/>
      <c r="U330"/>
      <c r="W330"/>
    </row>
    <row r="331" spans="12:23" x14ac:dyDescent="0.3">
      <c r="L331" s="14"/>
      <c r="U331"/>
      <c r="W331"/>
    </row>
    <row r="332" spans="12:23" x14ac:dyDescent="0.3">
      <c r="L332" s="14"/>
      <c r="U332"/>
      <c r="W332"/>
    </row>
    <row r="333" spans="12:23" x14ac:dyDescent="0.3">
      <c r="L333" s="14"/>
      <c r="U333"/>
      <c r="W333"/>
    </row>
    <row r="334" spans="12:23" x14ac:dyDescent="0.3">
      <c r="L334" s="14"/>
      <c r="U334"/>
      <c r="W334"/>
    </row>
    <row r="335" spans="12:23" x14ac:dyDescent="0.3">
      <c r="L335" s="14"/>
      <c r="U335"/>
      <c r="W335"/>
    </row>
    <row r="336" spans="12:23" x14ac:dyDescent="0.3">
      <c r="L336" s="14"/>
      <c r="U336"/>
      <c r="W336"/>
    </row>
    <row r="337" spans="12:23" x14ac:dyDescent="0.3">
      <c r="L337" s="14"/>
      <c r="U337"/>
      <c r="W337"/>
    </row>
    <row r="338" spans="12:23" x14ac:dyDescent="0.3">
      <c r="L338" s="14"/>
      <c r="U338"/>
      <c r="W338"/>
    </row>
    <row r="339" spans="12:23" x14ac:dyDescent="0.3">
      <c r="L339" s="14"/>
      <c r="U339"/>
      <c r="W339"/>
    </row>
    <row r="340" spans="12:23" x14ac:dyDescent="0.3">
      <c r="L340" s="14"/>
      <c r="U340"/>
      <c r="W340"/>
    </row>
    <row r="341" spans="12:23" x14ac:dyDescent="0.3">
      <c r="L341" s="14"/>
      <c r="U341"/>
      <c r="W341"/>
    </row>
    <row r="342" spans="12:23" x14ac:dyDescent="0.3">
      <c r="L342" s="14"/>
      <c r="U342"/>
      <c r="W342"/>
    </row>
    <row r="343" spans="12:23" x14ac:dyDescent="0.3">
      <c r="L343" s="14"/>
      <c r="U343"/>
      <c r="W343"/>
    </row>
    <row r="344" spans="12:23" x14ac:dyDescent="0.3">
      <c r="L344" s="14"/>
      <c r="U344"/>
      <c r="W344"/>
    </row>
    <row r="345" spans="12:23" x14ac:dyDescent="0.3">
      <c r="L345" s="14"/>
      <c r="U345"/>
      <c r="W345"/>
    </row>
    <row r="346" spans="12:23" x14ac:dyDescent="0.3">
      <c r="L346" s="14"/>
      <c r="U346"/>
      <c r="W346"/>
    </row>
    <row r="347" spans="12:23" x14ac:dyDescent="0.3">
      <c r="L347" s="14"/>
      <c r="U347"/>
      <c r="W347"/>
    </row>
    <row r="348" spans="12:23" x14ac:dyDescent="0.3">
      <c r="L348" s="14"/>
      <c r="U348"/>
      <c r="W348"/>
    </row>
    <row r="349" spans="12:23" x14ac:dyDescent="0.3">
      <c r="L349" s="14"/>
      <c r="U349"/>
      <c r="W349"/>
    </row>
    <row r="350" spans="12:23" x14ac:dyDescent="0.3">
      <c r="L350" s="14"/>
      <c r="U350"/>
      <c r="W350"/>
    </row>
    <row r="351" spans="12:23" x14ac:dyDescent="0.3">
      <c r="L351" s="14"/>
      <c r="U351"/>
      <c r="W351"/>
    </row>
    <row r="352" spans="12:23" x14ac:dyDescent="0.3">
      <c r="L352" s="14"/>
      <c r="U352"/>
      <c r="W352"/>
    </row>
    <row r="353" spans="12:23" x14ac:dyDescent="0.3">
      <c r="L353" s="14"/>
      <c r="U353"/>
      <c r="W353"/>
    </row>
    <row r="354" spans="12:23" x14ac:dyDescent="0.3">
      <c r="L354" s="14"/>
      <c r="U354"/>
      <c r="W354"/>
    </row>
    <row r="355" spans="12:23" x14ac:dyDescent="0.3">
      <c r="L355" s="14"/>
      <c r="U355"/>
      <c r="W355"/>
    </row>
    <row r="356" spans="12:23" x14ac:dyDescent="0.3">
      <c r="L356" s="14"/>
      <c r="U356"/>
      <c r="W356"/>
    </row>
    <row r="357" spans="12:23" x14ac:dyDescent="0.3">
      <c r="L357" s="14"/>
      <c r="U357"/>
      <c r="W357"/>
    </row>
    <row r="358" spans="12:23" x14ac:dyDescent="0.3">
      <c r="L358" s="14"/>
      <c r="U358"/>
      <c r="W358"/>
    </row>
    <row r="359" spans="12:23" x14ac:dyDescent="0.3">
      <c r="L359" s="14"/>
      <c r="U359"/>
      <c r="W359"/>
    </row>
    <row r="360" spans="12:23" x14ac:dyDescent="0.3">
      <c r="L360" s="14"/>
      <c r="U360"/>
      <c r="W360"/>
    </row>
    <row r="361" spans="12:23" x14ac:dyDescent="0.3">
      <c r="L361" s="14"/>
      <c r="U361"/>
      <c r="W361"/>
    </row>
    <row r="362" spans="12:23" x14ac:dyDescent="0.3">
      <c r="L362" s="14"/>
      <c r="U362"/>
      <c r="W362"/>
    </row>
    <row r="363" spans="12:23" x14ac:dyDescent="0.3">
      <c r="L363" s="14"/>
      <c r="U363"/>
      <c r="W363"/>
    </row>
    <row r="364" spans="12:23" x14ac:dyDescent="0.3">
      <c r="L364" s="14"/>
      <c r="U364"/>
      <c r="W364"/>
    </row>
    <row r="365" spans="12:23" x14ac:dyDescent="0.3">
      <c r="L365" s="14"/>
      <c r="U365"/>
      <c r="W365"/>
    </row>
    <row r="366" spans="12:23" x14ac:dyDescent="0.3">
      <c r="L366" s="14"/>
      <c r="U366"/>
      <c r="W366"/>
    </row>
    <row r="367" spans="12:23" x14ac:dyDescent="0.3">
      <c r="L367" s="14"/>
      <c r="U367"/>
      <c r="W367"/>
    </row>
    <row r="368" spans="12:23" x14ac:dyDescent="0.3">
      <c r="L368" s="14"/>
      <c r="U368"/>
      <c r="W368"/>
    </row>
    <row r="369" spans="12:23" x14ac:dyDescent="0.3">
      <c r="L369" s="14"/>
      <c r="U369"/>
      <c r="W369"/>
    </row>
    <row r="370" spans="12:23" x14ac:dyDescent="0.3">
      <c r="L370" s="14"/>
      <c r="U370"/>
      <c r="W370"/>
    </row>
    <row r="371" spans="12:23" x14ac:dyDescent="0.3">
      <c r="L371" s="14"/>
      <c r="U371"/>
      <c r="W371"/>
    </row>
    <row r="372" spans="12:23" x14ac:dyDescent="0.3">
      <c r="L372" s="14"/>
      <c r="U372"/>
      <c r="W372"/>
    </row>
    <row r="373" spans="12:23" x14ac:dyDescent="0.3">
      <c r="L373" s="14"/>
      <c r="U373"/>
      <c r="W373"/>
    </row>
    <row r="374" spans="12:23" x14ac:dyDescent="0.3">
      <c r="L374" s="14"/>
      <c r="U374"/>
      <c r="W374"/>
    </row>
    <row r="375" spans="12:23" x14ac:dyDescent="0.3">
      <c r="L375" s="14"/>
      <c r="U375"/>
      <c r="W375"/>
    </row>
    <row r="376" spans="12:23" x14ac:dyDescent="0.3">
      <c r="L376" s="14"/>
      <c r="U376"/>
      <c r="W376"/>
    </row>
    <row r="377" spans="12:23" x14ac:dyDescent="0.3">
      <c r="L377" s="14"/>
      <c r="U377"/>
      <c r="W377"/>
    </row>
    <row r="378" spans="12:23" x14ac:dyDescent="0.3">
      <c r="L378" s="14"/>
      <c r="U378"/>
      <c r="W378"/>
    </row>
    <row r="379" spans="12:23" x14ac:dyDescent="0.3">
      <c r="L379" s="14"/>
      <c r="U379"/>
      <c r="W379"/>
    </row>
    <row r="380" spans="12:23" x14ac:dyDescent="0.3">
      <c r="L380" s="14"/>
      <c r="U380"/>
      <c r="W380"/>
    </row>
    <row r="381" spans="12:23" x14ac:dyDescent="0.3">
      <c r="L381" s="14"/>
      <c r="U381"/>
      <c r="W381"/>
    </row>
    <row r="382" spans="12:23" x14ac:dyDescent="0.3">
      <c r="L382" s="14"/>
      <c r="U382"/>
      <c r="W382"/>
    </row>
    <row r="383" spans="12:23" x14ac:dyDescent="0.3">
      <c r="L383" s="14"/>
      <c r="U383"/>
      <c r="W383"/>
    </row>
    <row r="384" spans="12:23" x14ac:dyDescent="0.3">
      <c r="L384" s="14"/>
      <c r="U384"/>
      <c r="W384"/>
    </row>
    <row r="385" spans="12:23" x14ac:dyDescent="0.3">
      <c r="L385" s="14"/>
      <c r="U385"/>
      <c r="W385"/>
    </row>
    <row r="386" spans="12:23" x14ac:dyDescent="0.3">
      <c r="L386" s="14"/>
      <c r="U386"/>
      <c r="W386"/>
    </row>
    <row r="387" spans="12:23" x14ac:dyDescent="0.3">
      <c r="L387" s="14"/>
      <c r="U387"/>
      <c r="W387"/>
    </row>
    <row r="388" spans="12:23" x14ac:dyDescent="0.3">
      <c r="L388" s="14"/>
      <c r="U388"/>
      <c r="W388"/>
    </row>
    <row r="389" spans="12:23" x14ac:dyDescent="0.3">
      <c r="L389" s="14"/>
      <c r="U389"/>
      <c r="W389"/>
    </row>
    <row r="390" spans="12:23" x14ac:dyDescent="0.3">
      <c r="L390" s="14"/>
      <c r="U390"/>
      <c r="W390"/>
    </row>
    <row r="391" spans="12:23" x14ac:dyDescent="0.3">
      <c r="L391" s="14"/>
      <c r="U391"/>
      <c r="W391"/>
    </row>
    <row r="392" spans="12:23" x14ac:dyDescent="0.3">
      <c r="L392" s="14"/>
      <c r="U392"/>
      <c r="W392"/>
    </row>
    <row r="393" spans="12:23" x14ac:dyDescent="0.3">
      <c r="L393" s="14"/>
      <c r="U393"/>
      <c r="W393"/>
    </row>
    <row r="394" spans="12:23" x14ac:dyDescent="0.3">
      <c r="L394" s="14"/>
      <c r="U394"/>
      <c r="W394"/>
    </row>
    <row r="395" spans="12:23" x14ac:dyDescent="0.3">
      <c r="L395" s="14"/>
      <c r="U395"/>
      <c r="W395"/>
    </row>
    <row r="396" spans="12:23" x14ac:dyDescent="0.3">
      <c r="L396" s="14"/>
      <c r="U396"/>
      <c r="W396"/>
    </row>
    <row r="397" spans="12:23" x14ac:dyDescent="0.3">
      <c r="L397" s="14"/>
      <c r="U397"/>
      <c r="W397"/>
    </row>
    <row r="398" spans="12:23" x14ac:dyDescent="0.3">
      <c r="L398" s="14"/>
      <c r="U398"/>
      <c r="W398"/>
    </row>
    <row r="399" spans="12:23" x14ac:dyDescent="0.3">
      <c r="L399" s="14"/>
      <c r="U399"/>
      <c r="W399"/>
    </row>
    <row r="400" spans="12:23" x14ac:dyDescent="0.3">
      <c r="L400" s="14"/>
      <c r="U400"/>
      <c r="W400"/>
    </row>
    <row r="401" spans="12:23" x14ac:dyDescent="0.3">
      <c r="L401" s="14"/>
      <c r="U401"/>
      <c r="W401"/>
    </row>
    <row r="402" spans="12:23" x14ac:dyDescent="0.3">
      <c r="L402" s="14"/>
      <c r="U402"/>
      <c r="W402"/>
    </row>
    <row r="403" spans="12:23" x14ac:dyDescent="0.3">
      <c r="L403" s="14"/>
      <c r="U403"/>
      <c r="W403"/>
    </row>
    <row r="404" spans="12:23" x14ac:dyDescent="0.3">
      <c r="L404" s="14"/>
      <c r="U404"/>
      <c r="W404"/>
    </row>
    <row r="405" spans="12:23" x14ac:dyDescent="0.3">
      <c r="L405" s="14"/>
      <c r="U405"/>
      <c r="W405"/>
    </row>
    <row r="406" spans="12:23" x14ac:dyDescent="0.3">
      <c r="L406" s="14"/>
      <c r="U406"/>
      <c r="W406"/>
    </row>
    <row r="407" spans="12:23" x14ac:dyDescent="0.3">
      <c r="L407" s="14"/>
      <c r="U407"/>
      <c r="W407"/>
    </row>
    <row r="408" spans="12:23" x14ac:dyDescent="0.3">
      <c r="L408" s="14"/>
      <c r="U408"/>
      <c r="W408"/>
    </row>
    <row r="409" spans="12:23" x14ac:dyDescent="0.3">
      <c r="L409" s="14"/>
      <c r="U409"/>
      <c r="W409"/>
    </row>
    <row r="410" spans="12:23" x14ac:dyDescent="0.3">
      <c r="L410" s="14"/>
      <c r="U410"/>
      <c r="W410"/>
    </row>
    <row r="411" spans="12:23" x14ac:dyDescent="0.3">
      <c r="L411" s="14"/>
      <c r="U411"/>
      <c r="W411"/>
    </row>
    <row r="412" spans="12:23" x14ac:dyDescent="0.3">
      <c r="L412" s="14"/>
      <c r="U412"/>
      <c r="W412"/>
    </row>
    <row r="413" spans="12:23" x14ac:dyDescent="0.3">
      <c r="L413" s="14"/>
      <c r="U413"/>
      <c r="W413"/>
    </row>
    <row r="414" spans="12:23" x14ac:dyDescent="0.3">
      <c r="L414" s="14"/>
      <c r="U414"/>
      <c r="W414"/>
    </row>
    <row r="415" spans="12:23" x14ac:dyDescent="0.3">
      <c r="L415" s="14"/>
      <c r="U415"/>
      <c r="W415"/>
    </row>
    <row r="416" spans="12:23" x14ac:dyDescent="0.3">
      <c r="L416" s="14"/>
      <c r="U416"/>
      <c r="W416"/>
    </row>
    <row r="417" spans="12:23" x14ac:dyDescent="0.3">
      <c r="L417" s="14"/>
      <c r="U417"/>
      <c r="W417"/>
    </row>
    <row r="418" spans="12:23" x14ac:dyDescent="0.3">
      <c r="L418" s="14"/>
      <c r="U418"/>
      <c r="W418"/>
    </row>
    <row r="419" spans="12:23" x14ac:dyDescent="0.3">
      <c r="L419" s="14"/>
      <c r="U419"/>
      <c r="W419"/>
    </row>
    <row r="420" spans="12:23" x14ac:dyDescent="0.3">
      <c r="L420" s="14"/>
      <c r="U420"/>
      <c r="W420"/>
    </row>
    <row r="421" spans="12:23" x14ac:dyDescent="0.3">
      <c r="L421" s="14"/>
      <c r="U421"/>
      <c r="W421"/>
    </row>
    <row r="422" spans="12:23" x14ac:dyDescent="0.3">
      <c r="L422" s="14"/>
      <c r="U422"/>
      <c r="W422"/>
    </row>
    <row r="423" spans="12:23" x14ac:dyDescent="0.3">
      <c r="L423" s="14"/>
      <c r="U423"/>
      <c r="W423"/>
    </row>
    <row r="424" spans="12:23" x14ac:dyDescent="0.3">
      <c r="L424" s="14"/>
      <c r="U424"/>
      <c r="W424"/>
    </row>
    <row r="425" spans="12:23" x14ac:dyDescent="0.3">
      <c r="L425" s="14"/>
      <c r="U425"/>
      <c r="W425"/>
    </row>
    <row r="426" spans="12:23" x14ac:dyDescent="0.3">
      <c r="L426" s="14"/>
      <c r="U426"/>
      <c r="W426"/>
    </row>
    <row r="427" spans="12:23" x14ac:dyDescent="0.3">
      <c r="L427" s="14"/>
      <c r="U427"/>
      <c r="W427"/>
    </row>
    <row r="428" spans="12:23" x14ac:dyDescent="0.3">
      <c r="L428" s="14"/>
      <c r="U428"/>
      <c r="W428"/>
    </row>
    <row r="429" spans="12:23" x14ac:dyDescent="0.3">
      <c r="L429" s="14"/>
      <c r="U429"/>
      <c r="W429"/>
    </row>
    <row r="430" spans="12:23" x14ac:dyDescent="0.3">
      <c r="L430" s="14"/>
      <c r="U430"/>
      <c r="W430"/>
    </row>
    <row r="431" spans="12:23" x14ac:dyDescent="0.3">
      <c r="L431" s="14"/>
      <c r="U431"/>
      <c r="W431"/>
    </row>
    <row r="432" spans="12:23" x14ac:dyDescent="0.3">
      <c r="L432" s="14"/>
      <c r="U432"/>
      <c r="W432"/>
    </row>
    <row r="433" spans="12:23" x14ac:dyDescent="0.3">
      <c r="L433" s="14"/>
      <c r="U433"/>
      <c r="W433"/>
    </row>
    <row r="434" spans="12:23" x14ac:dyDescent="0.3">
      <c r="L434" s="14"/>
      <c r="U434"/>
      <c r="W434"/>
    </row>
    <row r="435" spans="12:23" x14ac:dyDescent="0.3">
      <c r="L435" s="14"/>
      <c r="U435"/>
      <c r="W435"/>
    </row>
    <row r="436" spans="12:23" x14ac:dyDescent="0.3">
      <c r="L436" s="14"/>
      <c r="U436"/>
      <c r="W436"/>
    </row>
    <row r="437" spans="12:23" x14ac:dyDescent="0.3">
      <c r="L437" s="14"/>
      <c r="U437"/>
      <c r="W437"/>
    </row>
    <row r="438" spans="12:23" x14ac:dyDescent="0.3">
      <c r="L438" s="14"/>
      <c r="U438"/>
      <c r="W438"/>
    </row>
    <row r="439" spans="12:23" x14ac:dyDescent="0.3">
      <c r="L439" s="14"/>
      <c r="U439"/>
      <c r="W439"/>
    </row>
    <row r="440" spans="12:23" x14ac:dyDescent="0.3">
      <c r="L440" s="14"/>
      <c r="U440"/>
      <c r="W440"/>
    </row>
    <row r="441" spans="12:23" x14ac:dyDescent="0.3">
      <c r="L441" s="14"/>
      <c r="U441"/>
      <c r="W441"/>
    </row>
    <row r="442" spans="12:23" x14ac:dyDescent="0.3">
      <c r="L442" s="14"/>
      <c r="U442"/>
      <c r="W442"/>
    </row>
    <row r="443" spans="12:23" x14ac:dyDescent="0.3">
      <c r="L443" s="14"/>
      <c r="U443"/>
      <c r="W443"/>
    </row>
    <row r="444" spans="12:23" x14ac:dyDescent="0.3">
      <c r="L444" s="14"/>
      <c r="U444"/>
      <c r="W444"/>
    </row>
    <row r="445" spans="12:23" x14ac:dyDescent="0.3">
      <c r="L445" s="14"/>
      <c r="U445"/>
      <c r="W445"/>
    </row>
    <row r="446" spans="12:23" x14ac:dyDescent="0.3">
      <c r="L446" s="14"/>
      <c r="U446"/>
      <c r="W446"/>
    </row>
    <row r="447" spans="12:23" x14ac:dyDescent="0.3">
      <c r="L447" s="14"/>
      <c r="U447"/>
      <c r="W447"/>
    </row>
    <row r="448" spans="12:23" x14ac:dyDescent="0.3">
      <c r="L448" s="14"/>
      <c r="U448"/>
      <c r="W448"/>
    </row>
    <row r="449" spans="12:23" x14ac:dyDescent="0.3">
      <c r="L449" s="14"/>
      <c r="U449"/>
      <c r="W449"/>
    </row>
    <row r="450" spans="12:23" x14ac:dyDescent="0.3">
      <c r="L450" s="14"/>
      <c r="U450"/>
      <c r="W450"/>
    </row>
    <row r="451" spans="12:23" x14ac:dyDescent="0.3">
      <c r="L451" s="14"/>
      <c r="U451"/>
      <c r="W451"/>
    </row>
    <row r="452" spans="12:23" x14ac:dyDescent="0.3">
      <c r="L452" s="14"/>
      <c r="U452"/>
      <c r="W452"/>
    </row>
    <row r="453" spans="12:23" x14ac:dyDescent="0.3">
      <c r="L453" s="14"/>
      <c r="U453"/>
      <c r="W453"/>
    </row>
    <row r="454" spans="12:23" x14ac:dyDescent="0.3">
      <c r="L454" s="14"/>
      <c r="U454"/>
      <c r="W454"/>
    </row>
    <row r="455" spans="12:23" x14ac:dyDescent="0.3">
      <c r="L455" s="14"/>
      <c r="U455"/>
      <c r="W455"/>
    </row>
    <row r="456" spans="12:23" x14ac:dyDescent="0.3">
      <c r="L456" s="14"/>
      <c r="U456"/>
      <c r="W456"/>
    </row>
    <row r="457" spans="12:23" x14ac:dyDescent="0.3">
      <c r="L457" s="14"/>
      <c r="U457"/>
      <c r="W457"/>
    </row>
    <row r="458" spans="12:23" x14ac:dyDescent="0.3">
      <c r="L458" s="14"/>
      <c r="U458"/>
      <c r="W458"/>
    </row>
    <row r="459" spans="12:23" x14ac:dyDescent="0.3">
      <c r="L459" s="14"/>
      <c r="U459"/>
      <c r="W459"/>
    </row>
    <row r="460" spans="12:23" x14ac:dyDescent="0.3">
      <c r="L460" s="14"/>
      <c r="U460"/>
      <c r="W460"/>
    </row>
    <row r="461" spans="12:23" x14ac:dyDescent="0.3">
      <c r="L461" s="14"/>
      <c r="U461"/>
      <c r="W461"/>
    </row>
    <row r="462" spans="12:23" x14ac:dyDescent="0.3">
      <c r="L462" s="14"/>
      <c r="U462"/>
      <c r="W462"/>
    </row>
    <row r="463" spans="12:23" x14ac:dyDescent="0.3">
      <c r="L463" s="14"/>
      <c r="U463"/>
      <c r="W463"/>
    </row>
    <row r="464" spans="12:23" x14ac:dyDescent="0.3">
      <c r="L464" s="14"/>
      <c r="U464"/>
      <c r="W464"/>
    </row>
    <row r="465" spans="12:23" x14ac:dyDescent="0.3">
      <c r="L465" s="14"/>
      <c r="U465"/>
      <c r="W465"/>
    </row>
    <row r="466" spans="12:23" x14ac:dyDescent="0.3">
      <c r="L466" s="14"/>
      <c r="U466"/>
      <c r="W466"/>
    </row>
    <row r="467" spans="12:23" x14ac:dyDescent="0.3">
      <c r="L467" s="14"/>
      <c r="U467"/>
      <c r="W467"/>
    </row>
    <row r="468" spans="12:23" x14ac:dyDescent="0.3">
      <c r="L468" s="14"/>
      <c r="U468"/>
      <c r="W468"/>
    </row>
    <row r="469" spans="12:23" x14ac:dyDescent="0.3">
      <c r="L469" s="14"/>
      <c r="U469"/>
      <c r="W469"/>
    </row>
    <row r="470" spans="12:23" x14ac:dyDescent="0.3">
      <c r="L470" s="14"/>
      <c r="U470"/>
      <c r="W470"/>
    </row>
    <row r="471" spans="12:23" x14ac:dyDescent="0.3">
      <c r="L471" s="14"/>
      <c r="U471"/>
      <c r="W471"/>
    </row>
    <row r="472" spans="12:23" x14ac:dyDescent="0.3">
      <c r="L472" s="14"/>
      <c r="U472"/>
      <c r="W472"/>
    </row>
    <row r="473" spans="12:23" x14ac:dyDescent="0.3">
      <c r="L473" s="14"/>
      <c r="U473"/>
      <c r="W473"/>
    </row>
    <row r="474" spans="12:23" x14ac:dyDescent="0.3">
      <c r="L474" s="14"/>
      <c r="U474"/>
      <c r="W474"/>
    </row>
    <row r="475" spans="12:23" x14ac:dyDescent="0.3">
      <c r="L475" s="14"/>
      <c r="U475"/>
      <c r="W475"/>
    </row>
    <row r="476" spans="12:23" x14ac:dyDescent="0.3">
      <c r="L476" s="14"/>
      <c r="U476"/>
      <c r="W476"/>
    </row>
    <row r="477" spans="12:23" x14ac:dyDescent="0.3">
      <c r="L477" s="14"/>
      <c r="U477"/>
      <c r="W477"/>
    </row>
    <row r="478" spans="12:23" x14ac:dyDescent="0.3">
      <c r="L478" s="14"/>
      <c r="U478"/>
      <c r="W478"/>
    </row>
    <row r="479" spans="12:23" x14ac:dyDescent="0.3">
      <c r="L479" s="14"/>
      <c r="U479"/>
      <c r="W479"/>
    </row>
    <row r="480" spans="12:23" x14ac:dyDescent="0.3">
      <c r="L480" s="14"/>
      <c r="U480"/>
      <c r="W480"/>
    </row>
    <row r="481" spans="12:23" x14ac:dyDescent="0.3">
      <c r="L481" s="14"/>
      <c r="U481"/>
      <c r="W481"/>
    </row>
    <row r="482" spans="12:23" x14ac:dyDescent="0.3">
      <c r="L482" s="14"/>
      <c r="U482"/>
      <c r="W482"/>
    </row>
    <row r="483" spans="12:23" x14ac:dyDescent="0.3">
      <c r="L483" s="14"/>
      <c r="U483"/>
      <c r="W483"/>
    </row>
    <row r="484" spans="12:23" x14ac:dyDescent="0.3">
      <c r="L484" s="14"/>
      <c r="U484"/>
      <c r="W484"/>
    </row>
    <row r="485" spans="12:23" x14ac:dyDescent="0.3">
      <c r="L485" s="14"/>
      <c r="U485"/>
      <c r="W485"/>
    </row>
    <row r="486" spans="12:23" x14ac:dyDescent="0.3">
      <c r="L486" s="14"/>
      <c r="U486"/>
      <c r="W486"/>
    </row>
    <row r="487" spans="12:23" x14ac:dyDescent="0.3">
      <c r="L487" s="14"/>
      <c r="U487"/>
      <c r="W487"/>
    </row>
    <row r="488" spans="12:23" x14ac:dyDescent="0.3">
      <c r="L488" s="14"/>
      <c r="U488"/>
      <c r="W488"/>
    </row>
    <row r="489" spans="12:23" x14ac:dyDescent="0.3">
      <c r="L489" s="14"/>
      <c r="U489"/>
      <c r="W489"/>
    </row>
    <row r="490" spans="12:23" x14ac:dyDescent="0.3">
      <c r="L490" s="14"/>
      <c r="U490"/>
      <c r="W490"/>
    </row>
    <row r="491" spans="12:23" x14ac:dyDescent="0.3">
      <c r="L491" s="14"/>
      <c r="U491"/>
      <c r="W491"/>
    </row>
    <row r="492" spans="12:23" x14ac:dyDescent="0.3">
      <c r="L492" s="14"/>
      <c r="U492"/>
      <c r="W492"/>
    </row>
    <row r="493" spans="12:23" x14ac:dyDescent="0.3">
      <c r="L493" s="14"/>
      <c r="U493"/>
      <c r="W493"/>
    </row>
    <row r="494" spans="12:23" x14ac:dyDescent="0.3">
      <c r="L494" s="14"/>
      <c r="U494"/>
      <c r="W494"/>
    </row>
    <row r="495" spans="12:23" x14ac:dyDescent="0.3">
      <c r="L495" s="14"/>
      <c r="U495"/>
      <c r="W495"/>
    </row>
    <row r="496" spans="12:23" x14ac:dyDescent="0.3">
      <c r="L496" s="14"/>
      <c r="U496"/>
      <c r="W496"/>
    </row>
    <row r="497" spans="12:23" x14ac:dyDescent="0.3">
      <c r="L497" s="14"/>
      <c r="U497"/>
      <c r="W497"/>
    </row>
    <row r="498" spans="12:23" x14ac:dyDescent="0.3">
      <c r="L498" s="14"/>
      <c r="U498"/>
      <c r="W498"/>
    </row>
    <row r="499" spans="12:23" x14ac:dyDescent="0.3">
      <c r="L499" s="14"/>
      <c r="U499"/>
      <c r="W499"/>
    </row>
    <row r="500" spans="12:23" x14ac:dyDescent="0.3">
      <c r="L500" s="14"/>
      <c r="U500"/>
      <c r="W500"/>
    </row>
    <row r="501" spans="12:23" x14ac:dyDescent="0.3">
      <c r="L501" s="14"/>
      <c r="U501"/>
      <c r="W501"/>
    </row>
    <row r="502" spans="12:23" x14ac:dyDescent="0.3">
      <c r="L502" s="14"/>
      <c r="U502"/>
      <c r="W502"/>
    </row>
    <row r="503" spans="12:23" x14ac:dyDescent="0.3">
      <c r="L503" s="14"/>
      <c r="U503"/>
      <c r="W503"/>
    </row>
    <row r="504" spans="12:23" x14ac:dyDescent="0.3">
      <c r="L504" s="14"/>
      <c r="U504"/>
      <c r="W504"/>
    </row>
    <row r="505" spans="12:23" x14ac:dyDescent="0.3">
      <c r="L505" s="14"/>
      <c r="U505"/>
      <c r="W505"/>
    </row>
    <row r="506" spans="12:23" x14ac:dyDescent="0.3">
      <c r="U506"/>
      <c r="W506"/>
    </row>
    <row r="507" spans="12:23" x14ac:dyDescent="0.3">
      <c r="U507"/>
      <c r="W507"/>
    </row>
    <row r="508" spans="12:23" x14ac:dyDescent="0.3">
      <c r="L508" s="14"/>
      <c r="U508"/>
      <c r="W508"/>
    </row>
    <row r="509" spans="12:23" x14ac:dyDescent="0.3">
      <c r="L509" s="14"/>
      <c r="U509"/>
      <c r="W509"/>
    </row>
    <row r="510" spans="12:23" x14ac:dyDescent="0.3">
      <c r="L510" s="14"/>
      <c r="U510"/>
      <c r="W510"/>
    </row>
    <row r="511" spans="12:23" x14ac:dyDescent="0.3">
      <c r="U511"/>
      <c r="W511"/>
    </row>
    <row r="512" spans="12:23" x14ac:dyDescent="0.3">
      <c r="U512"/>
      <c r="W512"/>
    </row>
    <row r="513" spans="12:23" x14ac:dyDescent="0.3">
      <c r="L513" s="14"/>
      <c r="U513"/>
      <c r="W513"/>
    </row>
    <row r="514" spans="12:23" x14ac:dyDescent="0.3">
      <c r="L514" s="14"/>
      <c r="U514"/>
      <c r="W514"/>
    </row>
    <row r="515" spans="12:23" x14ac:dyDescent="0.3">
      <c r="L515" s="14"/>
      <c r="U515"/>
      <c r="W515"/>
    </row>
    <row r="516" spans="12:23" x14ac:dyDescent="0.3">
      <c r="U516"/>
      <c r="W516"/>
    </row>
    <row r="517" spans="12:23" x14ac:dyDescent="0.3">
      <c r="U517"/>
      <c r="W517"/>
    </row>
    <row r="518" spans="12:23" x14ac:dyDescent="0.3">
      <c r="L518" s="14"/>
      <c r="U518"/>
      <c r="W518"/>
    </row>
    <row r="519" spans="12:23" x14ac:dyDescent="0.3">
      <c r="L519" s="14"/>
      <c r="U519"/>
      <c r="W519"/>
    </row>
    <row r="520" spans="12:23" x14ac:dyDescent="0.3">
      <c r="L520" s="14"/>
      <c r="U520"/>
      <c r="W520"/>
    </row>
    <row r="521" spans="12:23" x14ac:dyDescent="0.3">
      <c r="U521"/>
      <c r="W521"/>
    </row>
    <row r="522" spans="12:23" x14ac:dyDescent="0.3">
      <c r="U522"/>
      <c r="W522"/>
    </row>
    <row r="523" spans="12:23" x14ac:dyDescent="0.3">
      <c r="L523" s="14"/>
      <c r="U523"/>
      <c r="W523"/>
    </row>
    <row r="524" spans="12:23" x14ac:dyDescent="0.3">
      <c r="L524" s="14"/>
      <c r="U524"/>
      <c r="W524"/>
    </row>
    <row r="525" spans="12:23" x14ac:dyDescent="0.3">
      <c r="L525" s="14"/>
      <c r="U525"/>
      <c r="W525"/>
    </row>
    <row r="526" spans="12:23" x14ac:dyDescent="0.3">
      <c r="U526"/>
      <c r="W526"/>
    </row>
    <row r="527" spans="12:23" x14ac:dyDescent="0.3">
      <c r="U527"/>
      <c r="W527"/>
    </row>
    <row r="528" spans="12:23" x14ac:dyDescent="0.3">
      <c r="L528" s="14"/>
      <c r="U528"/>
      <c r="W528"/>
    </row>
    <row r="529" spans="12:23" x14ac:dyDescent="0.3">
      <c r="L529" s="14"/>
      <c r="U529"/>
      <c r="W529"/>
    </row>
    <row r="530" spans="12:23" x14ac:dyDescent="0.3">
      <c r="L530" s="14"/>
      <c r="U530"/>
      <c r="W530"/>
    </row>
    <row r="531" spans="12:23" x14ac:dyDescent="0.3">
      <c r="U531"/>
      <c r="W531"/>
    </row>
    <row r="532" spans="12:23" x14ac:dyDescent="0.3">
      <c r="U532"/>
      <c r="W532"/>
    </row>
    <row r="533" spans="12:23" x14ac:dyDescent="0.3">
      <c r="L533" s="14"/>
      <c r="U533"/>
      <c r="W533"/>
    </row>
    <row r="534" spans="12:23" x14ac:dyDescent="0.3">
      <c r="L534" s="14"/>
      <c r="U534"/>
      <c r="W534"/>
    </row>
    <row r="535" spans="12:23" x14ac:dyDescent="0.3">
      <c r="L535" s="14"/>
      <c r="U535"/>
      <c r="W535"/>
    </row>
    <row r="536" spans="12:23" x14ac:dyDescent="0.3">
      <c r="U536"/>
      <c r="W536"/>
    </row>
  </sheetData>
  <autoFilter ref="B2:AA502" xr:uid="{00000000-0009-0000-0000-000000000000}"/>
  <conditionalFormatting sqref="A3:XFD1000">
    <cfRule type="expression" dxfId="0" priority="1">
      <formula>AND($B3&lt;&gt;$B2, $B3&lt;&gt;"")</formula>
    </cfRule>
  </conditionalFormatting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zoomScaleNormal="100" workbookViewId="0">
      <pane xSplit="1" ySplit="2" topLeftCell="B3" activePane="bottomRight" state="frozen"/>
      <selection activeCell="B5" sqref="B5"/>
      <selection pane="topRight" activeCell="B5" sqref="B5"/>
      <selection pane="bottomLeft" activeCell="B5" sqref="B5"/>
      <selection pane="bottomRight" activeCell="B3" sqref="B3"/>
    </sheetView>
  </sheetViews>
  <sheetFormatPr defaultRowHeight="14.4" x14ac:dyDescent="0.3"/>
  <cols>
    <col min="1" max="1" width="25.5546875" style="24" customWidth="1"/>
    <col min="3" max="3" width="12.33203125" bestFit="1" customWidth="1"/>
    <col min="8" max="8" width="8.88671875" style="7"/>
  </cols>
  <sheetData>
    <row r="1" spans="1:10" x14ac:dyDescent="0.3">
      <c r="A1" s="20">
        <f ca="1">NB_QUESTIONS</f>
        <v>1</v>
      </c>
      <c r="B1" s="1" t="s">
        <v>25</v>
      </c>
      <c r="C1" s="8"/>
      <c r="D1" s="21"/>
      <c r="E1" s="21"/>
      <c r="F1" s="21"/>
      <c r="H1" s="6" t="s">
        <v>26</v>
      </c>
      <c r="I1" s="1" t="s">
        <v>27</v>
      </c>
      <c r="J1" s="13">
        <f ca="1">SUM(OFFSET(EXPE, 0, COST))</f>
        <v>0</v>
      </c>
    </row>
    <row r="2" spans="1:10" x14ac:dyDescent="0.3">
      <c r="A2" s="22">
        <f ca="1">NB_FACTS</f>
        <v>1</v>
      </c>
      <c r="B2" s="26" t="str">
        <f ca="1">IF(COLUMN(A1)&gt;NB_LLMS, "", OFFSET(Expe!$A$1, HEADER_SIZE+COLUMN(A1)-1, LLM_COL))</f>
        <v>answers[i].llm_answer.full_name</v>
      </c>
      <c r="C2" s="26" t="str">
        <f ca="1">IF(COLUMN(B1)&gt;NB_LLMS, "", OFFSET(Expe!$A$1, HEADER_SIZE+COLUMN(B1)-1, LLM_COL))</f>
        <v/>
      </c>
      <c r="D2" s="26" t="str">
        <f ca="1">IF(COLUMN(C1)&gt;NB_LLMS, "", OFFSET(Expe!$A$1, HEADER_SIZE+COLUMN(C1)-1, LLM_COL))</f>
        <v/>
      </c>
      <c r="E2" s="26" t="str">
        <f ca="1">IF(COLUMN(D1)&gt;NB_LLMS, "", OFFSET(Expe!$A$1, HEADER_SIZE+COLUMN(D1)-1, LLM_COL))</f>
        <v/>
      </c>
      <c r="F2" s="26" t="str">
        <f ca="1">IF(COLUMN(E1)&gt;NB_LLMS, "", OFFSET(Expe!$A$1, HEADER_SIZE+COLUMN(E1)-1, LLM_COL))</f>
        <v/>
      </c>
      <c r="G2" s="26" t="str">
        <f ca="1">IF(COLUMN(F1)&gt;NB_LLMS, "", OFFSET(Expe!$A$1, HEADER_SIZE+COLUMN(F1)-1, LLM_COL))</f>
        <v/>
      </c>
      <c r="H2" s="33"/>
      <c r="I2" s="32" t="s">
        <v>28</v>
      </c>
      <c r="J2" s="30">
        <f ca="1">SUM(OFFSET(EXPE,0,DURATION))/86400</f>
        <v>0</v>
      </c>
    </row>
    <row r="3" spans="1:10" x14ac:dyDescent="0.3">
      <c r="A3" s="23" t="s">
        <v>29</v>
      </c>
      <c r="B3" s="3" t="e" cm="1">
        <f t="array" aca="1" ref="B3" ca="1">IF(B$2="", "", AVERAGEIF(OFFSET(EXPE, 0, LLM_COL), B$2, OFFSET(EXPE, 0, DURATION)))</f>
        <v>#DIV/0!</v>
      </c>
      <c r="C3" s="3" t="str" cm="1">
        <f t="array" aca="1" ref="C3" ca="1">IF(C$2="", "", AVERAGEIF(OFFSET(EXPE, 0, LLM_COL), C$2, OFFSET(EXPE, 0, DURATION)))</f>
        <v/>
      </c>
      <c r="D3" s="3" t="str" cm="1">
        <f t="array" aca="1" ref="D3" ca="1">IF(D$2="", "", AVERAGEIF(OFFSET(EXPE, 0, LLM_COL), D$2, OFFSET(EXPE, 0, DURATION)))</f>
        <v/>
      </c>
      <c r="E3" s="3" t="str" cm="1">
        <f t="array" aca="1" ref="E3" ca="1">IF(E$2="", "", AVERAGEIF(OFFSET(EXPE, 0, LLM_COL), E$2, OFFSET(EXPE, 0, DURATION)))</f>
        <v/>
      </c>
      <c r="F3" s="3" t="str" cm="1">
        <f t="array" aca="1" ref="F3" ca="1">IF(F$2="", "", AVERAGEIF(OFFSET(EXPE, 0, LLM_COL), F$2, OFFSET(EXPE, 0, DURATION)))</f>
        <v/>
      </c>
      <c r="G3" s="3" t="str" cm="1">
        <f t="array" aca="1" ref="G3" ca="1">IF(G$2="", "", AVERAGEIF(OFFSET(EXPE, 0, LLM_COL), G$2, OFFSET(EXPE, 0, DURATION)))</f>
        <v/>
      </c>
      <c r="H3" s="31" t="s">
        <v>30</v>
      </c>
    </row>
    <row r="4" spans="1:10" x14ac:dyDescent="0.3">
      <c r="A4" s="23" t="s">
        <v>31</v>
      </c>
      <c r="B4" s="4" t="e" cm="1">
        <f t="array" aca="1" ref="B4" ca="1">IF(B$2="", "", AVERAGEIF(OFFSET(EXPE, 0, LLM_COL), B$2, OFFSET(EXPE, 0, COST)))</f>
        <v>#DIV/0!</v>
      </c>
      <c r="C4" s="4" t="str" cm="1">
        <f t="array" aca="1" ref="C4" ca="1">IF(C$2="", "", AVERAGEIF(OFFSET(EXPE, 0, LLM_COL), C$2, OFFSET(EXPE, 0, COST)))</f>
        <v/>
      </c>
      <c r="D4" s="4" t="str" cm="1">
        <f t="array" aca="1" ref="D4" ca="1">IF(D$2="", "", AVERAGEIF(OFFSET(EXPE, 0, LLM_COL), D$2, OFFSET(EXPE, 0, COST)))</f>
        <v/>
      </c>
      <c r="E4" s="4" t="str" cm="1">
        <f t="array" aca="1" ref="E4" ca="1">IF(E$2="", "", AVERAGEIF(OFFSET(EXPE, 0, LLM_COL), E$2, OFFSET(EXPE, 0, COST)))</f>
        <v/>
      </c>
      <c r="F4" s="4" t="str" cm="1">
        <f t="array" aca="1" ref="F4" ca="1">IF(F$2="", "", AVERAGEIF(OFFSET(EXPE, 0, LLM_COL), F$2, OFFSET(EXPE, 0, COST)))</f>
        <v/>
      </c>
      <c r="G4" s="4" t="str" cm="1">
        <f t="array" aca="1" ref="G4" ca="1">IF(G$2="", "", AVERAGEIF(OFFSET(EXPE, 0, LLM_COL), G$2, OFFSET(EXPE, 0, COST)))</f>
        <v/>
      </c>
      <c r="H4" s="31"/>
    </row>
    <row r="5" spans="1:10" x14ac:dyDescent="0.3">
      <c r="A5" s="23" t="s">
        <v>32</v>
      </c>
      <c r="B5" s="5" cm="1">
        <f t="array" aca="1" ref="B5" ca="1">IF(B$2="", "", COUNTIFS(OFFSET(EXPE, 0, LLM_COL), B$2, OFFSET(EXPE, 0, JSON_OK), TRUE))</f>
        <v>0</v>
      </c>
      <c r="C5" s="5" t="str" cm="1">
        <f t="array" aca="1" ref="C5" ca="1">IF(C$2="", "", COUNTIFS(OFFSET(EXPE, 0, LLM_COL), C$2, OFFSET(EXPE, 0, JSON_OK), TRUE))</f>
        <v/>
      </c>
      <c r="D5" s="5" t="str" cm="1">
        <f t="array" aca="1" ref="D5" ca="1">IF(D$2="", "", COUNTIFS(OFFSET(EXPE, 0, LLM_COL), D$2, OFFSET(EXPE, 0, JSON_OK), TRUE))</f>
        <v/>
      </c>
      <c r="E5" s="5" t="str" cm="1">
        <f t="array" aca="1" ref="E5" ca="1">IF(E$2="", "", COUNTIFS(OFFSET(EXPE, 0, LLM_COL), E$2, OFFSET(EXPE, 0, JSON_OK), TRUE))</f>
        <v/>
      </c>
      <c r="F5" s="5" t="str" cm="1">
        <f t="array" aca="1" ref="F5" ca="1">IF(F$2="", "", COUNTIFS(OFFSET(EXPE, 0, LLM_COL), F$2, OFFSET(EXPE, 0, JSON_OK), TRUE))</f>
        <v/>
      </c>
      <c r="G5" s="5" t="str" cm="1">
        <f t="array" aca="1" ref="G5" ca="1">IF(G$2="", "", COUNTIFS(OFFSET(EXPE, 0, LLM_COL), G$2, OFFSET(EXPE, 0, JSON_OK), TRUE))</f>
        <v/>
      </c>
      <c r="H5" s="31" t="s">
        <v>33</v>
      </c>
    </row>
    <row r="6" spans="1:10" x14ac:dyDescent="0.3">
      <c r="A6" s="29"/>
      <c r="B6" s="27">
        <f t="shared" ref="B6:G6" ca="1" si="0">IF(B$2="", "", B5/NB_QUESTIONS)</f>
        <v>0</v>
      </c>
      <c r="C6" s="27" t="str">
        <f t="shared" ca="1" si="0"/>
        <v/>
      </c>
      <c r="D6" s="27" t="str">
        <f t="shared" ca="1" si="0"/>
        <v/>
      </c>
      <c r="E6" s="27" t="str">
        <f t="shared" ca="1" si="0"/>
        <v/>
      </c>
      <c r="F6" s="27" t="str">
        <f t="shared" ca="1" si="0"/>
        <v/>
      </c>
      <c r="G6" s="27" t="str">
        <f t="shared" ca="1" si="0"/>
        <v/>
      </c>
      <c r="H6" s="31"/>
    </row>
    <row r="7" spans="1:10" x14ac:dyDescent="0.3">
      <c r="A7" s="23" t="s">
        <v>34</v>
      </c>
      <c r="B7" s="5" cm="1">
        <f t="array" aca="1" ref="B7" ca="1">IF(B$2="", "", COUNTIFS(OFFSET(EXPE, 0, LLM_COL), B$2, OFFSET(EXPE, 0, JSON_OK), TRUE, OFFSET(EXPE, 0, Q_OK), TRUE))</f>
        <v>0</v>
      </c>
      <c r="C7" s="5" t="str" cm="1">
        <f t="array" aca="1" ref="C7" ca="1">IF(C$2="", "", COUNTIFS(OFFSET(EXPE, 0, LLM_COL), C$2, OFFSET(EXPE, 0, JSON_OK), TRUE, OFFSET(EXPE, 0, Q_OK), TRUE))</f>
        <v/>
      </c>
      <c r="D7" s="5" t="str" cm="1">
        <f t="array" aca="1" ref="D7" ca="1">IF(D$2="", "", COUNTIFS(OFFSET(EXPE, 0, LLM_COL), D$2, OFFSET(EXPE, 0, JSON_OK), TRUE, OFFSET(EXPE, 0, Q_OK), TRUE))</f>
        <v/>
      </c>
      <c r="E7" s="5" t="str" cm="1">
        <f t="array" aca="1" ref="E7" ca="1">IF(E$2="", "", COUNTIFS(OFFSET(EXPE, 0, LLM_COL), E$2, OFFSET(EXPE, 0, JSON_OK), TRUE, OFFSET(EXPE, 0, Q_OK), TRUE))</f>
        <v/>
      </c>
      <c r="F7" s="5" t="str" cm="1">
        <f t="array" aca="1" ref="F7" ca="1">IF(F$2="", "", COUNTIFS(OFFSET(EXPE, 0, LLM_COL), F$2, OFFSET(EXPE, 0, JSON_OK), TRUE, OFFSET(EXPE, 0, Q_OK), TRUE))</f>
        <v/>
      </c>
      <c r="G7" s="5" t="str" cm="1">
        <f t="array" aca="1" ref="G7" ca="1">IF(G$2="", "", COUNTIFS(OFFSET(EXPE, 0, LLM_COL), G$2, OFFSET(EXPE, 0, JSON_OK), TRUE, OFFSET(EXPE, 0, Q_OK), TRUE))</f>
        <v/>
      </c>
      <c r="H7" s="31" t="s">
        <v>35</v>
      </c>
    </row>
    <row r="8" spans="1:10" x14ac:dyDescent="0.3">
      <c r="A8" s="29"/>
      <c r="B8" s="27">
        <f t="shared" ref="B8:G8" ca="1" si="1">IF(B$2="", "", B7/NB_QUESTIONS)</f>
        <v>0</v>
      </c>
      <c r="C8" s="27" t="str">
        <f t="shared" ca="1" si="1"/>
        <v/>
      </c>
      <c r="D8" s="27" t="str">
        <f t="shared" ca="1" si="1"/>
        <v/>
      </c>
      <c r="E8" s="27" t="str">
        <f t="shared" ca="1" si="1"/>
        <v/>
      </c>
      <c r="F8" s="27" t="str">
        <f t="shared" ca="1" si="1"/>
        <v/>
      </c>
      <c r="G8" s="27" t="str">
        <f t="shared" ca="1" si="1"/>
        <v/>
      </c>
      <c r="H8" s="31"/>
    </row>
    <row r="9" spans="1:10" x14ac:dyDescent="0.3">
      <c r="A9" s="23" t="s">
        <v>36</v>
      </c>
      <c r="B9" s="5" cm="1">
        <f t="array" aca="1" ref="B9" ca="1">IF(B$2="", "", COUNTIFS(OFFSET(EXPE, 0, LLM_COL), B$2, OFFSET(EXPE, 0, JSON_OK), TRUE, OFFSET(EXPE, 0, Q_OK), TRUE, OFFSET(EXPE, 0, CHUNKS_OK), TRUE))</f>
        <v>0</v>
      </c>
      <c r="C9" s="5" t="str" cm="1">
        <f t="array" aca="1" ref="C9" ca="1">IF(C$2="", "", COUNTIFS(OFFSET(EXPE, 0, LLM_COL), C$2, OFFSET(EXPE, 0, JSON_OK), TRUE, OFFSET(EXPE, 0, Q_OK), TRUE, OFFSET(EXPE, 0, CHUNKS_OK), TRUE))</f>
        <v/>
      </c>
      <c r="D9" s="5" t="str" cm="1">
        <f t="array" aca="1" ref="D9" ca="1">IF(D$2="", "", COUNTIFS(OFFSET(EXPE, 0, LLM_COL), D$2, OFFSET(EXPE, 0, JSON_OK), TRUE, OFFSET(EXPE, 0, Q_OK), TRUE, OFFSET(EXPE, 0, CHUNKS_OK), TRUE))</f>
        <v/>
      </c>
      <c r="E9" s="5" t="str" cm="1">
        <f t="array" aca="1" ref="E9" ca="1">IF(E$2="", "", COUNTIFS(OFFSET(EXPE, 0, LLM_COL), E$2, OFFSET(EXPE, 0, JSON_OK), TRUE, OFFSET(EXPE, 0, Q_OK), TRUE, OFFSET(EXPE, 0, CHUNKS_OK), TRUE))</f>
        <v/>
      </c>
      <c r="F9" s="5" t="str" cm="1">
        <f t="array" aca="1" ref="F9" ca="1">IF(F$2="", "", COUNTIFS(OFFSET(EXPE, 0, LLM_COL), F$2, OFFSET(EXPE, 0, JSON_OK), TRUE, OFFSET(EXPE, 0, Q_OK), TRUE, OFFSET(EXPE, 0, CHUNKS_OK), TRUE))</f>
        <v/>
      </c>
      <c r="G9" s="5" t="str" cm="1">
        <f t="array" aca="1" ref="G9" ca="1">IF(G$2="", "", COUNTIFS(OFFSET(EXPE, 0, LLM_COL), G$2, OFFSET(EXPE, 0, JSON_OK), TRUE, OFFSET(EXPE, 0, Q_OK), TRUE, OFFSET(EXPE, 0, CHUNKS_OK), TRUE))</f>
        <v/>
      </c>
      <c r="H9" s="31" t="s">
        <v>37</v>
      </c>
    </row>
    <row r="10" spans="1:10" x14ac:dyDescent="0.3">
      <c r="B10" s="27">
        <f t="shared" ref="B10:G10" ca="1" si="2">IF(B$2="", "", B9/NB_QUESTIONS)</f>
        <v>0</v>
      </c>
      <c r="C10" s="27" t="str">
        <f t="shared" ca="1" si="2"/>
        <v/>
      </c>
      <c r="D10" s="27" t="str">
        <f t="shared" ca="1" si="2"/>
        <v/>
      </c>
      <c r="E10" s="27" t="str">
        <f t="shared" ca="1" si="2"/>
        <v/>
      </c>
      <c r="F10" s="27" t="str">
        <f t="shared" ca="1" si="2"/>
        <v/>
      </c>
      <c r="G10" s="27" t="str">
        <f t="shared" ca="1" si="2"/>
        <v/>
      </c>
      <c r="H10" s="31" t="s">
        <v>38</v>
      </c>
    </row>
    <row r="11" spans="1:10" x14ac:dyDescent="0.3">
      <c r="A11" s="23" t="s">
        <v>39</v>
      </c>
      <c r="B11" s="5" cm="1">
        <f t="array" aca="1" ref="B11" ca="1">IF(B$2="", "", COUNTIFS(OFFSET(EXPE, 0, LLM_COL), B$2, OFFSET(EXPE, 0, JSON_OK), TRUE, OFFSET(EXPE, 0, Q_OK), TRUE, OFFSET(EXPE, 0, CHUNKS_OK), TRUE, OFFSET(EXPE, 0, NB_DOCS), "&gt;0"))</f>
        <v>0</v>
      </c>
      <c r="C11" s="5" t="str" cm="1">
        <f t="array" aca="1" ref="C11" ca="1">IF(C$2="", "", COUNTIFS(OFFSET(EXPE, 0, LLM_COL), C$2, OFFSET(EXPE, 0, JSON_OK), TRUE, OFFSET(EXPE, 0, Q_OK), TRUE, OFFSET(EXPE, 0, CHUNKS_OK), TRUE, OFFSET(EXPE, 0, NB_DOCS), "&gt;0"))</f>
        <v/>
      </c>
      <c r="D11" s="5" t="str" cm="1">
        <f t="array" aca="1" ref="D11" ca="1">IF(D$2="", "", COUNTIFS(OFFSET(EXPE, 0, LLM_COL), D$2, OFFSET(EXPE, 0, JSON_OK), TRUE, OFFSET(EXPE, 0, Q_OK), TRUE, OFFSET(EXPE, 0, CHUNKS_OK), TRUE, OFFSET(EXPE, 0, NB_DOCS), "&gt;0"))</f>
        <v/>
      </c>
      <c r="E11" s="5" t="str" cm="1">
        <f t="array" aca="1" ref="E11" ca="1">IF(E$2="", "", COUNTIFS(OFFSET(EXPE, 0, LLM_COL), E$2, OFFSET(EXPE, 0, JSON_OK), TRUE, OFFSET(EXPE, 0, Q_OK), TRUE, OFFSET(EXPE, 0, CHUNKS_OK), TRUE, OFFSET(EXPE, 0, NB_DOCS), "&gt;0"))</f>
        <v/>
      </c>
      <c r="F11" s="5" t="str" cm="1">
        <f t="array" aca="1" ref="F11" ca="1">IF(F$2="", "", COUNTIFS(OFFSET(EXPE, 0, LLM_COL), F$2, OFFSET(EXPE, 0, JSON_OK), TRUE, OFFSET(EXPE, 0, Q_OK), TRUE, OFFSET(EXPE, 0, CHUNKS_OK), TRUE, OFFSET(EXPE, 0, NB_DOCS), "&gt;0"))</f>
        <v/>
      </c>
      <c r="G11" s="5" t="str" cm="1">
        <f t="array" aca="1" ref="G11" ca="1">IF(G$2="", "", COUNTIFS(OFFSET(EXPE, 0, LLM_COL), G$2, OFFSET(EXPE, 0, JSON_OK), TRUE, OFFSET(EXPE, 0, Q_OK), TRUE, OFFSET(EXPE, 0, CHUNKS_OK), TRUE, OFFSET(EXPE, 0, NB_DOCS), "&gt;0"))</f>
        <v/>
      </c>
      <c r="H11" s="31" t="s">
        <v>40</v>
      </c>
    </row>
    <row r="12" spans="1:10" x14ac:dyDescent="0.3">
      <c r="A12" s="23"/>
      <c r="B12" s="27" t="e">
        <f ca="1">IF(B$2="", "", B11/B$9)</f>
        <v>#DIV/0!</v>
      </c>
      <c r="C12" s="27" t="str">
        <f t="shared" ref="C12:G12" ca="1" si="3">IF(C$2="", "", C11/C$9)</f>
        <v/>
      </c>
      <c r="D12" s="27" t="str">
        <f t="shared" ca="1" si="3"/>
        <v/>
      </c>
      <c r="E12" s="27" t="str">
        <f t="shared" ca="1" si="3"/>
        <v/>
      </c>
      <c r="F12" s="27" t="str">
        <f t="shared" ca="1" si="3"/>
        <v/>
      </c>
      <c r="G12" s="27" t="str">
        <f t="shared" ca="1" si="3"/>
        <v/>
      </c>
      <c r="H12" s="31"/>
    </row>
    <row r="13" spans="1:10" x14ac:dyDescent="0.3">
      <c r="A13" s="23" t="s">
        <v>41</v>
      </c>
      <c r="B13" s="5" cm="1">
        <f t="array" aca="1" ref="B13" ca="1">IF(B$2="", "", COUNTIFS(OFFSET(EXPE, 0, LLM_COL), B$2, OFFSET(EXPE, 0, JSON_OK), TRUE, OFFSET(EXPE, 0, Q_OK), TRUE, OFFSET(EXPE, 0, CHUNKS_OK), TRUE, OFFSET(EXPE, 0, NB_DOCS_AND_PAGES), "&gt;0"))</f>
        <v>0</v>
      </c>
      <c r="C13" s="5" t="str" cm="1">
        <f t="array" aca="1" ref="C13" ca="1">IF(C$2="", "", COUNTIFS(OFFSET(EXPE, 0, LLM_COL), C$2, OFFSET(EXPE, 0, JSON_OK), TRUE, OFFSET(EXPE, 0, Q_OK), TRUE, OFFSET(EXPE, 0, CHUNKS_OK), TRUE, OFFSET(EXPE, 0, NB_DOCS_AND_PAGES), "&gt;0"))</f>
        <v/>
      </c>
      <c r="D13" s="5" t="str" cm="1">
        <f t="array" aca="1" ref="D13" ca="1">IF(D$2="", "", COUNTIFS(OFFSET(EXPE, 0, LLM_COL), D$2, OFFSET(EXPE, 0, JSON_OK), TRUE, OFFSET(EXPE, 0, Q_OK), TRUE, OFFSET(EXPE, 0, CHUNKS_OK), TRUE, OFFSET(EXPE, 0, NB_DOCS_AND_PAGES), "&gt;0"))</f>
        <v/>
      </c>
      <c r="E13" s="5" t="str" cm="1">
        <f t="array" aca="1" ref="E13" ca="1">IF(E$2="", "", COUNTIFS(OFFSET(EXPE, 0, LLM_COL), E$2, OFFSET(EXPE, 0, JSON_OK), TRUE, OFFSET(EXPE, 0, Q_OK), TRUE, OFFSET(EXPE, 0, CHUNKS_OK), TRUE, OFFSET(EXPE, 0, NB_DOCS_AND_PAGES), "&gt;0"))</f>
        <v/>
      </c>
      <c r="F13" s="5" t="str" cm="1">
        <f t="array" aca="1" ref="F13" ca="1">IF(F$2="", "", COUNTIFS(OFFSET(EXPE, 0, LLM_COL), F$2, OFFSET(EXPE, 0, JSON_OK), TRUE, OFFSET(EXPE, 0, Q_OK), TRUE, OFFSET(EXPE, 0, CHUNKS_OK), TRUE, OFFSET(EXPE, 0, NB_DOCS_AND_PAGES), "&gt;0"))</f>
        <v/>
      </c>
      <c r="G13" s="5" t="str" cm="1">
        <f t="array" aca="1" ref="G13" ca="1">IF(G$2="", "", COUNTIFS(OFFSET(EXPE, 0, LLM_COL), G$2, OFFSET(EXPE, 0, JSON_OK), TRUE, OFFSET(EXPE, 0, Q_OK), TRUE, OFFSET(EXPE, 0, CHUNKS_OK), TRUE, OFFSET(EXPE, 0, NB_DOCS_AND_PAGES), "&gt;0"))</f>
        <v/>
      </c>
      <c r="H13" s="31" t="s">
        <v>42</v>
      </c>
    </row>
    <row r="14" spans="1:10" x14ac:dyDescent="0.3">
      <c r="A14" s="23"/>
      <c r="B14" s="27" t="e">
        <f ca="1">IF(B$2="", "", B13/B$9)</f>
        <v>#DIV/0!</v>
      </c>
      <c r="C14" s="27" t="str">
        <f t="shared" ref="C14:G14" ca="1" si="4">IF(C$2="", "", C13/C$9)</f>
        <v/>
      </c>
      <c r="D14" s="27" t="str">
        <f t="shared" ca="1" si="4"/>
        <v/>
      </c>
      <c r="E14" s="27" t="str">
        <f t="shared" ca="1" si="4"/>
        <v/>
      </c>
      <c r="F14" s="27" t="str">
        <f t="shared" ca="1" si="4"/>
        <v/>
      </c>
      <c r="G14" s="27" t="str">
        <f t="shared" ca="1" si="4"/>
        <v/>
      </c>
      <c r="H14" s="31"/>
    </row>
    <row r="15" spans="1:10" x14ac:dyDescent="0.3">
      <c r="A15" s="23" t="s">
        <v>43</v>
      </c>
      <c r="B15" s="5" cm="1">
        <f t="array" aca="1" ref="B15" ca="1">IF(B$2="", "", COUNTIFS(OFFSET(EXPE, 0, LLM_COL), B$2, OFFSET(EXPE, 0, JSON_OK), TRUE, OFFSET(EXPE, 0, Q_OK), TRUE, OFFSET(EXPE, 0, CHUNKS_OK), TRUE, OFFSET(EXPE, 0, LANG), "fr"))</f>
        <v>0</v>
      </c>
      <c r="C15" s="5" t="str" cm="1">
        <f t="array" aca="1" ref="C15" ca="1">IF(C$2="", "", COUNTIFS(OFFSET(EXPE, 0, LLM_COL), C$2, OFFSET(EXPE, 0, JSON_OK), TRUE, OFFSET(EXPE, 0, Q_OK), TRUE, OFFSET(EXPE, 0, CHUNKS_OK), TRUE, OFFSET(EXPE, 0, LANG), "fr"))</f>
        <v/>
      </c>
      <c r="D15" s="5" t="str" cm="1">
        <f t="array" aca="1" ref="D15" ca="1">IF(D$2="", "", COUNTIFS(OFFSET(EXPE, 0, LLM_COL), D$2, OFFSET(EXPE, 0, JSON_OK), TRUE, OFFSET(EXPE, 0, Q_OK), TRUE, OFFSET(EXPE, 0, CHUNKS_OK), TRUE, OFFSET(EXPE, 0, LANG), "fr"))</f>
        <v/>
      </c>
      <c r="E15" s="5" t="str" cm="1">
        <f t="array" aca="1" ref="E15" ca="1">IF(E$2="", "", COUNTIFS(OFFSET(EXPE, 0, LLM_COL), E$2, OFFSET(EXPE, 0, JSON_OK), TRUE, OFFSET(EXPE, 0, Q_OK), TRUE, OFFSET(EXPE, 0, CHUNKS_OK), TRUE, OFFSET(EXPE, 0, LANG), "fr"))</f>
        <v/>
      </c>
      <c r="F15" s="5" t="str" cm="1">
        <f t="array" aca="1" ref="F15" ca="1">IF(F$2="", "", COUNTIFS(OFFSET(EXPE, 0, LLM_COL), F$2, OFFSET(EXPE, 0, JSON_OK), TRUE, OFFSET(EXPE, 0, Q_OK), TRUE, OFFSET(EXPE, 0, CHUNKS_OK), TRUE, OFFSET(EXPE, 0, LANG), "fr"))</f>
        <v/>
      </c>
      <c r="G15" s="5" t="str" cm="1">
        <f t="array" aca="1" ref="G15" ca="1">IF(G$2="", "", COUNTIFS(OFFSET(EXPE, 0, LLM_COL), G$2, OFFSET(EXPE, 0, JSON_OK), TRUE, OFFSET(EXPE, 0, Q_OK), TRUE, OFFSET(EXPE, 0, CHUNKS_OK), TRUE, OFFSET(EXPE, 0, LANG), "fr"))</f>
        <v/>
      </c>
      <c r="H15" s="31" t="s">
        <v>44</v>
      </c>
    </row>
    <row r="16" spans="1:10" x14ac:dyDescent="0.3">
      <c r="A16" s="23"/>
      <c r="B16" s="27" t="e">
        <f ca="1">IF(B$2="", "", B15/B$9)</f>
        <v>#DIV/0!</v>
      </c>
      <c r="C16" s="27" t="str">
        <f t="shared" ref="C16:G16" ca="1" si="5">IF(C$2="", "", C15/C$9)</f>
        <v/>
      </c>
      <c r="D16" s="27" t="str">
        <f t="shared" ca="1" si="5"/>
        <v/>
      </c>
      <c r="E16" s="27" t="str">
        <f t="shared" ca="1" si="5"/>
        <v/>
      </c>
      <c r="F16" s="27" t="str">
        <f t="shared" ca="1" si="5"/>
        <v/>
      </c>
      <c r="G16" s="27" t="str">
        <f t="shared" ca="1" si="5"/>
        <v/>
      </c>
      <c r="H16" s="31"/>
    </row>
    <row r="17" spans="1:8" x14ac:dyDescent="0.3">
      <c r="A17" s="23" t="s">
        <v>45</v>
      </c>
      <c r="B17" s="5" cm="1">
        <f t="array" aca="1" ref="B17" ca="1">IF(B$2="", "", COUNTIFS(OFFSET(EXPE, 0, LLM_COL), B$2, OFFSET(EXPE, 0, JSON_OK), TRUE, OFFSET(EXPE, 0, Q_OK), TRUE, OFFSET(EXPE, 0, CHUNKS_OK), TRUE, OFFSET(EXPE, 0, LANG), "en"))</f>
        <v>0</v>
      </c>
      <c r="C17" s="5" t="str" cm="1">
        <f t="array" aca="1" ref="C17" ca="1">IF(C$2="", "", COUNTIFS(OFFSET(EXPE, 0, LLM_COL), C$2, OFFSET(EXPE, 0, JSON_OK), TRUE, OFFSET(EXPE, 0, Q_OK), TRUE, OFFSET(EXPE, 0, CHUNKS_OK), TRUE, OFFSET(EXPE, 0, LANG), "en"))</f>
        <v/>
      </c>
      <c r="D17" s="5" t="str" cm="1">
        <f t="array" aca="1" ref="D17" ca="1">IF(D$2="", "", COUNTIFS(OFFSET(EXPE, 0, LLM_COL), D$2, OFFSET(EXPE, 0, JSON_OK), TRUE, OFFSET(EXPE, 0, Q_OK), TRUE, OFFSET(EXPE, 0, CHUNKS_OK), TRUE, OFFSET(EXPE, 0, LANG), "en"))</f>
        <v/>
      </c>
      <c r="E17" s="5" t="str" cm="1">
        <f t="array" aca="1" ref="E17" ca="1">IF(E$2="", "", COUNTIFS(OFFSET(EXPE, 0, LLM_COL), E$2, OFFSET(EXPE, 0, JSON_OK), TRUE, OFFSET(EXPE, 0, Q_OK), TRUE, OFFSET(EXPE, 0, CHUNKS_OK), TRUE, OFFSET(EXPE, 0, LANG), "en"))</f>
        <v/>
      </c>
      <c r="F17" s="5" t="str" cm="1">
        <f t="array" aca="1" ref="F17" ca="1">IF(F$2="", "", COUNTIFS(OFFSET(EXPE, 0, LLM_COL), F$2, OFFSET(EXPE, 0, JSON_OK), TRUE, OFFSET(EXPE, 0, Q_OK), TRUE, OFFSET(EXPE, 0, CHUNKS_OK), TRUE, OFFSET(EXPE, 0, LANG), "en"))</f>
        <v/>
      </c>
      <c r="G17" s="5" t="str" cm="1">
        <f t="array" aca="1" ref="G17" ca="1">IF(G$2="", "", COUNTIFS(OFFSET(EXPE, 0, LLM_COL), G$2, OFFSET(EXPE, 0, JSON_OK), TRUE, OFFSET(EXPE, 0, Q_OK), TRUE, OFFSET(EXPE, 0, CHUNKS_OK), TRUE, OFFSET(EXPE, 0, LANG), "en"))</f>
        <v/>
      </c>
      <c r="H17" s="31" t="s">
        <v>46</v>
      </c>
    </row>
    <row r="18" spans="1:8" x14ac:dyDescent="0.3">
      <c r="A18" s="23"/>
      <c r="B18" s="27" t="e">
        <f ca="1">IF(B$2="", "", B17/B$9)</f>
        <v>#DIV/0!</v>
      </c>
      <c r="C18" s="27" t="str">
        <f t="shared" ref="C18:G18" ca="1" si="6">IF(C$2="", "", C17/C$9)</f>
        <v/>
      </c>
      <c r="D18" s="27" t="str">
        <f t="shared" ca="1" si="6"/>
        <v/>
      </c>
      <c r="E18" s="27" t="str">
        <f t="shared" ca="1" si="6"/>
        <v/>
      </c>
      <c r="F18" s="27" t="str">
        <f t="shared" ca="1" si="6"/>
        <v/>
      </c>
      <c r="G18" s="27" t="str">
        <f t="shared" ca="1" si="6"/>
        <v/>
      </c>
      <c r="H18" s="31"/>
    </row>
    <row r="19" spans="1:8" x14ac:dyDescent="0.3">
      <c r="A19" s="23"/>
      <c r="B19" s="5"/>
      <c r="C19" s="5"/>
      <c r="D19" s="5"/>
      <c r="E19" s="5"/>
      <c r="F19" s="5"/>
      <c r="G19" s="5"/>
      <c r="H19" s="31"/>
    </row>
    <row r="20" spans="1:8" x14ac:dyDescent="0.3">
      <c r="A20" s="23" t="s">
        <v>47</v>
      </c>
      <c r="B20" s="5"/>
      <c r="C20" s="5"/>
      <c r="D20" s="5"/>
      <c r="E20" s="5"/>
      <c r="F20" s="5"/>
      <c r="G20" s="5"/>
    </row>
    <row r="21" spans="1:8" x14ac:dyDescent="0.3">
      <c r="A21" s="23" t="s">
        <v>22</v>
      </c>
      <c r="B21" s="28">
        <f ca="1">IF(B$2="", "", SUMIF(OFFSET(Expe!$B$1, HEADER_SIZE, LLM_COL, NB_ROWS), B$2, OFFSET(Expe!$B$1, HEADER_SIZE, HALLUS, NB_ROWS)))</f>
        <v>0</v>
      </c>
      <c r="C21" s="28" t="str">
        <f ca="1">IF(C$2="", "", SUMIF(OFFSET(Expe!$B$1, HEADER_SIZE, LLM_COL, NB_ROWS), C$2, OFFSET(Expe!$B$1, HEADER_SIZE, HALLUS, NB_ROWS)))</f>
        <v/>
      </c>
      <c r="D21" s="28" t="str">
        <f ca="1">IF(D$2="", "", SUMIF(OFFSET(Expe!$B$1, HEADER_SIZE, LLM_COL, NB_ROWS), D$2, OFFSET(Expe!$B$1, HEADER_SIZE, HALLUS, NB_ROWS)))</f>
        <v/>
      </c>
      <c r="E21" s="28" t="str">
        <f ca="1">IF(E$2="", "", SUMIF(OFFSET(Expe!$B$1, HEADER_SIZE, LLM_COL, NB_ROWS), E$2, OFFSET(Expe!$B$1, HEADER_SIZE, HALLUS, NB_ROWS)))</f>
        <v/>
      </c>
      <c r="F21" s="28" t="str">
        <f ca="1">IF(F$2="", "", SUMIF(OFFSET(Expe!$B$1, HEADER_SIZE, LLM_COL, NB_ROWS), F$2, OFFSET(Expe!$B$1, HEADER_SIZE, HALLUS, NB_ROWS)))</f>
        <v/>
      </c>
      <c r="G21" s="28" t="str">
        <f ca="1">IF(G$2="", "", SUMIF(OFFSET(Expe!$B$1, HEADER_SIZE, LLM_COL, NB_ROWS), G$2, OFFSET(Expe!$B$1, HEADER_SIZE, HALLUS, NB_ROWS)))</f>
        <v/>
      </c>
    </row>
    <row r="22" spans="1:8" x14ac:dyDescent="0.3">
      <c r="A22" s="23"/>
      <c r="B22" s="27">
        <f t="shared" ref="B22:G22" ca="1" si="7">IF(B$2="", "", B21/NB_QUESTIONS)</f>
        <v>0</v>
      </c>
      <c r="C22" s="27" t="str">
        <f t="shared" ca="1" si="7"/>
        <v/>
      </c>
      <c r="D22" s="27" t="str">
        <f t="shared" ca="1" si="7"/>
        <v/>
      </c>
      <c r="E22" s="27" t="str">
        <f t="shared" ca="1" si="7"/>
        <v/>
      </c>
      <c r="F22" s="27" t="str">
        <f t="shared" ca="1" si="7"/>
        <v/>
      </c>
      <c r="G22" s="27" t="str">
        <f t="shared" ca="1" si="7"/>
        <v/>
      </c>
    </row>
    <row r="23" spans="1:8" x14ac:dyDescent="0.3">
      <c r="A23" s="23" t="s">
        <v>48</v>
      </c>
      <c r="B23" s="28">
        <f ca="1">IF(B$2="", "", COUNTIFS(OFFSET(Expe!$B$1, HEADER_SIZE, LLM_COL, NB_ROWS), B$2, OFFSET(Expe!$B$1, HEADER_SIZE, HALLUS, NB_ROWS), 0))</f>
        <v>0</v>
      </c>
      <c r="C23" s="28" t="str">
        <f ca="1">IF(C$2="", "", COUNTIFS(OFFSET(Expe!$B$1, HEADER_SIZE, LLM_COL, NB_ROWS), C$2, OFFSET(Expe!$B$1, HEADER_SIZE, HALLUS, NB_ROWS), 0))</f>
        <v/>
      </c>
      <c r="D23" s="28" t="str">
        <f ca="1">IF(D$2="", "", COUNTIFS(OFFSET(Expe!$B$1, HEADER_SIZE, LLM_COL, NB_ROWS), D$2, OFFSET(Expe!$B$1, HEADER_SIZE, HALLUS, NB_ROWS), 0))</f>
        <v/>
      </c>
      <c r="E23" s="28" t="str">
        <f ca="1">IF(E$2="", "", COUNTIFS(OFFSET(Expe!$B$1, HEADER_SIZE, LLM_COL, NB_ROWS), E$2, OFFSET(Expe!$B$1, HEADER_SIZE, HALLUS, NB_ROWS), 0))</f>
        <v/>
      </c>
      <c r="F23" s="28" t="str">
        <f ca="1">IF(F$2="", "", COUNTIFS(OFFSET(Expe!$B$1, HEADER_SIZE, LLM_COL, NB_ROWS), F$2, OFFSET(Expe!$B$1, HEADER_SIZE, HALLUS, NB_ROWS), 0))</f>
        <v/>
      </c>
      <c r="G23" s="28" t="str">
        <f ca="1">IF(G$2="", "", COUNTIFS(OFFSET(Expe!$B$1, HEADER_SIZE, LLM_COL, NB_ROWS), G$2, OFFSET(Expe!$B$1, HEADER_SIZE, HALLUS, NB_ROWS), 0))</f>
        <v/>
      </c>
    </row>
    <row r="24" spans="1:8" x14ac:dyDescent="0.3">
      <c r="A24" s="23"/>
      <c r="B24" s="27">
        <f t="shared" ref="B24:G24" ca="1" si="8">IF(B$2="", "", B23/NB_QUESTIONS)</f>
        <v>0</v>
      </c>
      <c r="C24" s="27" t="str">
        <f t="shared" ca="1" si="8"/>
        <v/>
      </c>
      <c r="D24" s="27" t="str">
        <f t="shared" ca="1" si="8"/>
        <v/>
      </c>
      <c r="E24" s="27" t="str">
        <f t="shared" ca="1" si="8"/>
        <v/>
      </c>
      <c r="F24" s="27" t="str">
        <f t="shared" ca="1" si="8"/>
        <v/>
      </c>
      <c r="G24" s="27" t="str">
        <f t="shared" ca="1" si="8"/>
        <v/>
      </c>
    </row>
    <row r="25" spans="1:8" x14ac:dyDescent="0.3">
      <c r="A25" s="23" t="s">
        <v>49</v>
      </c>
      <c r="B25" s="2" t="e">
        <f ca="1">IF(B$2="", "", AVERAGEIF(OFFSET(Expe!$B$1, HEADER_SIZE, LLM_COL, NB_ROWS), B$2, OFFSET(Expe!$B$1, HEADER_SIZE, EVAL_AUTO, NB_ROWS)))</f>
        <v>#DIV/0!</v>
      </c>
      <c r="C25" s="2" t="str">
        <f ca="1">IF(C$2="", "", AVERAGEIF(OFFSET(Expe!$B$1, HEADER_SIZE, LLM_COL, NB_ROWS), C$2, OFFSET(Expe!$B$1, HEADER_SIZE, EVAL_AUTO, NB_ROWS)))</f>
        <v/>
      </c>
      <c r="D25" s="2" t="str">
        <f ca="1">IF(D$2="", "", AVERAGEIF(OFFSET(Expe!$B$1, HEADER_SIZE, LLM_COL, NB_ROWS), D$2, OFFSET(Expe!$B$1, HEADER_SIZE, EVAL_AUTO, NB_ROWS)))</f>
        <v/>
      </c>
      <c r="E25" s="2" t="str">
        <f ca="1">IF(E$2="", "", AVERAGEIF(OFFSET(Expe!$B$1, HEADER_SIZE, LLM_COL, NB_ROWS), E$2, OFFSET(Expe!$B$1, HEADER_SIZE, EVAL_AUTO, NB_ROWS)))</f>
        <v/>
      </c>
      <c r="F25" s="2" t="str">
        <f ca="1">IF(F$2="", "", AVERAGEIF(OFFSET(Expe!$B$1, HEADER_SIZE, LLM_COL, NB_ROWS), F$2, OFFSET(Expe!$B$1, HEADER_SIZE, EVAL_AUTO, NB_ROWS)))</f>
        <v/>
      </c>
      <c r="G25" s="2" t="str">
        <f ca="1">IF(G$2="", "", AVERAGEIF(OFFSET(Expe!$B$1, HEADER_SIZE, LLM_COL, NB_ROWS), G$2, OFFSET(Expe!$B$1, HEADER_SIZE, EVAL_AUTO, NB_ROWS)))</f>
        <v/>
      </c>
    </row>
    <row r="26" spans="1:8" x14ac:dyDescent="0.3">
      <c r="A26" s="23">
        <v>0</v>
      </c>
      <c r="B26" s="5">
        <f ca="1">IF(B$2="", "", COUNTIFS(OFFSET(Expe!$B$1, HEADER_SIZE, LLM_COL, NB_ROWS), B$2, OFFSET(Expe!$B$1, HEADER_SIZE, EVAL_AUTO, NB_ROWS), 0))</f>
        <v>0</v>
      </c>
      <c r="C26" s="5" t="str">
        <f ca="1">IF(C$2="", "", COUNTIFS(OFFSET(Expe!$B$1, HEADER_SIZE, LLM_COL, NB_ROWS), C$2, OFFSET(Expe!$B$1, HEADER_SIZE, EVAL_AUTO, NB_ROWS), 0))</f>
        <v/>
      </c>
      <c r="D26" s="5" t="str">
        <f ca="1">IF(D$2="", "", COUNTIFS(OFFSET(Expe!$B$1, HEADER_SIZE, LLM_COL, NB_ROWS), D$2, OFFSET(Expe!$B$1, HEADER_SIZE, EVAL_AUTO, NB_ROWS), 0))</f>
        <v/>
      </c>
      <c r="E26" s="5" t="str">
        <f ca="1">IF(E$2="", "", COUNTIFS(OFFSET(Expe!$B$1, HEADER_SIZE, LLM_COL, NB_ROWS), E$2, OFFSET(Expe!$B$1, HEADER_SIZE, EVAL_AUTO, NB_ROWS), 0))</f>
        <v/>
      </c>
      <c r="F26" s="5" t="str">
        <f ca="1">IF(F$2="", "", COUNTIFS(OFFSET(Expe!$B$1, HEADER_SIZE, LLM_COL, NB_ROWS), F$2, OFFSET(Expe!$B$1, HEADER_SIZE, EVAL_AUTO, NB_ROWS), 0))</f>
        <v/>
      </c>
      <c r="G26" s="5" t="str">
        <f ca="1">IF(G$2="", "", COUNTIFS(OFFSET(Expe!$B$1, HEADER_SIZE, LLM_COL, NB_ROWS), G$2, OFFSET(Expe!$B$1, HEADER_SIZE, EVAL_AUTO, NB_ROWS), 0))</f>
        <v/>
      </c>
    </row>
    <row r="27" spans="1:8" x14ac:dyDescent="0.3">
      <c r="A27" s="23"/>
      <c r="B27" s="27">
        <f t="shared" ref="B27:G27" ca="1" si="9">IF(B$2="", "", B26/NB_QUESTIONS)</f>
        <v>0</v>
      </c>
      <c r="C27" s="27" t="str">
        <f t="shared" ca="1" si="9"/>
        <v/>
      </c>
      <c r="D27" s="27" t="str">
        <f t="shared" ca="1" si="9"/>
        <v/>
      </c>
      <c r="E27" s="27" t="str">
        <f t="shared" ca="1" si="9"/>
        <v/>
      </c>
      <c r="F27" s="27" t="str">
        <f t="shared" ca="1" si="9"/>
        <v/>
      </c>
      <c r="G27" s="27" t="str">
        <f t="shared" ca="1" si="9"/>
        <v/>
      </c>
    </row>
    <row r="28" spans="1:8" x14ac:dyDescent="0.3">
      <c r="A28" s="23" t="s">
        <v>50</v>
      </c>
      <c r="B28" s="5">
        <f ca="1">IF(B$2="", "", COUNTIFS(OFFSET(Expe!$B$1, HEADER_SIZE, LLM_COL, NB_ROWS), B$2, OFFSET(Expe!$B$1, HEADER_SIZE, EVAL_AUTO, NB_ROWS), "&gt;0",  OFFSET(Expe!$B$1, HEADER_SIZE, EVAL_AUTO, NB_ROWS), "&lt;1"))</f>
        <v>0</v>
      </c>
      <c r="C28" s="5" t="str">
        <f ca="1">IF(C$2="", "", COUNTIFS(OFFSET(Expe!$B$1, HEADER_SIZE, LLM_COL, NB_ROWS), C$2, OFFSET(Expe!$B$1, HEADER_SIZE, EVAL_AUTO, NB_ROWS), "&gt;0",  OFFSET(Expe!$B$1, HEADER_SIZE, EVAL_AUTO, NB_ROWS), "&lt;1"))</f>
        <v/>
      </c>
      <c r="D28" s="5" t="str">
        <f ca="1">IF(D$2="", "", COUNTIFS(OFFSET(Expe!$B$1, HEADER_SIZE, LLM_COL, NB_ROWS), D$2, OFFSET(Expe!$B$1, HEADER_SIZE, EVAL_AUTO, NB_ROWS), "&gt;0",  OFFSET(Expe!$B$1, HEADER_SIZE, EVAL_AUTO, NB_ROWS), "&lt;1"))</f>
        <v/>
      </c>
      <c r="E28" s="5" t="str">
        <f ca="1">IF(E$2="", "", COUNTIFS(OFFSET(Expe!$B$1, HEADER_SIZE, LLM_COL, NB_ROWS), E$2, OFFSET(Expe!$B$1, HEADER_SIZE, EVAL_AUTO, NB_ROWS), "&gt;0",  OFFSET(Expe!$B$1, HEADER_SIZE, EVAL_AUTO, NB_ROWS), "&lt;1"))</f>
        <v/>
      </c>
      <c r="F28" s="5" t="str">
        <f ca="1">IF(F$2="", "", COUNTIFS(OFFSET(Expe!$B$1, HEADER_SIZE, LLM_COL, NB_ROWS), F$2, OFFSET(Expe!$B$1, HEADER_SIZE, EVAL_AUTO, NB_ROWS), "&gt;0",  OFFSET(Expe!$B$1, HEADER_SIZE, EVAL_AUTO, NB_ROWS), "&lt;1"))</f>
        <v/>
      </c>
      <c r="G28" s="5" t="str">
        <f ca="1">IF(G$2="", "", COUNTIFS(OFFSET(Expe!$B$1, HEADER_SIZE, LLM_COL, NB_ROWS), G$2, OFFSET(Expe!$B$1, HEADER_SIZE, EVAL_AUTO, NB_ROWS), "&gt;0",  OFFSET(Expe!$B$1, HEADER_SIZE, EVAL_AUTO, NB_ROWS), "&lt;1"))</f>
        <v/>
      </c>
    </row>
    <row r="29" spans="1:8" x14ac:dyDescent="0.3">
      <c r="A29" s="23"/>
      <c r="B29" s="27">
        <f t="shared" ref="B29:G29" ca="1" si="10">IF(B$2="", "", B28/NB_QUESTIONS)</f>
        <v>0</v>
      </c>
      <c r="C29" s="27" t="str">
        <f t="shared" ca="1" si="10"/>
        <v/>
      </c>
      <c r="D29" s="27" t="str">
        <f t="shared" ca="1" si="10"/>
        <v/>
      </c>
      <c r="E29" s="27" t="str">
        <f t="shared" ca="1" si="10"/>
        <v/>
      </c>
      <c r="F29" s="27" t="str">
        <f t="shared" ca="1" si="10"/>
        <v/>
      </c>
      <c r="G29" s="27" t="str">
        <f t="shared" ca="1" si="10"/>
        <v/>
      </c>
    </row>
    <row r="30" spans="1:8" x14ac:dyDescent="0.3">
      <c r="A30" s="23">
        <v>1</v>
      </c>
      <c r="B30" s="5">
        <f ca="1">IF(B$2="", "", COUNTIFS(OFFSET(Expe!$B$1, HEADER_SIZE, LLM_COL, NB_ROWS), B$2, OFFSET(Expe!$B$1, HEADER_SIZE, EVAL_AUTO, NB_ROWS), 1))</f>
        <v>0</v>
      </c>
      <c r="C30" s="5" t="str">
        <f ca="1">IF(C$2="", "", COUNTIFS(OFFSET(Expe!$B$1, HEADER_SIZE, LLM_COL, NB_ROWS), C$2, OFFSET(Expe!$B$1, HEADER_SIZE, EVAL_AUTO, NB_ROWS), 1))</f>
        <v/>
      </c>
      <c r="D30" s="5" t="str">
        <f ca="1">IF(D$2="", "", COUNTIFS(OFFSET(Expe!$B$1, HEADER_SIZE, LLM_COL, NB_ROWS), D$2, OFFSET(Expe!$B$1, HEADER_SIZE, EVAL_AUTO, NB_ROWS), 1))</f>
        <v/>
      </c>
      <c r="E30" s="5" t="str">
        <f ca="1">IF(E$2="", "", COUNTIFS(OFFSET(Expe!$B$1, HEADER_SIZE, LLM_COL, NB_ROWS), E$2, OFFSET(Expe!$B$1, HEADER_SIZE, EVAL_AUTO, NB_ROWS), 1))</f>
        <v/>
      </c>
      <c r="F30" s="5" t="str">
        <f ca="1">IF(F$2="", "", COUNTIFS(OFFSET(Expe!$B$1, HEADER_SIZE, LLM_COL, NB_ROWS), F$2, OFFSET(Expe!$B$1, HEADER_SIZE, EVAL_AUTO, NB_ROWS), 1))</f>
        <v/>
      </c>
      <c r="G30" s="5" t="str">
        <f ca="1">IF(G$2="", "", COUNTIFS(OFFSET(Expe!$B$1, HEADER_SIZE, LLM_COL, NB_ROWS), G$2, OFFSET(Expe!$B$1, HEADER_SIZE, EVAL_AUTO, NB_ROWS), 1))</f>
        <v/>
      </c>
    </row>
    <row r="31" spans="1:8" x14ac:dyDescent="0.3">
      <c r="A31" s="23"/>
      <c r="B31" s="27">
        <f t="shared" ref="B31:G31" ca="1" si="11">IF(B$2="", "", B30/NB_QUESTIONS)</f>
        <v>0</v>
      </c>
      <c r="C31" s="27" t="str">
        <f t="shared" ca="1" si="11"/>
        <v/>
      </c>
      <c r="D31" s="27" t="str">
        <f t="shared" ca="1" si="11"/>
        <v/>
      </c>
      <c r="E31" s="27" t="str">
        <f t="shared" ca="1" si="11"/>
        <v/>
      </c>
      <c r="F31" s="27" t="str">
        <f t="shared" ca="1" si="11"/>
        <v/>
      </c>
      <c r="G31" s="27" t="str">
        <f t="shared" ca="1" si="11"/>
        <v/>
      </c>
    </row>
  </sheetData>
  <pageMargins left="0.7" right="0.7" top="0.75" bottom="0.75" header="0.3" footer="0.3"/>
  <pageSetup paperSize="9" orientation="portrait" horizontalDpi="429496729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workbookViewId="0"/>
  </sheetViews>
  <sheetFormatPr defaultRowHeight="14.4" x14ac:dyDescent="0.3"/>
  <cols>
    <col min="1" max="1" width="20.109375" bestFit="1" customWidth="1"/>
  </cols>
  <sheetData>
    <row r="1" spans="1:12" x14ac:dyDescent="0.3">
      <c r="A1" t="s">
        <v>51</v>
      </c>
      <c r="B1">
        <v>2</v>
      </c>
      <c r="D1" t="s">
        <v>52</v>
      </c>
      <c r="I1" s="25" t="str">
        <f>"Computed cells have a yellow background"</f>
        <v>Computed cells have a yellow background</v>
      </c>
      <c r="J1" s="25"/>
      <c r="K1" s="25"/>
      <c r="L1" s="25"/>
    </row>
    <row r="2" spans="1:12" x14ac:dyDescent="0.3">
      <c r="A2" t="s">
        <v>53</v>
      </c>
      <c r="B2">
        <v>1</v>
      </c>
      <c r="D2" t="s">
        <v>54</v>
      </c>
    </row>
    <row r="3" spans="1:12" x14ac:dyDescent="0.3">
      <c r="A3" t="s">
        <v>55</v>
      </c>
      <c r="B3">
        <v>4</v>
      </c>
    </row>
    <row r="4" spans="1:12" x14ac:dyDescent="0.3">
      <c r="A4" t="s">
        <v>56</v>
      </c>
      <c r="B4">
        <v>5</v>
      </c>
    </row>
    <row r="5" spans="1:12" x14ac:dyDescent="0.3">
      <c r="A5" t="s">
        <v>57</v>
      </c>
      <c r="B5">
        <v>11</v>
      </c>
    </row>
    <row r="6" spans="1:12" x14ac:dyDescent="0.3">
      <c r="A6" t="s">
        <v>58</v>
      </c>
      <c r="B6">
        <v>12</v>
      </c>
    </row>
    <row r="7" spans="1:12" x14ac:dyDescent="0.3">
      <c r="A7" t="s">
        <v>59</v>
      </c>
      <c r="B7">
        <v>13</v>
      </c>
    </row>
    <row r="8" spans="1:12" x14ac:dyDescent="0.3">
      <c r="A8" t="s">
        <v>60</v>
      </c>
      <c r="B8">
        <v>15</v>
      </c>
    </row>
    <row r="9" spans="1:12" x14ac:dyDescent="0.3">
      <c r="A9" t="s">
        <v>61</v>
      </c>
      <c r="B9">
        <v>16</v>
      </c>
    </row>
    <row r="10" spans="1:12" x14ac:dyDescent="0.3">
      <c r="A10" t="s">
        <v>62</v>
      </c>
      <c r="B10">
        <v>17</v>
      </c>
    </row>
    <row r="11" spans="1:12" x14ac:dyDescent="0.3">
      <c r="A11" t="s">
        <v>63</v>
      </c>
      <c r="B11">
        <v>18</v>
      </c>
    </row>
    <row r="12" spans="1:12" x14ac:dyDescent="0.3">
      <c r="A12" t="s">
        <v>64</v>
      </c>
      <c r="B12">
        <v>20</v>
      </c>
    </row>
    <row r="13" spans="1:12" x14ac:dyDescent="0.3">
      <c r="A13" t="s">
        <v>65</v>
      </c>
      <c r="B13">
        <v>22</v>
      </c>
    </row>
    <row r="14" spans="1:12" x14ac:dyDescent="0.3">
      <c r="A14" t="s">
        <v>66</v>
      </c>
      <c r="B14">
        <v>21</v>
      </c>
    </row>
    <row r="15" spans="1:12" x14ac:dyDescent="0.3">
      <c r="A15" t="s">
        <v>67</v>
      </c>
      <c r="B15">
        <v>22</v>
      </c>
    </row>
    <row r="16" spans="1:12" x14ac:dyDescent="0.3">
      <c r="A16" t="s">
        <v>68</v>
      </c>
      <c r="B16">
        <v>24</v>
      </c>
    </row>
    <row r="18" spans="1:2" x14ac:dyDescent="0.3">
      <c r="A18" t="s">
        <v>69</v>
      </c>
      <c r="B18" s="25">
        <f ca="1">COUNTA(OFFSET(Expe!$A$1, HEADER_SIZE, LLM_COL, BLOCK_SIZE, 1))</f>
        <v>1</v>
      </c>
    </row>
    <row r="19" spans="1:2" x14ac:dyDescent="0.3">
      <c r="A19" t="s">
        <v>70</v>
      </c>
      <c r="B19" s="25">
        <f ca="1">COUNTA(OFFSET(Expe!$A$1,HEADER_SIZE,QUESTION_COL, 1000000, 1))</f>
        <v>1</v>
      </c>
    </row>
    <row r="20" spans="1:2" x14ac:dyDescent="0.3">
      <c r="A20" t="s">
        <v>71</v>
      </c>
      <c r="B20" s="25">
        <f ca="1">COUNTA(OFFSET(Expe!$A$1,HEADER_SIZE,FACT_COL, 1000000, 1))</f>
        <v>1</v>
      </c>
    </row>
    <row r="21" spans="1:2" x14ac:dyDescent="0.3">
      <c r="A21" t="s">
        <v>72</v>
      </c>
      <c r="B21" s="25" t="e">
        <f t="array" aca="1" ref="B21" ca="1">MATCH(TRUE, NOT(ISBLANK(OFFSET(Expe!$A$1,HEADER_SIZE+1,QUESTION_COL, 1000000, 1))), 0)</f>
        <v>#N/A</v>
      </c>
    </row>
    <row r="22" spans="1:2" x14ac:dyDescent="0.3">
      <c r="A22" t="s">
        <v>73</v>
      </c>
      <c r="B22" s="25">
        <f t="array" aca="1" ref="B22" ca="1">MAX(MAX((OFFSET(Expe!$A$1,HEADER_SIZE,CHUNK_COL,100000,1)&lt;&gt;"") * (ROW(OFFSET(Expe!$A$1,HEADER_SIZE,CHUNK_COL,100000,1)))), MAX((OFFSET(Expe!$A$1,HEADER_SIZE,FACT_COL,100000,1)&lt;&gt;"") * (ROW(OFFSET(Expe!$A$1,HEADER_SIZE,FACT_COL,100000,1)))), MAX((OFFSET(Expe!$A$1,HEADER_SIZE,LLM_COL,100000,1)&lt;&gt;"") * (ROW(OFFSET(Expe!$A$1,HEADER_SIZE,LLM_COL,100000,1)))))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Expe</vt:lpstr>
      <vt:lpstr>Stats</vt:lpstr>
      <vt:lpstr>Params</vt:lpstr>
      <vt:lpstr>BLOCK_SIZE</vt:lpstr>
      <vt:lpstr>CHUNK_COL</vt:lpstr>
      <vt:lpstr>CHUNKS_OK</vt:lpstr>
      <vt:lpstr>COST</vt:lpstr>
      <vt:lpstr>DURATION</vt:lpstr>
      <vt:lpstr>EVAL_AUTO</vt:lpstr>
      <vt:lpstr>EVAL_HUMAN</vt:lpstr>
      <vt:lpstr>FACT_COL</vt:lpstr>
      <vt:lpstr>HALLUS</vt:lpstr>
      <vt:lpstr>HEADER_SIZE</vt:lpstr>
      <vt:lpstr>JSON_OK</vt:lpstr>
      <vt:lpstr>LANG</vt:lpstr>
      <vt:lpstr>LLM_COL</vt:lpstr>
      <vt:lpstr>NB_DOCS</vt:lpstr>
      <vt:lpstr>NB_DOCS_AND_PAGES</vt:lpstr>
      <vt:lpstr>NB_FACTS</vt:lpstr>
      <vt:lpstr>NB_LLMS</vt:lpstr>
      <vt:lpstr>NB_QUESTIONS</vt:lpstr>
      <vt:lpstr>NB_ROWS</vt:lpstr>
      <vt:lpstr>Q_OK</vt:lpstr>
      <vt:lpstr>QUESTION_COL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Gilles Moyse</cp:lastModifiedBy>
  <dcterms:created xsi:type="dcterms:W3CDTF">2023-09-07T19:45:44Z</dcterms:created>
  <dcterms:modified xsi:type="dcterms:W3CDTF">2024-05-03T08:32:38Z</dcterms:modified>
</cp:coreProperties>
</file>