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e\Desktop\Mathematics\3rd Year\AMA3020 Investigations\TimeAndTides\"/>
    </mc:Choice>
  </mc:AlternateContent>
  <xr:revisionPtr revIDLastSave="0" documentId="13_ncr:1_{A20754E6-1345-4BE7-9E0B-909BEE6142D7}" xr6:coauthVersionLast="47" xr6:coauthVersionMax="47" xr10:uidLastSave="{00000000-0000-0000-0000-000000000000}"/>
  <bookViews>
    <workbookView xWindow="5070" yWindow="5070" windowWidth="23730" windowHeight="10530" xr2:uid="{B335800B-1261-4F88-B6B2-6E85E121EEDE}"/>
  </bookViews>
  <sheets>
    <sheet name="Bristol" sheetId="1" r:id="rId1"/>
    <sheet name="Donaghade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F21" i="1" s="1"/>
  <c r="D5" i="1"/>
  <c r="F5" i="1" s="1"/>
  <c r="D8" i="1"/>
  <c r="D6" i="1"/>
  <c r="F6" i="1" s="1"/>
  <c r="D4" i="1"/>
  <c r="D3" i="1"/>
  <c r="D2" i="1"/>
  <c r="F3" i="1"/>
  <c r="G3" i="1" s="1"/>
  <c r="F4" i="1"/>
  <c r="G4" i="1" s="1"/>
  <c r="F7" i="1"/>
  <c r="G7" i="1" s="1"/>
  <c r="F8" i="1"/>
  <c r="G8" i="1" s="1"/>
  <c r="F9" i="1"/>
  <c r="G9" i="1"/>
  <c r="H9" i="1"/>
  <c r="F10" i="1"/>
  <c r="G10" i="1" s="1"/>
  <c r="F11" i="1"/>
  <c r="G11" i="1" s="1"/>
  <c r="F12" i="1"/>
  <c r="G12" i="1" s="1"/>
  <c r="F13" i="1"/>
  <c r="H13" i="1" s="1"/>
  <c r="G13" i="1"/>
  <c r="F14" i="1"/>
  <c r="G14" i="1" s="1"/>
  <c r="H14" i="1"/>
  <c r="F15" i="1"/>
  <c r="G15" i="1" s="1"/>
  <c r="H15" i="1"/>
  <c r="F16" i="1"/>
  <c r="G16" i="1" s="1"/>
  <c r="F17" i="1"/>
  <c r="G17" i="1"/>
  <c r="H17" i="1"/>
  <c r="F18" i="1"/>
  <c r="G18" i="1"/>
  <c r="H18" i="1"/>
  <c r="F19" i="1"/>
  <c r="G19" i="1" s="1"/>
  <c r="F20" i="1"/>
  <c r="G20" i="1" s="1"/>
  <c r="F22" i="1"/>
  <c r="G22" i="1" s="1"/>
  <c r="H22" i="1"/>
  <c r="F23" i="1"/>
  <c r="G23" i="1" s="1"/>
  <c r="H23" i="1"/>
  <c r="F24" i="1"/>
  <c r="G24" i="1" s="1"/>
  <c r="F25" i="1"/>
  <c r="G25" i="1"/>
  <c r="H25" i="1"/>
  <c r="F26" i="1"/>
  <c r="G26" i="1"/>
  <c r="H26" i="1"/>
  <c r="F27" i="1"/>
  <c r="G27" i="1" s="1"/>
  <c r="H27" i="1"/>
  <c r="F28" i="1"/>
  <c r="H28" i="1" s="1"/>
  <c r="G28" i="1"/>
  <c r="F2" i="1"/>
  <c r="H2" i="1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H21" i="1" l="1"/>
  <c r="G21" i="1"/>
  <c r="G2" i="1"/>
  <c r="H7" i="1"/>
  <c r="H10" i="1"/>
  <c r="H5" i="1"/>
  <c r="G5" i="1"/>
  <c r="G6" i="1"/>
  <c r="H6" i="1"/>
  <c r="H20" i="1"/>
  <c r="H12" i="1"/>
  <c r="H4" i="1"/>
  <c r="H19" i="1"/>
  <c r="H11" i="1"/>
  <c r="H3" i="1"/>
  <c r="H24" i="1"/>
  <c r="H16" i="1"/>
  <c r="H8" i="1"/>
</calcChain>
</file>

<file path=xl/sharedStrings.xml><?xml version="1.0" encoding="utf-8"?>
<sst xmlns="http://schemas.openxmlformats.org/spreadsheetml/2006/main" count="28" uniqueCount="14">
  <si>
    <t>time on clock</t>
  </si>
  <si>
    <t>Omega</t>
  </si>
  <si>
    <t>Omega*t</t>
  </si>
  <si>
    <t>cos(omega*t)</t>
  </si>
  <si>
    <t>sin(omega*t)</t>
  </si>
  <si>
    <t>day 1</t>
  </si>
  <si>
    <t>day 2</t>
  </si>
  <si>
    <t>day 3</t>
  </si>
  <si>
    <t>day 4</t>
  </si>
  <si>
    <t>day 5</t>
  </si>
  <si>
    <t>day 6</t>
  </si>
  <si>
    <t>day 7</t>
  </si>
  <si>
    <t>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</si>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</sst>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0</xdr:row>
      <xdr:rowOff>0</xdr:rowOff>
    </xdr:from>
    <xdr:to>
      <xdr:col>13</xdr:col>
      <xdr:colOff>586740</xdr:colOff>
      <xdr:row>3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67A239-E382-9664-299A-467A99A188B2}"/>
            </a:ext>
          </a:extLst>
        </xdr:cNvPr>
        <xdr:cNvSpPr txBox="1"/>
      </xdr:nvSpPr>
      <xdr:spPr>
        <a:xfrm>
          <a:off x="5897880" y="175260"/>
          <a:ext cx="3002280" cy="7239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Assuming 00:00 on Day</a:t>
          </a:r>
          <a:r>
            <a:rPr lang="en-GB" sz="1100" baseline="0"/>
            <a:t> 1 is t=0</a:t>
          </a:r>
        </a:p>
        <a:p>
          <a:endParaRPr lang="en-GB" sz="1100" baseline="0"/>
        </a:p>
        <a:p>
          <a:r>
            <a:rPr lang="en-GB" sz="1100" baseline="0"/>
            <a:t>Omega = 28.984deg/hr</a:t>
          </a:r>
          <a:endParaRPr lang="en-GB" sz="1100"/>
        </a:p>
      </xdr:txBody>
    </xdr:sp>
    <xdr:clientData/>
  </xdr:twoCellAnchor>
  <xdr:twoCellAnchor>
    <xdr:from>
      <xdr:col>8</xdr:col>
      <xdr:colOff>601980</xdr:colOff>
      <xdr:row>5</xdr:row>
      <xdr:rowOff>7620</xdr:rowOff>
    </xdr:from>
    <xdr:to>
      <xdr:col>13</xdr:col>
      <xdr:colOff>594360</xdr:colOff>
      <xdr:row>7</xdr:row>
      <xdr:rowOff>99060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11902F5-D8E5-A120-40BE-5363FF58E360}"/>
            </a:ext>
          </a:extLst>
        </xdr:cNvPr>
        <xdr:cNvSpPr txBox="1"/>
      </xdr:nvSpPr>
      <xdr:spPr>
        <a:xfrm>
          <a:off x="6385560" y="922020"/>
          <a:ext cx="304038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h_0 should be constant for a location?</a:t>
          </a: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</xdr:row>
      <xdr:rowOff>7620</xdr:rowOff>
    </xdr:from>
    <xdr:to>
      <xdr:col>13</xdr:col>
      <xdr:colOff>571500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338AB9-3285-4132-8621-45A668F85785}"/>
            </a:ext>
          </a:extLst>
        </xdr:cNvPr>
        <xdr:cNvSpPr txBox="1"/>
      </xdr:nvSpPr>
      <xdr:spPr>
        <a:xfrm>
          <a:off x="5631180" y="373380"/>
          <a:ext cx="3002280" cy="7239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Assuming 00:00 on Day</a:t>
          </a:r>
          <a:r>
            <a:rPr lang="en-GB" sz="1100" baseline="0"/>
            <a:t> 1 is t=0</a:t>
          </a:r>
        </a:p>
        <a:p>
          <a:endParaRPr lang="en-GB" sz="1100" baseline="0"/>
        </a:p>
        <a:p>
          <a:r>
            <a:rPr lang="en-GB" sz="1100" baseline="0"/>
            <a:t>Omega = 28.984deg/hr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5097-A087-41F2-990A-396F55E4677F}">
  <dimension ref="A1:H28"/>
  <sheetViews>
    <sheetView tabSelected="1" topLeftCell="A10" zoomScale="120" zoomScaleNormal="120" workbookViewId="0">
      <selection activeCell="D22" sqref="D22"/>
    </sheetView>
  </sheetViews>
  <sheetFormatPr defaultRowHeight="15" x14ac:dyDescent="0.25"/>
  <cols>
    <col min="3" max="3" width="11.85546875" bestFit="1" customWidth="1"/>
    <col min="4" max="4" width="11.5703125" bestFit="1" customWidth="1"/>
    <col min="7" max="8" width="12.7109375" bestFit="1" customWidth="1"/>
  </cols>
  <sheetData>
    <row r="1" spans="1:8" x14ac:dyDescent="0.25">
      <c r="B1" t="s">
        <v>12</v>
      </c>
      <c r="C1" t="s">
        <v>0</v>
      </c>
      <c r="D1" t="s">
        <v>13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 t="s">
        <v>5</v>
      </c>
      <c r="B2" s="2">
        <v>2.2000000000000002</v>
      </c>
      <c r="C2" s="1">
        <v>0.17222222222222225</v>
      </c>
      <c r="D2">
        <f>4+8/60</f>
        <v>4.1333333333333337</v>
      </c>
      <c r="E2">
        <v>0.50586622999999997</v>
      </c>
      <c r="F2">
        <f>$E$2*D2</f>
        <v>2.0909137506666666</v>
      </c>
      <c r="G2">
        <f>COS(F2)</f>
        <v>-0.49698203710599403</v>
      </c>
      <c r="H2">
        <f>SIN(F2)</f>
        <v>0.86776082810528865</v>
      </c>
    </row>
    <row r="3" spans="1:8" x14ac:dyDescent="0.25">
      <c r="B3" s="2">
        <v>12</v>
      </c>
      <c r="C3" s="1">
        <v>0.40972222222222227</v>
      </c>
      <c r="D3">
        <f>9+50/60</f>
        <v>9.8333333333333339</v>
      </c>
      <c r="F3">
        <f t="shared" ref="F3:F28" si="0">$E$2*D3</f>
        <v>4.9743512616666665</v>
      </c>
      <c r="G3">
        <f t="shared" ref="G3:G28" si="1">COS(F3)</f>
        <v>0.25897638469003254</v>
      </c>
      <c r="H3">
        <f t="shared" ref="H3:H28" si="2">SIN(F3)</f>
        <v>-0.96588365353849959</v>
      </c>
    </row>
    <row r="4" spans="1:8" x14ac:dyDescent="0.25">
      <c r="B4" s="2">
        <v>2.4</v>
      </c>
      <c r="C4" s="1">
        <v>0.68194444444444446</v>
      </c>
      <c r="D4">
        <f>16+22/60</f>
        <v>16.366666666666667</v>
      </c>
      <c r="F4">
        <f t="shared" si="0"/>
        <v>8.279343964333334</v>
      </c>
      <c r="G4">
        <f t="shared" si="1"/>
        <v>-0.41265085166182647</v>
      </c>
      <c r="H4">
        <f t="shared" si="2"/>
        <v>0.91088927681841181</v>
      </c>
    </row>
    <row r="5" spans="1:8" x14ac:dyDescent="0.25">
      <c r="B5" s="2">
        <v>11.7</v>
      </c>
      <c r="C5" s="1">
        <v>0.92152777777777783</v>
      </c>
      <c r="D5">
        <f>22+7/60</f>
        <v>22.116666666666667</v>
      </c>
      <c r="F5">
        <f t="shared" si="0"/>
        <v>11.188074786833333</v>
      </c>
      <c r="G5">
        <f t="shared" si="1"/>
        <v>0.19131380287029631</v>
      </c>
      <c r="H5">
        <f t="shared" si="2"/>
        <v>-0.98152892409307302</v>
      </c>
    </row>
    <row r="6" spans="1:8" x14ac:dyDescent="0.25">
      <c r="A6" t="s">
        <v>6</v>
      </c>
      <c r="B6" s="2">
        <v>2.2999999999999998</v>
      </c>
      <c r="C6" s="1">
        <v>0.18541666666666667</v>
      </c>
      <c r="D6">
        <f>24+4+27/60</f>
        <v>28.45</v>
      </c>
      <c r="F6">
        <f t="shared" si="0"/>
        <v>14.391894243499999</v>
      </c>
      <c r="G6">
        <f t="shared" si="1"/>
        <v>-0.25198151974799449</v>
      </c>
      <c r="H6">
        <f t="shared" si="2"/>
        <v>0.96773204643924604</v>
      </c>
    </row>
    <row r="7" spans="1:8" x14ac:dyDescent="0.25">
      <c r="B7" s="2">
        <v>11.7</v>
      </c>
      <c r="C7" s="1">
        <v>0.4284722222222222</v>
      </c>
      <c r="D7">
        <f>24+10+17/60</f>
        <v>34.283333333333331</v>
      </c>
      <c r="F7">
        <f t="shared" si="0"/>
        <v>17.342780585166665</v>
      </c>
      <c r="G7">
        <f t="shared" si="1"/>
        <v>6.3977265715305667E-2</v>
      </c>
      <c r="H7">
        <f t="shared" si="2"/>
        <v>-0.99795135626522058</v>
      </c>
    </row>
    <row r="8" spans="1:8" x14ac:dyDescent="0.25">
      <c r="B8" s="2">
        <v>2.4</v>
      </c>
      <c r="C8" s="1">
        <v>0.6958333333333333</v>
      </c>
      <c r="D8">
        <f>24+16+42/60</f>
        <v>40.700000000000003</v>
      </c>
      <c r="F8">
        <f t="shared" si="0"/>
        <v>20.588755560999999</v>
      </c>
      <c r="G8">
        <f t="shared" si="1"/>
        <v>-0.16760846336450397</v>
      </c>
      <c r="H8">
        <f t="shared" si="2"/>
        <v>0.98585364177883406</v>
      </c>
    </row>
    <row r="9" spans="1:8" x14ac:dyDescent="0.25">
      <c r="B9" s="2">
        <v>11.4</v>
      </c>
      <c r="C9" s="1">
        <v>0.94027777777777777</v>
      </c>
      <c r="D9">
        <f>24+22+34/60</f>
        <v>46.56666666666667</v>
      </c>
      <c r="F9">
        <f t="shared" si="0"/>
        <v>23.556504110333332</v>
      </c>
      <c r="G9">
        <f t="shared" si="1"/>
        <v>-5.4407647469115116E-3</v>
      </c>
      <c r="H9">
        <f t="shared" si="2"/>
        <v>-0.99998519892994853</v>
      </c>
    </row>
    <row r="10" spans="1:8" x14ac:dyDescent="0.25">
      <c r="A10" t="s">
        <v>7</v>
      </c>
      <c r="B10" s="2">
        <v>2.4</v>
      </c>
      <c r="C10" s="1">
        <v>0.20277777777777781</v>
      </c>
      <c r="D10">
        <f>24*2+4+52/60</f>
        <v>52.866666666666667</v>
      </c>
      <c r="F10">
        <f t="shared" si="0"/>
        <v>26.743461359333331</v>
      </c>
      <c r="G10">
        <f t="shared" si="1"/>
        <v>-3.9913198839526896E-2</v>
      </c>
      <c r="H10">
        <f t="shared" si="2"/>
        <v>0.99920315079487032</v>
      </c>
    </row>
    <row r="11" spans="1:8" x14ac:dyDescent="0.25">
      <c r="B11" s="2">
        <v>11.5</v>
      </c>
      <c r="C11" s="1">
        <v>0.44791666666666669</v>
      </c>
      <c r="D11">
        <f>24+24+10+45/60</f>
        <v>58.75</v>
      </c>
      <c r="F11">
        <f t="shared" si="0"/>
        <v>29.719641012499999</v>
      </c>
      <c r="G11">
        <f t="shared" si="1"/>
        <v>-0.12516009817605642</v>
      </c>
      <c r="H11">
        <f t="shared" si="2"/>
        <v>-0.99213655805265033</v>
      </c>
    </row>
    <row r="12" spans="1:8" x14ac:dyDescent="0.25">
      <c r="B12" s="2">
        <v>2.5</v>
      </c>
      <c r="C12" s="1">
        <v>0.71458333333333324</v>
      </c>
      <c r="D12">
        <f>24+24+17+9/60</f>
        <v>65.150000000000006</v>
      </c>
      <c r="F12">
        <f t="shared" si="0"/>
        <v>32.957184884500002</v>
      </c>
      <c r="G12">
        <f t="shared" si="1"/>
        <v>2.9533683104491375E-2</v>
      </c>
      <c r="H12">
        <f t="shared" si="2"/>
        <v>0.99956378563965764</v>
      </c>
    </row>
    <row r="13" spans="1:8" x14ac:dyDescent="0.25">
      <c r="B13" s="2">
        <v>11.1</v>
      </c>
      <c r="C13" s="1">
        <v>0.96111111111111114</v>
      </c>
      <c r="D13">
        <f>24+24+23+4/60</f>
        <v>71.066666666666663</v>
      </c>
      <c r="F13">
        <f t="shared" si="0"/>
        <v>35.950226745333332</v>
      </c>
      <c r="G13">
        <f t="shared" si="1"/>
        <v>-0.17714889694436772</v>
      </c>
      <c r="H13">
        <f t="shared" si="2"/>
        <v>-0.98418406221163413</v>
      </c>
    </row>
    <row r="14" spans="1:8" x14ac:dyDescent="0.25">
      <c r="A14" t="s">
        <v>8</v>
      </c>
      <c r="B14" s="2">
        <v>2.6</v>
      </c>
      <c r="C14" s="1">
        <v>0.22500000000000001</v>
      </c>
      <c r="D14">
        <f>24*3+5+24/60</f>
        <v>77.400000000000006</v>
      </c>
      <c r="F14">
        <f t="shared" si="0"/>
        <v>39.154046202000004</v>
      </c>
      <c r="G14">
        <f t="shared" si="1"/>
        <v>0.11560292004859181</v>
      </c>
      <c r="H14">
        <f t="shared" si="2"/>
        <v>0.99329550732711913</v>
      </c>
    </row>
    <row r="15" spans="1:8" x14ac:dyDescent="0.25">
      <c r="B15" s="2">
        <v>11.1</v>
      </c>
      <c r="C15" s="1">
        <v>0.47152777777777777</v>
      </c>
      <c r="D15">
        <f>24*3+11+19/60</f>
        <v>83.316666666666663</v>
      </c>
      <c r="F15">
        <f t="shared" si="0"/>
        <v>42.147088062833326</v>
      </c>
      <c r="G15">
        <f t="shared" si="1"/>
        <v>-0.26134248270909549</v>
      </c>
      <c r="H15">
        <f t="shared" si="2"/>
        <v>-0.96524613790030056</v>
      </c>
    </row>
    <row r="16" spans="1:8" x14ac:dyDescent="0.25">
      <c r="B16" s="2">
        <v>2.8</v>
      </c>
      <c r="C16" s="1">
        <v>0.73819444444444438</v>
      </c>
      <c r="D16">
        <f>24*3+17+43/60</f>
        <v>89.716666666666669</v>
      </c>
      <c r="F16">
        <f t="shared" si="0"/>
        <v>45.38463193483333</v>
      </c>
      <c r="G16">
        <f t="shared" si="1"/>
        <v>0.167665868896541</v>
      </c>
      <c r="H16">
        <f t="shared" si="2"/>
        <v>0.98584388034169379</v>
      </c>
    </row>
    <row r="17" spans="1:8" x14ac:dyDescent="0.25">
      <c r="B17" s="2">
        <v>10.6</v>
      </c>
      <c r="C17" s="1">
        <v>0.98749999999999993</v>
      </c>
      <c r="D17">
        <f>24*3+23+42/60</f>
        <v>95.7</v>
      </c>
      <c r="F17">
        <f t="shared" si="0"/>
        <v>48.411398210999998</v>
      </c>
      <c r="G17">
        <f t="shared" si="1"/>
        <v>-0.27951402216498045</v>
      </c>
      <c r="H17">
        <f t="shared" si="2"/>
        <v>-0.96014161008319743</v>
      </c>
    </row>
    <row r="18" spans="1:8" x14ac:dyDescent="0.25">
      <c r="A18" t="s">
        <v>9</v>
      </c>
      <c r="B18" s="2">
        <v>3.1</v>
      </c>
      <c r="C18" s="1">
        <v>0.25277777777777777</v>
      </c>
      <c r="D18">
        <f>24*4+6+4/60</f>
        <v>102.06666666666666</v>
      </c>
      <c r="F18">
        <f t="shared" si="0"/>
        <v>51.632079875333332</v>
      </c>
      <c r="G18">
        <f t="shared" si="1"/>
        <v>0.20278277762660502</v>
      </c>
      <c r="H18">
        <f t="shared" si="2"/>
        <v>0.97922374618778463</v>
      </c>
    </row>
    <row r="19" spans="1:8" x14ac:dyDescent="0.25">
      <c r="B19" s="2">
        <v>10.5</v>
      </c>
      <c r="C19" s="1">
        <v>0.50277777777777777</v>
      </c>
      <c r="D19">
        <f>24*4+12+4/60</f>
        <v>108.06666666666666</v>
      </c>
      <c r="F19">
        <f t="shared" si="0"/>
        <v>54.667277255333332</v>
      </c>
      <c r="G19">
        <f t="shared" si="1"/>
        <v>-0.30562444248924958</v>
      </c>
      <c r="H19">
        <f t="shared" si="2"/>
        <v>-0.95215214128475045</v>
      </c>
    </row>
    <row r="20" spans="1:8" x14ac:dyDescent="0.25">
      <c r="B20" s="2">
        <v>3.3</v>
      </c>
      <c r="C20" s="1">
        <v>0.7680555555555556</v>
      </c>
      <c r="D20">
        <f>24*4+18+26/60</f>
        <v>114.43333333333334</v>
      </c>
      <c r="F20">
        <f t="shared" si="0"/>
        <v>57.887958919666666</v>
      </c>
      <c r="G20">
        <f t="shared" si="1"/>
        <v>0.22944279988188043</v>
      </c>
      <c r="H20">
        <f t="shared" si="2"/>
        <v>0.97332214686729668</v>
      </c>
    </row>
    <row r="21" spans="1:8" x14ac:dyDescent="0.25">
      <c r="A21" t="s">
        <v>10</v>
      </c>
      <c r="B21" s="2">
        <v>10.1</v>
      </c>
      <c r="C21" s="1">
        <v>2.2222222222222223E-2</v>
      </c>
      <c r="D21">
        <f>24*5+32/60</f>
        <v>120.53333333333333</v>
      </c>
      <c r="F21">
        <f t="shared" si="0"/>
        <v>60.973742922666659</v>
      </c>
      <c r="G21">
        <f t="shared" si="1"/>
        <v>-0.28337718325290095</v>
      </c>
      <c r="H21">
        <f t="shared" si="2"/>
        <v>-0.95900853594306024</v>
      </c>
    </row>
    <row r="22" spans="1:8" x14ac:dyDescent="0.25">
      <c r="B22" s="2">
        <v>3.7</v>
      </c>
      <c r="C22" s="1">
        <v>0.28888888888888892</v>
      </c>
      <c r="D22">
        <f>24*5+6+56/60</f>
        <v>126.93333333333334</v>
      </c>
      <c r="F22">
        <f t="shared" si="0"/>
        <v>64.211286794666663</v>
      </c>
      <c r="G22">
        <f t="shared" si="1"/>
        <v>0.19019680206055353</v>
      </c>
      <c r="H22">
        <f t="shared" si="2"/>
        <v>0.98174598368719523</v>
      </c>
    </row>
    <row r="23" spans="1:8" x14ac:dyDescent="0.25">
      <c r="B23" s="2">
        <v>10</v>
      </c>
      <c r="C23" s="1">
        <v>0.5444444444444444</v>
      </c>
      <c r="D23">
        <f>24*5+13+4/60</f>
        <v>133.06666666666666</v>
      </c>
      <c r="F23">
        <f t="shared" si="0"/>
        <v>67.313933005333325</v>
      </c>
      <c r="G23">
        <f t="shared" si="1"/>
        <v>-0.22827842117296665</v>
      </c>
      <c r="H23">
        <f t="shared" si="2"/>
        <v>-0.97359589277419289</v>
      </c>
    </row>
    <row r="24" spans="1:8" x14ac:dyDescent="0.25">
      <c r="B24" s="2">
        <v>3.9</v>
      </c>
      <c r="C24" s="1">
        <v>0.80972222222222223</v>
      </c>
      <c r="D24">
        <f>24*5+19+26/60</f>
        <v>139.43333333333334</v>
      </c>
      <c r="F24">
        <f t="shared" si="0"/>
        <v>70.534614669666666</v>
      </c>
      <c r="G24">
        <f t="shared" si="1"/>
        <v>0.15064435736926088</v>
      </c>
      <c r="H24">
        <f t="shared" si="2"/>
        <v>0.98858802217749053</v>
      </c>
    </row>
    <row r="25" spans="1:8" x14ac:dyDescent="0.25">
      <c r="A25" t="s">
        <v>11</v>
      </c>
      <c r="B25" s="2">
        <v>9.6999999999999993</v>
      </c>
      <c r="C25" s="1">
        <v>7.0833333333333331E-2</v>
      </c>
      <c r="D25">
        <f>24*6+1+42/60</f>
        <v>145.69999999999999</v>
      </c>
      <c r="F25">
        <f t="shared" si="0"/>
        <v>73.704709710999992</v>
      </c>
      <c r="G25">
        <f t="shared" si="1"/>
        <v>-0.12240986665517575</v>
      </c>
      <c r="H25">
        <f t="shared" si="2"/>
        <v>-0.99247963432277142</v>
      </c>
    </row>
    <row r="26" spans="1:8" x14ac:dyDescent="0.25">
      <c r="B26" s="2">
        <v>4.0999999999999996</v>
      </c>
      <c r="C26" s="1">
        <v>0.34375</v>
      </c>
      <c r="D26">
        <f>24*6+8+15/60</f>
        <v>152.25</v>
      </c>
      <c r="F26">
        <f t="shared" si="0"/>
        <v>77.01813351749999</v>
      </c>
      <c r="G26">
        <f t="shared" si="1"/>
        <v>-4.9093762186506691E-2</v>
      </c>
      <c r="H26">
        <f t="shared" si="2"/>
        <v>0.99879417424931682</v>
      </c>
    </row>
    <row r="27" spans="1:8" x14ac:dyDescent="0.25">
      <c r="B27" s="2">
        <v>9.8000000000000007</v>
      </c>
      <c r="C27" s="1">
        <v>0.6</v>
      </c>
      <c r="D27">
        <f>24*6+14+24/60</f>
        <v>158.4</v>
      </c>
      <c r="F27">
        <f t="shared" si="0"/>
        <v>80.129210831999998</v>
      </c>
      <c r="G27">
        <f t="shared" si="1"/>
        <v>1.859709332012047E-2</v>
      </c>
      <c r="H27">
        <f t="shared" si="2"/>
        <v>-0.99982705910574488</v>
      </c>
    </row>
    <row r="28" spans="1:8" x14ac:dyDescent="0.25">
      <c r="B28" s="2">
        <v>4.2</v>
      </c>
      <c r="C28" s="1">
        <v>0.87569444444444444</v>
      </c>
      <c r="D28">
        <f>24*6+21+1/60</f>
        <v>165.01666666666668</v>
      </c>
      <c r="F28">
        <f t="shared" si="0"/>
        <v>83.476359053833335</v>
      </c>
      <c r="G28">
        <f t="shared" si="1"/>
        <v>-0.22228134694101476</v>
      </c>
      <c r="H28">
        <f t="shared" si="2"/>
        <v>0.97498256538365247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0585-E60E-4CDA-B70A-1EF062C80CB6}">
  <dimension ref="A1:H28"/>
  <sheetViews>
    <sheetView topLeftCell="A4" workbookViewId="0">
      <selection activeCell="D2" sqref="D2"/>
    </sheetView>
  </sheetViews>
  <sheetFormatPr defaultRowHeight="15" x14ac:dyDescent="0.25"/>
  <cols>
    <col min="2" max="2" width="6.28515625" bestFit="1" customWidth="1"/>
    <col min="3" max="3" width="11.85546875" bestFit="1" customWidth="1"/>
    <col min="4" max="4" width="10.42578125" bestFit="1" customWidth="1"/>
    <col min="7" max="7" width="12.140625" bestFit="1" customWidth="1"/>
    <col min="8" max="8" width="11.5703125" bestFit="1" customWidth="1"/>
  </cols>
  <sheetData>
    <row r="1" spans="1:8" x14ac:dyDescent="0.25">
      <c r="B1" t="s">
        <v>12</v>
      </c>
      <c r="C1" t="s">
        <v>0</v>
      </c>
      <c r="D1" t="s">
        <v>13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 t="s">
        <v>5</v>
      </c>
      <c r="B2">
        <v>3.4</v>
      </c>
      <c r="C2" s="1">
        <v>8.819444444444445E-2</v>
      </c>
      <c r="D2">
        <f>2+7/60</f>
        <v>2.1166666666666667</v>
      </c>
      <c r="E2">
        <v>28.984000000000002</v>
      </c>
      <c r="F2">
        <f>$E$2*D2</f>
        <v>61.349466666666672</v>
      </c>
      <c r="G2">
        <f>COS(F2)</f>
        <v>8.8294793380447961E-2</v>
      </c>
      <c r="H2">
        <f>SIN(F2)</f>
        <v>-0.99609438782773196</v>
      </c>
    </row>
    <row r="3" spans="1:8" x14ac:dyDescent="0.25">
      <c r="B3">
        <v>0.8</v>
      </c>
      <c r="C3" s="1">
        <v>0.33194444444444443</v>
      </c>
      <c r="D3">
        <f>7+58/60</f>
        <v>7.9666666666666668</v>
      </c>
      <c r="F3">
        <f t="shared" ref="F3:F28" si="0">$E$2*D3</f>
        <v>230.9058666666667</v>
      </c>
      <c r="G3">
        <f t="shared" ref="G3:G28" si="1">COS(F3)</f>
        <v>-1.1933718998521968E-3</v>
      </c>
      <c r="H3">
        <f t="shared" ref="H3:H28" si="2">SIN(F3)</f>
        <v>-0.99999928793150084</v>
      </c>
    </row>
    <row r="4" spans="1:8" x14ac:dyDescent="0.25">
      <c r="B4">
        <v>4</v>
      </c>
      <c r="C4" s="1">
        <v>0.59652777777777777</v>
      </c>
      <c r="D4">
        <f>14+19/60</f>
        <v>14.316666666666666</v>
      </c>
      <c r="F4">
        <f t="shared" si="0"/>
        <v>414.95426666666668</v>
      </c>
      <c r="G4">
        <f t="shared" si="1"/>
        <v>0.96534443043226248</v>
      </c>
      <c r="H4">
        <f t="shared" si="2"/>
        <v>0.26097917662796544</v>
      </c>
    </row>
    <row r="5" spans="1:8" x14ac:dyDescent="0.25">
      <c r="B5">
        <v>0.7</v>
      </c>
      <c r="C5" s="1">
        <v>0.84583333333333333</v>
      </c>
      <c r="D5">
        <f>20+18/60</f>
        <v>20.3</v>
      </c>
      <c r="F5">
        <f t="shared" si="0"/>
        <v>588.37520000000006</v>
      </c>
      <c r="G5">
        <f t="shared" si="1"/>
        <v>-0.62366501208136427</v>
      </c>
      <c r="H5">
        <f t="shared" si="2"/>
        <v>-0.78169172485421112</v>
      </c>
    </row>
    <row r="6" spans="1:8" x14ac:dyDescent="0.25">
      <c r="A6" t="s">
        <v>6</v>
      </c>
      <c r="B6">
        <v>3.4</v>
      </c>
      <c r="C6" s="1">
        <v>0.11180555555555556</v>
      </c>
      <c r="D6">
        <f>24+2+41/60</f>
        <v>26.683333333333334</v>
      </c>
      <c r="F6">
        <f t="shared" si="0"/>
        <v>773.38973333333342</v>
      </c>
      <c r="G6">
        <f t="shared" si="1"/>
        <v>0.84834726478063871</v>
      </c>
      <c r="H6">
        <f t="shared" si="2"/>
        <v>0.5294401933544608</v>
      </c>
    </row>
    <row r="7" spans="1:8" x14ac:dyDescent="0.25">
      <c r="B7">
        <v>0.8</v>
      </c>
      <c r="C7" s="1">
        <v>0.3576388888888889</v>
      </c>
      <c r="D7">
        <f>24+8+35/60</f>
        <v>32.583333333333336</v>
      </c>
      <c r="F7">
        <f t="shared" si="0"/>
        <v>944.3953333333335</v>
      </c>
      <c r="G7">
        <f t="shared" si="1"/>
        <v>-0.33983451002288445</v>
      </c>
      <c r="H7">
        <f t="shared" si="2"/>
        <v>0.94048525017541129</v>
      </c>
    </row>
    <row r="8" spans="1:8" x14ac:dyDescent="0.25">
      <c r="B8">
        <v>3.9</v>
      </c>
      <c r="C8" s="1">
        <v>0.62013888888888891</v>
      </c>
      <c r="D8">
        <f>24+14+53/60</f>
        <v>38.883333333333333</v>
      </c>
      <c r="F8">
        <f t="shared" si="0"/>
        <v>1126.9945333333335</v>
      </c>
      <c r="G8">
        <f t="shared" si="1"/>
        <v>-0.66952343990078877</v>
      </c>
      <c r="H8">
        <f t="shared" si="2"/>
        <v>0.74279092847409955</v>
      </c>
    </row>
    <row r="9" spans="1:8" x14ac:dyDescent="0.25">
      <c r="B9">
        <v>0.7</v>
      </c>
      <c r="C9" s="1">
        <v>0.87152777777777779</v>
      </c>
      <c r="D9">
        <f>24+20+55/60</f>
        <v>44.916666666666664</v>
      </c>
      <c r="F9">
        <f t="shared" si="0"/>
        <v>1301.8646666666666</v>
      </c>
      <c r="G9">
        <f t="shared" si="1"/>
        <v>0.31977143474290687</v>
      </c>
      <c r="H9">
        <f t="shared" si="2"/>
        <v>0.94749471213430148</v>
      </c>
    </row>
    <row r="10" spans="1:8" x14ac:dyDescent="0.25">
      <c r="A10" t="s">
        <v>7</v>
      </c>
      <c r="B10">
        <v>3.4</v>
      </c>
      <c r="C10" s="1">
        <v>0.13680555555555554</v>
      </c>
      <c r="D10">
        <f>24*2+3+17/60</f>
        <v>51.283333333333331</v>
      </c>
      <c r="F10">
        <f t="shared" si="0"/>
        <v>1486.3961333333334</v>
      </c>
      <c r="G10">
        <f t="shared" si="1"/>
        <v>-0.9119402746181634</v>
      </c>
      <c r="H10">
        <f t="shared" si="2"/>
        <v>-0.41032296490611964</v>
      </c>
    </row>
    <row r="11" spans="1:8" x14ac:dyDescent="0.25">
      <c r="B11">
        <v>0.9</v>
      </c>
      <c r="C11" s="1">
        <v>0.38541666666666669</v>
      </c>
      <c r="D11">
        <f>24*2+9+15/60</f>
        <v>57.25</v>
      </c>
      <c r="F11">
        <f t="shared" si="0"/>
        <v>1659.3340000000001</v>
      </c>
      <c r="G11">
        <f t="shared" si="1"/>
        <v>0.84023551173436251</v>
      </c>
      <c r="H11">
        <f t="shared" si="2"/>
        <v>0.54222161965426452</v>
      </c>
    </row>
    <row r="12" spans="1:8" x14ac:dyDescent="0.25">
      <c r="B12">
        <v>3.8</v>
      </c>
      <c r="C12" s="1">
        <v>0.64513888888888882</v>
      </c>
      <c r="D12">
        <f>24*2+15+29/60</f>
        <v>63.483333333333334</v>
      </c>
      <c r="F12">
        <f t="shared" si="0"/>
        <v>1840.0009333333335</v>
      </c>
      <c r="G12">
        <f t="shared" si="1"/>
        <v>0.56334984841873958</v>
      </c>
      <c r="H12">
        <f t="shared" si="2"/>
        <v>-0.8262184628090703</v>
      </c>
    </row>
    <row r="13" spans="1:8" x14ac:dyDescent="0.25">
      <c r="B13">
        <v>0.8</v>
      </c>
      <c r="C13" s="1">
        <v>0.9</v>
      </c>
      <c r="D13">
        <f>24*2+21+36/60</f>
        <v>69.599999999999994</v>
      </c>
      <c r="F13">
        <f t="shared" si="0"/>
        <v>2017.2864</v>
      </c>
      <c r="G13">
        <f t="shared" si="1"/>
        <v>0.92720484609660136</v>
      </c>
      <c r="H13">
        <f t="shared" si="2"/>
        <v>0.37455463336471723</v>
      </c>
    </row>
    <row r="14" spans="1:8" x14ac:dyDescent="0.25">
      <c r="A14" t="s">
        <v>8</v>
      </c>
      <c r="B14">
        <v>3.3</v>
      </c>
      <c r="C14" s="1">
        <v>0.16388888888888889</v>
      </c>
      <c r="D14">
        <f>24*3+3+56/60</f>
        <v>75.933333333333337</v>
      </c>
      <c r="F14">
        <f t="shared" si="0"/>
        <v>2200.8517333333334</v>
      </c>
      <c r="G14">
        <f t="shared" si="1"/>
        <v>-0.16531706746515548</v>
      </c>
      <c r="H14">
        <f t="shared" si="2"/>
        <v>0.98624047128716086</v>
      </c>
    </row>
    <row r="15" spans="1:8" x14ac:dyDescent="0.25">
      <c r="B15">
        <v>1</v>
      </c>
      <c r="C15" s="1">
        <v>0.4152777777777778</v>
      </c>
      <c r="D15">
        <f>24*3+9+58/60</f>
        <v>81.966666666666669</v>
      </c>
      <c r="F15">
        <f t="shared" si="0"/>
        <v>2375.7218666666668</v>
      </c>
      <c r="G15">
        <f t="shared" si="1"/>
        <v>0.77894129214158236</v>
      </c>
      <c r="H15">
        <f t="shared" si="2"/>
        <v>0.62709685328249098</v>
      </c>
    </row>
    <row r="16" spans="1:8" x14ac:dyDescent="0.25">
      <c r="B16">
        <v>3.4</v>
      </c>
      <c r="C16" s="1">
        <v>0.67499999999999993</v>
      </c>
      <c r="D16">
        <f>24*3+16+12/60</f>
        <v>88.2</v>
      </c>
      <c r="F16">
        <f t="shared" si="0"/>
        <v>2556.3888000000002</v>
      </c>
      <c r="G16">
        <f t="shared" si="1"/>
        <v>0.64664380526464449</v>
      </c>
      <c r="H16">
        <f t="shared" si="2"/>
        <v>-0.76279210084587301</v>
      </c>
    </row>
    <row r="17" spans="1:8" x14ac:dyDescent="0.25">
      <c r="B17">
        <v>1</v>
      </c>
      <c r="C17" s="1">
        <v>0.93125000000000002</v>
      </c>
      <c r="D17">
        <f>24*3+22+21/60</f>
        <v>94.35</v>
      </c>
      <c r="F17">
        <f t="shared" si="0"/>
        <v>2734.6404000000002</v>
      </c>
      <c r="G17">
        <f t="shared" si="1"/>
        <v>0.11574494228674237</v>
      </c>
      <c r="H17">
        <f t="shared" si="2"/>
        <v>0.99327896803216298</v>
      </c>
    </row>
    <row r="18" spans="1:8" x14ac:dyDescent="0.25">
      <c r="A18" t="s">
        <v>9</v>
      </c>
      <c r="B18">
        <v>3.2</v>
      </c>
      <c r="C18" s="1">
        <v>0.19791666666666666</v>
      </c>
      <c r="D18">
        <f>24*4+4+45/60</f>
        <v>100.75</v>
      </c>
      <c r="F18">
        <f t="shared" si="0"/>
        <v>2920.1380000000004</v>
      </c>
      <c r="G18">
        <f t="shared" si="1"/>
        <v>2.7624973463888647E-2</v>
      </c>
      <c r="H18">
        <f t="shared" si="2"/>
        <v>-0.9996183575950971</v>
      </c>
    </row>
    <row r="19" spans="1:8" x14ac:dyDescent="0.25">
      <c r="B19">
        <v>1.1000000000000001</v>
      </c>
      <c r="C19" s="1">
        <v>0.45069444444444445</v>
      </c>
      <c r="D19">
        <f>24*4+10+49/60</f>
        <v>106.81666666666666</v>
      </c>
      <c r="F19">
        <f t="shared" si="0"/>
        <v>3095.9742666666666</v>
      </c>
      <c r="G19">
        <f t="shared" si="1"/>
        <v>-6.524706242197896E-2</v>
      </c>
      <c r="H19">
        <f t="shared" si="2"/>
        <v>-0.99786914014078143</v>
      </c>
    </row>
    <row r="20" spans="1:8" x14ac:dyDescent="0.25">
      <c r="B20">
        <v>3.4</v>
      </c>
      <c r="C20" s="1">
        <v>0.71319444444444446</v>
      </c>
      <c r="D20">
        <f>24*4+17+7/60</f>
        <v>113.11666666666666</v>
      </c>
      <c r="F20">
        <f t="shared" si="0"/>
        <v>3278.5734666666667</v>
      </c>
      <c r="G20">
        <f t="shared" si="1"/>
        <v>0.31602103218613653</v>
      </c>
      <c r="H20">
        <f t="shared" si="2"/>
        <v>-0.94875218430104757</v>
      </c>
    </row>
    <row r="21" spans="1:8" x14ac:dyDescent="0.25">
      <c r="B21">
        <v>1</v>
      </c>
      <c r="C21" s="1">
        <v>0.96944444444444444</v>
      </c>
      <c r="D21">
        <f>24*4+23+16/60</f>
        <v>119.26666666666667</v>
      </c>
      <c r="F21">
        <f t="shared" si="0"/>
        <v>3456.8250666666668</v>
      </c>
      <c r="G21">
        <f t="shared" si="1"/>
        <v>0.47736067529992382</v>
      </c>
      <c r="H21">
        <f t="shared" si="2"/>
        <v>0.87870745170232889</v>
      </c>
    </row>
    <row r="22" spans="1:8" x14ac:dyDescent="0.25">
      <c r="A22" t="s">
        <v>10</v>
      </c>
      <c r="B22">
        <v>3.1</v>
      </c>
      <c r="C22" s="1">
        <v>0.24166666666666667</v>
      </c>
      <c r="D22">
        <f>24*5+5+48/60</f>
        <v>125.8</v>
      </c>
      <c r="F22">
        <f t="shared" si="0"/>
        <v>3646.1872000000003</v>
      </c>
      <c r="G22">
        <f t="shared" si="1"/>
        <v>-0.36061344610994639</v>
      </c>
      <c r="H22">
        <f t="shared" si="2"/>
        <v>0.93271535984174125</v>
      </c>
    </row>
    <row r="23" spans="1:8" x14ac:dyDescent="0.25">
      <c r="B23">
        <v>1.2</v>
      </c>
      <c r="C23" s="1">
        <v>0.49583333333333335</v>
      </c>
      <c r="D23">
        <f>24*5+11+54/60</f>
        <v>131.9</v>
      </c>
      <c r="F23">
        <f t="shared" si="0"/>
        <v>3822.9896000000003</v>
      </c>
      <c r="G23">
        <f t="shared" si="1"/>
        <v>-0.94647589930358433</v>
      </c>
      <c r="H23">
        <f t="shared" si="2"/>
        <v>0.32277449099560424</v>
      </c>
    </row>
    <row r="24" spans="1:8" x14ac:dyDescent="0.25">
      <c r="B24">
        <v>3.3</v>
      </c>
      <c r="C24" s="1">
        <v>0.76111111111111107</v>
      </c>
      <c r="D24">
        <f>24*5+18+16/60</f>
        <v>138.26666666666668</v>
      </c>
      <c r="F24">
        <f t="shared" si="0"/>
        <v>4007.5210666666671</v>
      </c>
      <c r="G24">
        <f t="shared" si="1"/>
        <v>0.40742898668426814</v>
      </c>
      <c r="H24">
        <f t="shared" si="2"/>
        <v>-0.91323689194503666</v>
      </c>
    </row>
    <row r="25" spans="1:8" x14ac:dyDescent="0.25">
      <c r="A25" t="s">
        <v>11</v>
      </c>
      <c r="B25">
        <v>1.1000000000000001</v>
      </c>
      <c r="C25" s="1">
        <v>1.8749999999999999E-2</v>
      </c>
      <c r="D25">
        <f>24*6+27/60</f>
        <v>144.44999999999999</v>
      </c>
      <c r="F25">
        <f t="shared" si="0"/>
        <v>4186.7388000000001</v>
      </c>
      <c r="G25">
        <f t="shared" si="1"/>
        <v>-0.5367572680781022</v>
      </c>
      <c r="H25">
        <f t="shared" si="2"/>
        <v>0.84373670962293223</v>
      </c>
    </row>
    <row r="26" spans="1:8" x14ac:dyDescent="0.25">
      <c r="B26">
        <v>3.1</v>
      </c>
      <c r="C26" s="1">
        <v>0.28958333333333336</v>
      </c>
      <c r="D26">
        <f>24*6+6+57/50</f>
        <v>151.13999999999999</v>
      </c>
      <c r="F26">
        <f t="shared" si="0"/>
        <v>4380.6417599999995</v>
      </c>
      <c r="G26">
        <f t="shared" si="1"/>
        <v>0.30429231968983456</v>
      </c>
      <c r="H26">
        <f t="shared" si="2"/>
        <v>0.95257870235365827</v>
      </c>
    </row>
    <row r="27" spans="1:8" x14ac:dyDescent="0.25">
      <c r="B27">
        <v>1.2</v>
      </c>
      <c r="C27" s="1">
        <v>0.56319444444444444</v>
      </c>
      <c r="D27">
        <f>24*6+13+31/60</f>
        <v>157.51666666666668</v>
      </c>
      <c r="F27">
        <f t="shared" si="0"/>
        <v>4565.4630666666671</v>
      </c>
      <c r="G27">
        <f t="shared" si="1"/>
        <v>-0.74588019884227252</v>
      </c>
      <c r="H27">
        <f t="shared" si="2"/>
        <v>-0.66608012203864175</v>
      </c>
    </row>
    <row r="28" spans="1:8" x14ac:dyDescent="0.25">
      <c r="B28">
        <v>3.3</v>
      </c>
      <c r="C28" s="1">
        <v>0.81180555555555556</v>
      </c>
      <c r="D28">
        <f>24*6+19+29/60</f>
        <v>163.48333333333332</v>
      </c>
      <c r="F28">
        <f t="shared" si="0"/>
        <v>4738.4009333333333</v>
      </c>
      <c r="G28">
        <f t="shared" si="1"/>
        <v>0.63775850427859315</v>
      </c>
      <c r="H28">
        <f t="shared" si="2"/>
        <v>0.77023638593637711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Bristol</vt:lpstr>
      <vt:lpstr>Donaghadee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Foreman</dc:creator>
  <cp:keywords/>
  <dc:description/>
  <cp:lastModifiedBy>Ryan Elwood-Clarke</cp:lastModifiedBy>
  <cp:revision/>
  <dcterms:created xsi:type="dcterms:W3CDTF">2024-01-30T09:23:40Z</dcterms:created>
  <dcterms:modified xsi:type="dcterms:W3CDTF">2024-02-03T17:23:19Z</dcterms:modified>
  <cp:category/>
  <cp:contentStatus/>
</cp:coreProperties>
</file>