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2897338D-EEA0-4361-8F48-A37A0FDBCE4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8" i="1"/>
  <c r="AH29" i="1"/>
  <c r="AH23" i="1"/>
  <c r="AH24" i="1"/>
  <c r="AH25" i="1"/>
  <c r="AF24" i="1"/>
  <c r="AF25" i="1"/>
  <c r="AF26" i="1"/>
  <c r="AF27" i="1"/>
  <c r="AF28" i="1"/>
  <c r="AF29" i="1"/>
  <c r="AF23" i="1"/>
  <c r="AD2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2" i="1"/>
  <c r="AD33" i="1"/>
  <c r="AD34" i="1"/>
  <c r="AD35" i="1"/>
  <c r="AD3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1" i="1"/>
  <c r="AA20" i="1"/>
  <c r="AA19" i="1"/>
  <c r="AA18" i="1"/>
  <c r="AA17" i="1"/>
  <c r="AA16" i="1"/>
  <c r="AA14" i="1"/>
  <c r="AA15" i="1"/>
  <c r="AA11" i="1"/>
  <c r="AA12" i="1"/>
  <c r="AA10" i="1"/>
  <c r="AA9" i="1"/>
  <c r="AA8" i="1"/>
  <c r="AA7" i="1"/>
  <c r="AA6" i="1"/>
  <c r="AA5" i="1"/>
  <c r="AA4" i="1"/>
  <c r="AA3" i="1"/>
  <c r="N4" i="1"/>
  <c r="N5" i="1"/>
  <c r="N6" i="1"/>
  <c r="N7" i="1"/>
  <c r="N8" i="1"/>
  <c r="N9" i="1"/>
  <c r="N12" i="1"/>
  <c r="N19" i="1"/>
  <c r="N11" i="1"/>
  <c r="N14" i="1"/>
  <c r="N16" i="1"/>
  <c r="N17" i="1"/>
  <c r="N18" i="1"/>
  <c r="N10" i="1"/>
  <c r="N15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N2" i="1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<sst xmlns="http://schemas.openxmlformats.org/spreadsheetml/2006/main" count="80" uniqueCount="76">
  <si>
    <t>OLD</t>
  </si>
  <si>
    <t>NEW</t>
  </si>
  <si>
    <t>name</t>
  </si>
  <si>
    <t>ergonomics</t>
  </si>
  <si>
    <t>horizontal_recoil</t>
  </si>
  <si>
    <t>vertical_recoil</t>
  </si>
  <si>
    <t>bullet_velocity</t>
  </si>
  <si>
    <t>bullet_damage</t>
  </si>
  <si>
    <t>weight</t>
  </si>
  <si>
    <t>price</t>
  </si>
  <si>
    <t>irl weight (oz)</t>
  </si>
  <si>
    <t>converted weight</t>
  </si>
  <si>
    <t>barrel_deviation</t>
  </si>
  <si>
    <t>dt_dpmn_fh</t>
  </si>
  <si>
    <t>Delta-Tek DPMN</t>
  </si>
  <si>
    <t>dt_dtkai_mb</t>
  </si>
  <si>
    <t>Delta-Tek DTK AK IPSC</t>
  </si>
  <si>
    <t>dt_dtm_fh</t>
  </si>
  <si>
    <t>Delta-Tek DPM</t>
  </si>
  <si>
    <t>dtk_2</t>
  </si>
  <si>
    <t>Zenitco Dtk-2</t>
  </si>
  <si>
    <t>v762_vr04_mb</t>
  </si>
  <si>
    <t>Vector VR-04</t>
  </si>
  <si>
    <t>v762_vr05_mb</t>
  </si>
  <si>
    <t>Vector VR-05</t>
  </si>
  <si>
    <t>v762_vr05t_mb</t>
  </si>
  <si>
    <t>Vector VR-05T</t>
  </si>
  <si>
    <t>v762_vr10m_mb</t>
  </si>
  <si>
    <t>Vector VR-10M</t>
  </si>
  <si>
    <t>v762_vrdtl_fh</t>
  </si>
  <si>
    <t>Vector VR-DTL</t>
  </si>
  <si>
    <t>vs_05</t>
  </si>
  <si>
    <t>VS-05</t>
  </si>
  <si>
    <t>izhmash_ak105_6p44_020_compensator</t>
  </si>
  <si>
    <t>Izhmash AK-105 6P44 0-20 Compensator</t>
  </si>
  <si>
    <t>izhmash_ak74m_6p20_020_compensator</t>
  </si>
  <si>
    <t>Izhmash AK-74M 6P20 0-20 Compensator</t>
  </si>
  <si>
    <t>izhmash_ak74_6p20_020_compensator</t>
  </si>
  <si>
    <t>Izhmash AK-74 6P20 0-20 Compensator</t>
  </si>
  <si>
    <t>izhmash_aks74u_5.45x39_6p26_020_muzzle_brake</t>
  </si>
  <si>
    <t>Izhmash AKS74U 6P26 0-20 Muzzle Booster</t>
  </si>
  <si>
    <t>ga_24_1/2</t>
  </si>
  <si>
    <t>Griffin Armaments 24-1/2</t>
  </si>
  <si>
    <t>i_24_14_ta</t>
  </si>
  <si>
    <t>Infinite 24mm-1/2mm</t>
  </si>
  <si>
    <t>tsniitochmash_pbs_4_5.45x39_suppressor</t>
  </si>
  <si>
    <t>TSNIITochMash PBS-4 5.45x39</t>
  </si>
  <si>
    <t>hexagon545</t>
  </si>
  <si>
    <t>Hexagon 5.45</t>
  </si>
  <si>
    <t>hexagon_dtkp_ak74_5.45x39_suppressor</t>
  </si>
  <si>
    <t>Hexagon DTKP 5.45x39</t>
  </si>
  <si>
    <t>hexagon_dtkp_ak12_5.45x39_suppressor</t>
  </si>
  <si>
    <t>hexagon_dtkp_ak74_shortened_5.45x39_suppressor</t>
  </si>
  <si>
    <t>Hexagon Shortened DTKP 5.45x39</t>
  </si>
  <si>
    <t>hexagon_dtkp_ak12_shortened_5.45x39_suppressor</t>
  </si>
  <si>
    <t>zenitco_dtk_1_muzzle_brake</t>
  </si>
  <si>
    <t>Zenitco Dtk-1</t>
  </si>
  <si>
    <t>pretty_name</t>
  </si>
  <si>
    <t>magazine_capacity</t>
  </si>
  <si>
    <t>buck_barrel_deviation</t>
  </si>
  <si>
    <t>fire_rate</t>
  </si>
  <si>
    <t>score</t>
  </si>
  <si>
    <t>Surefire SOCOM556 SFMB Muzzle Break</t>
  </si>
  <si>
    <t>ak12_std_muzzle_device</t>
  </si>
  <si>
    <t>Kalashnikov Concern AK-12 Std.</t>
  </si>
  <si>
    <t>kalashnikov_concern_6ch60_ak12_suppressor</t>
  </si>
  <si>
    <t>Kalashnikov Concern 6Ch60 AK-12</t>
  </si>
  <si>
    <t>legal_arsenal_bayonet_thread_adapter_for_ak12</t>
  </si>
  <si>
    <t>Legal Arsenal Bayonet Thread Adapter for AK-12</t>
  </si>
  <si>
    <t>kalashnikov_concern_ak12k_5.45x39_flash_hider</t>
  </si>
  <si>
    <t>Kalashnikov Concern AK12K Flash Hider</t>
  </si>
  <si>
    <t>unsure</t>
  </si>
  <si>
    <t>steel version (not titanium)</t>
  </si>
  <si>
    <t>tarkov</t>
  </si>
  <si>
    <t>other source</t>
  </si>
  <si>
    <t>tarkov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</si>
</sst>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workbookViewId="0">
      <selection activeCell="T40" sqref="T40"/>
    </sheetView>
  </sheetViews>
  <sheetFormatPr defaultRowHeight="15" x14ac:dyDescent="0.25"/>
  <cols>
    <col min="1" max="1" width="46.42578125" customWidth="1"/>
    <col min="2" max="2" width="44.42578125" customWidth="1"/>
    <col min="3" max="30" width="6.7109375" customWidth="1"/>
  </cols>
  <sheetData>
    <row r="1" spans="1:31" x14ac:dyDescent="0.25">
      <c r="C1" t="s">
        <v>0</v>
      </c>
      <c r="P1" t="s">
        <v>1</v>
      </c>
    </row>
    <row r="2" spans="1:31" x14ac:dyDescent="0.25">
      <c r="A2" t="s">
        <v>2</v>
      </c>
      <c r="B2" t="s">
        <v>57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barrel_deviation_old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buck_barrel_deviation_old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score_old</v>
      </c>
      <c r="P2" t="s">
        <v>3</v>
      </c>
      <c r="Q2" t="s">
        <v>8</v>
      </c>
      <c r="R2" t="s">
        <v>4</v>
      </c>
      <c r="S2" t="s">
        <v>5</v>
      </c>
      <c r="T2" t="s">
        <v>58</v>
      </c>
      <c r="U2" t="s">
        <v>12</v>
      </c>
      <c r="V2" t="s">
        <v>7</v>
      </c>
      <c r="W2" t="s">
        <v>6</v>
      </c>
      <c r="X2" t="s">
        <v>59</v>
      </c>
      <c r="Y2" t="s">
        <v>60</v>
      </c>
      <c r="Z2" t="s">
        <v>9</v>
      </c>
      <c r="AA2" t="s">
        <v>61</v>
      </c>
      <c r="AC2" t="s">
        <v>10</v>
      </c>
      <c r="AD2" t="s">
        <v>11</v>
      </c>
    </row>
    <row r="3" spans="1:31" x14ac:dyDescent="0.25">
      <c r="A3" s="2" t="s">
        <v>37</v>
      </c>
      <c r="B3" s="2" t="s">
        <v>38</v>
      </c>
      <c r="C3" s="2">
        <v>-0.5</v>
      </c>
      <c r="D3" s="2">
        <v>7.0000000000000007E-2</v>
      </c>
      <c r="E3" s="2">
        <v>-7</v>
      </c>
      <c r="F3" s="2">
        <v>-10</v>
      </c>
      <c r="G3" s="2"/>
      <c r="H3" s="2">
        <v>0.2</v>
      </c>
      <c r="I3" s="2">
        <v>0</v>
      </c>
      <c r="J3" s="2">
        <v>30</v>
      </c>
      <c r="K3" s="2"/>
      <c r="L3" s="2"/>
      <c r="M3" s="2">
        <v>500</v>
      </c>
      <c r="N3">
        <f>C3-D3*20-E3*0.8-F3*0.6-H3*7.5+I3*15+J3/300</f>
        <v>8.2999999999999989</v>
      </c>
      <c r="P3" s="2">
        <v>0</v>
      </c>
      <c r="Q3" s="2">
        <v>0.08</v>
      </c>
      <c r="R3" s="2">
        <v>-11</v>
      </c>
      <c r="S3" s="2">
        <v>-15</v>
      </c>
      <c r="T3" s="2"/>
      <c r="U3" s="2">
        <v>0.1</v>
      </c>
      <c r="V3" s="2">
        <v>0</v>
      </c>
      <c r="W3" s="2">
        <v>20</v>
      </c>
      <c r="X3" s="2"/>
      <c r="Y3" s="2"/>
      <c r="Z3" s="2">
        <v>500</v>
      </c>
      <c r="AA3">
        <f>P3-Q3*20-R3*0.8-S3*0.6-U3*7.5+V3*15+W3/300</f>
        <v>15.516666666666669</v>
      </c>
      <c r="AC3">
        <v>3.5</v>
      </c>
      <c r="AD3">
        <f>AC3*0.015+0.03</f>
        <v>8.249999999999999E-2</v>
      </c>
      <c r="AE3" t="s">
        <v>71</v>
      </c>
    </row>
    <row r="4" spans="1:31" x14ac:dyDescent="0.25">
      <c r="A4" s="2" t="s">
        <v>35</v>
      </c>
      <c r="B4" s="2" t="s">
        <v>36</v>
      </c>
      <c r="C4" s="2">
        <v>-0.5</v>
      </c>
      <c r="D4" s="2">
        <v>7.0000000000000007E-2</v>
      </c>
      <c r="E4" s="2">
        <v>-7</v>
      </c>
      <c r="F4" s="2">
        <v>-8</v>
      </c>
      <c r="G4" s="2"/>
      <c r="H4" s="2">
        <v>0.2</v>
      </c>
      <c r="I4" s="2"/>
      <c r="J4" s="2">
        <v>30</v>
      </c>
      <c r="K4" s="2"/>
      <c r="L4" s="2"/>
      <c r="M4" s="2">
        <v>250</v>
      </c>
      <c r="N4">
        <f t="shared" ref="N4:N35" si="1">C4-D4*20-E4*0.8-F4*0.6-H4*7.5+I4*15+J4/300</f>
        <v>7.1</v>
      </c>
      <c r="P4" s="2">
        <v>0</v>
      </c>
      <c r="Q4" s="2">
        <v>0.08</v>
      </c>
      <c r="R4" s="2">
        <v>-11</v>
      </c>
      <c r="S4" s="2">
        <v>-15</v>
      </c>
      <c r="T4" s="2"/>
      <c r="U4" s="2">
        <v>0.1</v>
      </c>
      <c r="V4" s="2">
        <v>0</v>
      </c>
      <c r="W4" s="2">
        <v>20</v>
      </c>
      <c r="X4" s="2"/>
      <c r="Y4" s="2"/>
      <c r="Z4" s="2">
        <v>250</v>
      </c>
      <c r="AA4">
        <f t="shared" ref="AA4:AA9" si="2">P4-Q4*20-R4*0.8-S4*0.6-U4*7.5+V4*15+W4/300</f>
        <v>15.516666666666669</v>
      </c>
      <c r="AD4">
        <f t="shared" ref="AD4:AD35" si="3">AC4*0.015+0.03</f>
        <v>0.03</v>
      </c>
    </row>
    <row r="5" spans="1:31" x14ac:dyDescent="0.25">
      <c r="A5" s="2" t="s">
        <v>33</v>
      </c>
      <c r="B5" s="2" t="s">
        <v>34</v>
      </c>
      <c r="C5" s="2">
        <v>-0.5</v>
      </c>
      <c r="D5" s="2">
        <v>0.05</v>
      </c>
      <c r="E5" s="2">
        <v>-9</v>
      </c>
      <c r="F5" s="2">
        <v>-12</v>
      </c>
      <c r="G5" s="2"/>
      <c r="H5" s="2">
        <v>0.2</v>
      </c>
      <c r="I5" s="2"/>
      <c r="J5" s="2">
        <v>30</v>
      </c>
      <c r="K5" s="2"/>
      <c r="L5" s="2">
        <v>0.05</v>
      </c>
      <c r="M5" s="2">
        <v>700</v>
      </c>
      <c r="N5">
        <f t="shared" si="1"/>
        <v>11.499999999999998</v>
      </c>
      <c r="P5" s="2">
        <v>0</v>
      </c>
      <c r="Q5" s="2">
        <v>0.06</v>
      </c>
      <c r="R5" s="2">
        <v>-11</v>
      </c>
      <c r="S5" s="2">
        <v>-14</v>
      </c>
      <c r="T5" s="2"/>
      <c r="U5" s="2">
        <v>0.1</v>
      </c>
      <c r="V5" s="2">
        <v>0</v>
      </c>
      <c r="W5" s="2">
        <v>10</v>
      </c>
      <c r="X5" s="2"/>
      <c r="Y5" s="2">
        <v>0.05</v>
      </c>
      <c r="Z5" s="2">
        <v>700</v>
      </c>
      <c r="AA5">
        <f t="shared" si="2"/>
        <v>15.283333333333333</v>
      </c>
      <c r="AD5">
        <f t="shared" si="3"/>
        <v>0.03</v>
      </c>
    </row>
    <row r="6" spans="1:31" x14ac:dyDescent="0.25">
      <c r="A6" s="2" t="s">
        <v>39</v>
      </c>
      <c r="B6" s="2" t="s">
        <v>40</v>
      </c>
      <c r="C6" s="2">
        <v>1</v>
      </c>
      <c r="D6" s="2">
        <v>0.08</v>
      </c>
      <c r="E6" s="2">
        <v>-8</v>
      </c>
      <c r="F6" s="2">
        <v>-13</v>
      </c>
      <c r="G6" s="2"/>
      <c r="H6" s="2">
        <v>0.25</v>
      </c>
      <c r="I6" s="2">
        <v>-0.05</v>
      </c>
      <c r="J6" s="2">
        <v>30</v>
      </c>
      <c r="K6" s="2"/>
      <c r="L6" s="2">
        <v>0.123</v>
      </c>
      <c r="M6" s="2">
        <v>400</v>
      </c>
      <c r="N6">
        <f t="shared" si="1"/>
        <v>11.075000000000001</v>
      </c>
      <c r="P6" s="2">
        <v>0</v>
      </c>
      <c r="Q6" s="2">
        <v>7.0000000000000007E-2</v>
      </c>
      <c r="R6" s="2">
        <v>-11</v>
      </c>
      <c r="S6" s="2">
        <v>-14</v>
      </c>
      <c r="T6" s="2"/>
      <c r="U6" s="2">
        <v>0.1</v>
      </c>
      <c r="V6" s="2">
        <v>0</v>
      </c>
      <c r="W6" s="2">
        <v>20</v>
      </c>
      <c r="X6" s="2"/>
      <c r="Y6" s="2">
        <v>0.123</v>
      </c>
      <c r="Z6" s="2">
        <v>400</v>
      </c>
      <c r="AA6">
        <f t="shared" si="2"/>
        <v>15.116666666666667</v>
      </c>
      <c r="AC6">
        <v>3.4</v>
      </c>
      <c r="AD6">
        <f t="shared" si="3"/>
        <v>8.0999999999999989E-2</v>
      </c>
      <c r="AE6" t="s">
        <v>71</v>
      </c>
    </row>
    <row r="7" spans="1:31" x14ac:dyDescent="0.25">
      <c r="A7" t="s">
        <v>63</v>
      </c>
      <c r="B7" t="s">
        <v>64</v>
      </c>
      <c r="C7">
        <v>-0.5</v>
      </c>
      <c r="D7">
        <v>0.05</v>
      </c>
      <c r="E7">
        <v>-13</v>
      </c>
      <c r="F7">
        <v>-10</v>
      </c>
      <c r="J7">
        <v>10</v>
      </c>
      <c r="M7">
        <v>0</v>
      </c>
      <c r="N7">
        <f t="shared" si="1"/>
        <v>14.933333333333334</v>
      </c>
      <c r="P7">
        <v>0</v>
      </c>
      <c r="Q7">
        <v>0.09</v>
      </c>
      <c r="R7" s="2">
        <v>-12</v>
      </c>
      <c r="S7" s="2">
        <v>-14</v>
      </c>
      <c r="U7" s="2">
        <v>0.1</v>
      </c>
      <c r="V7" s="2">
        <v>0</v>
      </c>
      <c r="W7">
        <v>20</v>
      </c>
      <c r="Z7">
        <v>0</v>
      </c>
      <c r="AA7">
        <f t="shared" si="2"/>
        <v>15.516666666666669</v>
      </c>
      <c r="AD7">
        <f t="shared" si="3"/>
        <v>0.03</v>
      </c>
    </row>
    <row r="8" spans="1:31" x14ac:dyDescent="0.25">
      <c r="A8" t="s">
        <v>69</v>
      </c>
      <c r="B8" t="s">
        <v>70</v>
      </c>
      <c r="C8">
        <v>2</v>
      </c>
      <c r="D8">
        <v>0.06</v>
      </c>
      <c r="E8">
        <v>-9</v>
      </c>
      <c r="F8">
        <v>-12</v>
      </c>
      <c r="H8">
        <v>0.05</v>
      </c>
      <c r="I8">
        <v>0.04</v>
      </c>
      <c r="J8">
        <v>20</v>
      </c>
      <c r="M8">
        <v>500</v>
      </c>
      <c r="N8">
        <f t="shared" si="1"/>
        <v>15.491666666666665</v>
      </c>
      <c r="P8">
        <v>2</v>
      </c>
      <c r="Q8">
        <v>0.06</v>
      </c>
      <c r="R8">
        <v>-10</v>
      </c>
      <c r="S8">
        <v>-12</v>
      </c>
      <c r="U8">
        <v>0.1</v>
      </c>
      <c r="V8">
        <v>0</v>
      </c>
      <c r="W8">
        <v>10</v>
      </c>
      <c r="Z8">
        <v>500</v>
      </c>
      <c r="AA8">
        <f t="shared" si="2"/>
        <v>15.283333333333333</v>
      </c>
      <c r="AD8">
        <f t="shared" si="3"/>
        <v>0.03</v>
      </c>
    </row>
    <row r="9" spans="1:3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>
        <f t="shared" si="1"/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>
        <f t="shared" si="2"/>
        <v>0</v>
      </c>
      <c r="AD9">
        <f t="shared" si="3"/>
        <v>0.03</v>
      </c>
    </row>
    <row r="10" spans="1:31" x14ac:dyDescent="0.25">
      <c r="A10" s="2" t="s">
        <v>29</v>
      </c>
      <c r="B10" s="2" t="s">
        <v>30</v>
      </c>
      <c r="C10" s="2">
        <v>0.5</v>
      </c>
      <c r="D10" s="2">
        <v>0.1</v>
      </c>
      <c r="E10" s="2">
        <v>-12</v>
      </c>
      <c r="F10" s="2">
        <v>-13</v>
      </c>
      <c r="G10" s="2"/>
      <c r="H10" s="2">
        <v>0</v>
      </c>
      <c r="I10" s="2">
        <v>0.1</v>
      </c>
      <c r="J10" s="2">
        <v>70</v>
      </c>
      <c r="K10" s="2"/>
      <c r="L10" s="2"/>
      <c r="M10" s="2">
        <v>750</v>
      </c>
      <c r="N10">
        <f>C10-D10*20-E10*0.8-F10*0.6-H10*7.5+I10*15+J10/300</f>
        <v>17.633333333333336</v>
      </c>
      <c r="P10" s="2">
        <v>3</v>
      </c>
      <c r="Q10" s="2">
        <v>0.15</v>
      </c>
      <c r="R10" s="2">
        <v>-10</v>
      </c>
      <c r="S10" s="2">
        <v>-14</v>
      </c>
      <c r="T10" s="2"/>
      <c r="U10" s="2">
        <v>0.05</v>
      </c>
      <c r="V10" s="2">
        <v>0</v>
      </c>
      <c r="W10" s="2">
        <v>10</v>
      </c>
      <c r="X10" s="2"/>
      <c r="Y10" s="2"/>
      <c r="Z10" s="2">
        <v>750</v>
      </c>
      <c r="AA10">
        <f>P10-Q10*20-R10*0.8-S10*0.6-U10*7.5+V10*15+W10/300</f>
        <v>16.058333333333334</v>
      </c>
      <c r="AC10">
        <v>7.6897200000000003</v>
      </c>
      <c r="AD10">
        <f t="shared" si="3"/>
        <v>0.1453458</v>
      </c>
      <c r="AE10" t="s">
        <v>72</v>
      </c>
    </row>
    <row r="11" spans="1:31" x14ac:dyDescent="0.25">
      <c r="A11" s="2" t="s">
        <v>17</v>
      </c>
      <c r="B11" s="2" t="s">
        <v>18</v>
      </c>
      <c r="C11" s="2">
        <v>1.5</v>
      </c>
      <c r="D11" s="2">
        <v>0.09</v>
      </c>
      <c r="E11" s="2">
        <v>-11</v>
      </c>
      <c r="F11" s="2">
        <v>-10</v>
      </c>
      <c r="G11" s="2"/>
      <c r="H11" s="2">
        <v>0.1</v>
      </c>
      <c r="I11" s="2">
        <v>0</v>
      </c>
      <c r="J11" s="2">
        <v>25</v>
      </c>
      <c r="K11" s="2"/>
      <c r="L11" s="2"/>
      <c r="M11" s="2">
        <v>750</v>
      </c>
      <c r="N11">
        <f t="shared" si="1"/>
        <v>13.833333333333334</v>
      </c>
      <c r="P11" s="2">
        <v>1</v>
      </c>
      <c r="Q11" s="2">
        <v>0.12</v>
      </c>
      <c r="R11" s="2">
        <v>-13</v>
      </c>
      <c r="S11" s="2">
        <v>-13</v>
      </c>
      <c r="T11" s="2"/>
      <c r="U11" s="2">
        <v>0.1</v>
      </c>
      <c r="V11" s="2">
        <v>0</v>
      </c>
      <c r="W11" s="2">
        <v>20</v>
      </c>
      <c r="X11" s="2"/>
      <c r="Y11" s="2"/>
      <c r="Z11" s="2">
        <v>750</v>
      </c>
      <c r="AA11">
        <f t="shared" ref="AA11" si="4">P11-Q11*20-R11*0.8-S11*0.6-U11*7.5+V11*15+W11/300</f>
        <v>16.116666666666667</v>
      </c>
      <c r="AC11">
        <v>6.34931</v>
      </c>
      <c r="AD11">
        <f t="shared" si="3"/>
        <v>0.12523964999999998</v>
      </c>
    </row>
    <row r="12" spans="1:31" x14ac:dyDescent="0.25">
      <c r="A12" s="2" t="s">
        <v>13</v>
      </c>
      <c r="B12" s="2" t="s">
        <v>14</v>
      </c>
      <c r="C12" s="2">
        <v>3</v>
      </c>
      <c r="D12" s="2">
        <v>0.11</v>
      </c>
      <c r="E12" s="2">
        <v>-9</v>
      </c>
      <c r="F12" s="2">
        <v>-13</v>
      </c>
      <c r="G12" s="2"/>
      <c r="H12" s="2">
        <v>0.05</v>
      </c>
      <c r="I12" s="2">
        <v>0.05</v>
      </c>
      <c r="J12" s="2">
        <v>35</v>
      </c>
      <c r="K12" s="2"/>
      <c r="L12" s="2"/>
      <c r="M12" s="2">
        <v>750</v>
      </c>
      <c r="N12">
        <f>C12-D12*20-E12*0.8-F12*0.6-H12*7.5+I12*15+J12/300</f>
        <v>16.291666666666668</v>
      </c>
      <c r="P12" s="2">
        <v>2</v>
      </c>
      <c r="Q12" s="2">
        <v>0.12</v>
      </c>
      <c r="R12" s="2">
        <v>-13</v>
      </c>
      <c r="S12" s="2">
        <v>-12</v>
      </c>
      <c r="T12" s="2"/>
      <c r="U12" s="2">
        <v>0.05</v>
      </c>
      <c r="V12" s="2">
        <v>0</v>
      </c>
      <c r="W12" s="2">
        <v>20</v>
      </c>
      <c r="X12" s="2"/>
      <c r="Y12" s="2"/>
      <c r="Z12" s="2">
        <v>750</v>
      </c>
      <c r="AA12">
        <f>P12-Q12*20-R12*0.8-S12*0.6-U12*7.5+V12*15+W12/300</f>
        <v>16.891666666666666</v>
      </c>
      <c r="AC12">
        <v>6.34931</v>
      </c>
      <c r="AD12">
        <f t="shared" si="3"/>
        <v>0.12523964999999998</v>
      </c>
    </row>
    <row r="13" spans="1:3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D13">
        <f t="shared" si="3"/>
        <v>0.03</v>
      </c>
    </row>
    <row r="14" spans="1:31" x14ac:dyDescent="0.25">
      <c r="A14" s="2" t="s">
        <v>21</v>
      </c>
      <c r="B14" s="2" t="s">
        <v>22</v>
      </c>
      <c r="C14" s="2">
        <v>-2</v>
      </c>
      <c r="D14" s="2">
        <v>0.16</v>
      </c>
      <c r="E14" s="2">
        <v>-15</v>
      </c>
      <c r="F14" s="2">
        <v>-13</v>
      </c>
      <c r="G14" s="2"/>
      <c r="H14" s="2">
        <v>0.2</v>
      </c>
      <c r="I14" s="2">
        <v>0.05</v>
      </c>
      <c r="J14" s="2">
        <v>10</v>
      </c>
      <c r="K14" s="2"/>
      <c r="L14" s="2"/>
      <c r="M14" s="2">
        <v>750</v>
      </c>
      <c r="N14">
        <f t="shared" ref="N14:N19" si="5">C14-D14*20-E14*0.8-F14*0.6-H14*7.5+I14*15+J14/300</f>
        <v>13.883333333333333</v>
      </c>
      <c r="P14" s="2">
        <v>-1.5</v>
      </c>
      <c r="Q14" s="2">
        <v>0.11</v>
      </c>
      <c r="R14" s="2">
        <v>-15</v>
      </c>
      <c r="S14" s="2">
        <v>-15</v>
      </c>
      <c r="T14" s="2"/>
      <c r="U14" s="2">
        <v>0.1</v>
      </c>
      <c r="V14" s="2">
        <v>0</v>
      </c>
      <c r="W14" s="2">
        <v>20</v>
      </c>
      <c r="X14" s="2"/>
      <c r="Y14" s="2"/>
      <c r="Z14" s="2">
        <v>750</v>
      </c>
      <c r="AA14">
        <f t="shared" ref="AA14:AA19" si="6">P14-Q14*20-R14*0.8-S14*0.6-U14*7.5+V14*15+W14/300</f>
        <v>16.616666666666667</v>
      </c>
      <c r="AC14">
        <v>4.5856199999999996</v>
      </c>
      <c r="AD14">
        <f t="shared" si="3"/>
        <v>9.8784299999999992E-2</v>
      </c>
    </row>
    <row r="15" spans="1:31" x14ac:dyDescent="0.25">
      <c r="A15" s="2" t="s">
        <v>31</v>
      </c>
      <c r="B15" s="2" t="s">
        <v>32</v>
      </c>
      <c r="C15" s="2">
        <v>-0.5</v>
      </c>
      <c r="D15" s="2">
        <v>0.08</v>
      </c>
      <c r="E15" s="2">
        <v>-9</v>
      </c>
      <c r="F15" s="2">
        <v>-11</v>
      </c>
      <c r="G15" s="2"/>
      <c r="H15" s="2">
        <v>0.1</v>
      </c>
      <c r="I15" s="2">
        <v>0</v>
      </c>
      <c r="J15" s="2">
        <v>25</v>
      </c>
      <c r="K15" s="2"/>
      <c r="L15" s="2"/>
      <c r="M15" s="2">
        <v>750</v>
      </c>
      <c r="N15">
        <f t="shared" si="5"/>
        <v>11.033333333333333</v>
      </c>
      <c r="P15" s="2">
        <v>-0.5</v>
      </c>
      <c r="Q15" s="2">
        <v>0.1</v>
      </c>
      <c r="R15" s="2">
        <v>-14</v>
      </c>
      <c r="S15" s="2">
        <v>-14</v>
      </c>
      <c r="T15" s="2"/>
      <c r="U15" s="2">
        <v>0.1</v>
      </c>
      <c r="V15" s="2">
        <v>0</v>
      </c>
      <c r="W15" s="2">
        <v>20</v>
      </c>
      <c r="X15" s="2"/>
      <c r="Y15" s="2"/>
      <c r="Z15" s="2">
        <v>750</v>
      </c>
      <c r="AA15">
        <f t="shared" si="6"/>
        <v>16.416666666666668</v>
      </c>
      <c r="AC15">
        <v>5.6085599999999998</v>
      </c>
      <c r="AD15">
        <f t="shared" si="3"/>
        <v>0.11412839999999999</v>
      </c>
      <c r="AE15" t="s">
        <v>71</v>
      </c>
    </row>
    <row r="16" spans="1:31" x14ac:dyDescent="0.25">
      <c r="A16" s="2" t="s">
        <v>23</v>
      </c>
      <c r="B16" s="2" t="s">
        <v>24</v>
      </c>
      <c r="C16" s="2">
        <v>-1.5</v>
      </c>
      <c r="D16" s="2">
        <v>0.12</v>
      </c>
      <c r="E16" s="2">
        <v>-11</v>
      </c>
      <c r="F16" s="2">
        <v>-15</v>
      </c>
      <c r="G16" s="2"/>
      <c r="H16" s="2">
        <v>0.15</v>
      </c>
      <c r="I16" s="2">
        <v>0.05</v>
      </c>
      <c r="J16" s="2">
        <v>40</v>
      </c>
      <c r="K16" s="2"/>
      <c r="L16" s="2"/>
      <c r="M16" s="2">
        <v>750</v>
      </c>
      <c r="N16">
        <f t="shared" si="5"/>
        <v>13.658333333333333</v>
      </c>
      <c r="P16" s="2">
        <v>-1</v>
      </c>
      <c r="Q16" s="2">
        <v>0.1</v>
      </c>
      <c r="R16" s="2">
        <v>-15</v>
      </c>
      <c r="S16" s="2">
        <v>-14</v>
      </c>
      <c r="T16" s="2"/>
      <c r="U16" s="2">
        <v>0.1</v>
      </c>
      <c r="V16" s="2">
        <v>0</v>
      </c>
      <c r="W16" s="2">
        <v>20</v>
      </c>
      <c r="X16" s="2"/>
      <c r="Y16" s="2"/>
      <c r="Z16" s="2">
        <v>750</v>
      </c>
      <c r="AA16">
        <f t="shared" si="6"/>
        <v>16.716666666666665</v>
      </c>
      <c r="AC16">
        <v>4.5856199999999996</v>
      </c>
      <c r="AD16">
        <f t="shared" si="3"/>
        <v>9.8784299999999992E-2</v>
      </c>
    </row>
    <row r="17" spans="1:34" x14ac:dyDescent="0.25">
      <c r="A17" s="2" t="s">
        <v>25</v>
      </c>
      <c r="B17" s="2" t="s">
        <v>26</v>
      </c>
      <c r="C17" s="2">
        <v>-1</v>
      </c>
      <c r="D17" s="2">
        <v>0.12</v>
      </c>
      <c r="E17" s="2">
        <v>-12</v>
      </c>
      <c r="F17" s="2">
        <v>-12</v>
      </c>
      <c r="G17" s="2"/>
      <c r="H17" s="2">
        <v>0.1</v>
      </c>
      <c r="I17" s="2">
        <v>0.05</v>
      </c>
      <c r="J17" s="2">
        <v>40</v>
      </c>
      <c r="K17" s="2"/>
      <c r="L17" s="2"/>
      <c r="M17" s="2">
        <v>750</v>
      </c>
      <c r="N17">
        <f t="shared" si="5"/>
        <v>13.533333333333333</v>
      </c>
      <c r="P17" s="2">
        <v>-1</v>
      </c>
      <c r="Q17" s="2">
        <v>0.09</v>
      </c>
      <c r="R17" s="2">
        <v>-15</v>
      </c>
      <c r="S17" s="2">
        <v>-14</v>
      </c>
      <c r="T17" s="2"/>
      <c r="U17" s="2">
        <v>0.1</v>
      </c>
      <c r="V17" s="2">
        <v>0</v>
      </c>
      <c r="W17" s="2">
        <v>20</v>
      </c>
      <c r="X17" s="2"/>
      <c r="Y17" s="2"/>
      <c r="Z17" s="2">
        <v>750</v>
      </c>
      <c r="AA17">
        <f t="shared" si="6"/>
        <v>16.916666666666668</v>
      </c>
      <c r="AC17">
        <v>4.0565100000000003</v>
      </c>
      <c r="AD17">
        <f t="shared" si="3"/>
        <v>9.0847650000000002E-2</v>
      </c>
    </row>
    <row r="18" spans="1:34" x14ac:dyDescent="0.25">
      <c r="A18" s="2" t="s">
        <v>27</v>
      </c>
      <c r="B18" s="2" t="s">
        <v>28</v>
      </c>
      <c r="C18" s="2">
        <v>-2</v>
      </c>
      <c r="D18" s="2">
        <v>0.14000000000000001</v>
      </c>
      <c r="E18" s="2">
        <v>-14</v>
      </c>
      <c r="F18" s="2">
        <v>-14</v>
      </c>
      <c r="G18" s="2"/>
      <c r="H18" s="2">
        <v>0.15</v>
      </c>
      <c r="I18" s="2">
        <v>0</v>
      </c>
      <c r="J18" s="2">
        <v>25</v>
      </c>
      <c r="K18" s="2"/>
      <c r="L18" s="2"/>
      <c r="M18" s="2">
        <v>750</v>
      </c>
      <c r="N18">
        <f t="shared" si="5"/>
        <v>13.758333333333335</v>
      </c>
      <c r="P18" s="2">
        <v>-0.5</v>
      </c>
      <c r="Q18" s="2">
        <v>0.12</v>
      </c>
      <c r="R18" s="2">
        <v>-12</v>
      </c>
      <c r="S18" s="2">
        <v>-16</v>
      </c>
      <c r="T18" s="2"/>
      <c r="U18" s="2">
        <v>0.05</v>
      </c>
      <c r="V18" s="2">
        <v>0</v>
      </c>
      <c r="W18" s="2">
        <v>20</v>
      </c>
      <c r="X18" s="2"/>
      <c r="Y18" s="2"/>
      <c r="Z18" s="2">
        <v>750</v>
      </c>
      <c r="AA18">
        <f t="shared" si="6"/>
        <v>15.991666666666667</v>
      </c>
      <c r="AC18">
        <v>5.64</v>
      </c>
      <c r="AD18">
        <f t="shared" si="3"/>
        <v>0.11459999999999999</v>
      </c>
    </row>
    <row r="19" spans="1:34" x14ac:dyDescent="0.25">
      <c r="A19" s="2" t="s">
        <v>15</v>
      </c>
      <c r="B19" s="2" t="s">
        <v>16</v>
      </c>
      <c r="C19" s="2">
        <v>-2</v>
      </c>
      <c r="D19" s="2">
        <v>0.08</v>
      </c>
      <c r="E19" s="2">
        <v>-18</v>
      </c>
      <c r="F19" s="2">
        <v>-10</v>
      </c>
      <c r="G19" s="2"/>
      <c r="H19" s="2">
        <v>0.2</v>
      </c>
      <c r="I19" s="2">
        <v>-0.05</v>
      </c>
      <c r="J19" s="2">
        <v>10</v>
      </c>
      <c r="K19" s="2"/>
      <c r="L19" s="2"/>
      <c r="M19" s="2">
        <v>750</v>
      </c>
      <c r="N19">
        <f t="shared" si="5"/>
        <v>14.583333333333334</v>
      </c>
      <c r="P19" s="2">
        <v>-1.5</v>
      </c>
      <c r="Q19" s="2">
        <v>0.1</v>
      </c>
      <c r="R19" s="2">
        <v>-18</v>
      </c>
      <c r="S19" s="2">
        <v>-11</v>
      </c>
      <c r="T19" s="2"/>
      <c r="U19" s="2">
        <v>0.1</v>
      </c>
      <c r="V19" s="2">
        <v>0</v>
      </c>
      <c r="W19" s="2">
        <v>20</v>
      </c>
      <c r="X19" s="2"/>
      <c r="Y19" s="2"/>
      <c r="Z19" s="2">
        <v>750</v>
      </c>
      <c r="AA19">
        <f t="shared" si="6"/>
        <v>16.816666666666666</v>
      </c>
      <c r="AC19">
        <v>4.4092500000000001</v>
      </c>
      <c r="AD19">
        <f t="shared" si="3"/>
        <v>9.6138749999999995E-2</v>
      </c>
    </row>
    <row r="20" spans="1:34" x14ac:dyDescent="0.25">
      <c r="A20" s="2" t="s">
        <v>55</v>
      </c>
      <c r="B20" s="2" t="s">
        <v>56</v>
      </c>
      <c r="C20" s="2">
        <v>-2.5</v>
      </c>
      <c r="D20" s="2">
        <v>0.12</v>
      </c>
      <c r="E20" s="2">
        <v>-14</v>
      </c>
      <c r="F20" s="2">
        <v>-12</v>
      </c>
      <c r="G20" s="2"/>
      <c r="H20" s="2">
        <v>0.2</v>
      </c>
      <c r="I20" s="2">
        <v>0.05</v>
      </c>
      <c r="J20" s="2">
        <v>0</v>
      </c>
      <c r="K20" s="2"/>
      <c r="L20" s="2"/>
      <c r="M20" s="2">
        <v>1000</v>
      </c>
      <c r="N20">
        <f t="shared" si="1"/>
        <v>12.75</v>
      </c>
      <c r="P20" s="2">
        <v>-2</v>
      </c>
      <c r="Q20" s="2">
        <v>0.1</v>
      </c>
      <c r="R20" s="2">
        <v>-17</v>
      </c>
      <c r="S20" s="2">
        <v>-14</v>
      </c>
      <c r="T20" s="2"/>
      <c r="U20" s="2">
        <v>0.15</v>
      </c>
      <c r="V20" s="2">
        <v>0</v>
      </c>
      <c r="W20" s="2">
        <v>20</v>
      </c>
      <c r="X20" s="2"/>
      <c r="Y20" s="2"/>
      <c r="Z20" s="2">
        <v>1000</v>
      </c>
      <c r="AA20">
        <f t="shared" ref="AA20:AA21" si="7">P20-Q20*20-R20*0.8-S20*0.6-U20*7.5+V20*15+W20/300</f>
        <v>16.941666666666666</v>
      </c>
      <c r="AC20">
        <v>4.5150670000000002</v>
      </c>
      <c r="AD20">
        <f t="shared" si="3"/>
        <v>9.7726005000000005E-2</v>
      </c>
    </row>
    <row r="21" spans="1:34" x14ac:dyDescent="0.25">
      <c r="A21" s="2" t="s">
        <v>19</v>
      </c>
      <c r="B21" s="2" t="s">
        <v>20</v>
      </c>
      <c r="C21" s="2">
        <v>-2.5</v>
      </c>
      <c r="D21" s="2">
        <v>0.12</v>
      </c>
      <c r="E21" s="2">
        <v>-16</v>
      </c>
      <c r="F21" s="2">
        <v>-11</v>
      </c>
      <c r="G21" s="2"/>
      <c r="H21" s="2">
        <v>0.25</v>
      </c>
      <c r="I21" s="2">
        <v>0</v>
      </c>
      <c r="J21" s="2">
        <v>0</v>
      </c>
      <c r="K21" s="2"/>
      <c r="L21" s="2"/>
      <c r="M21" s="2">
        <v>1000</v>
      </c>
      <c r="N21">
        <f t="shared" si="1"/>
        <v>12.625</v>
      </c>
      <c r="P21" s="2">
        <v>-2</v>
      </c>
      <c r="Q21" s="2">
        <v>0.09</v>
      </c>
      <c r="R21" s="2">
        <v>-16</v>
      </c>
      <c r="S21" s="2">
        <v>-14</v>
      </c>
      <c r="T21" s="2"/>
      <c r="U21" s="2">
        <v>0.15</v>
      </c>
      <c r="V21" s="2">
        <v>0</v>
      </c>
      <c r="W21" s="2">
        <v>10</v>
      </c>
      <c r="X21" s="2"/>
      <c r="Y21" s="2"/>
      <c r="Z21" s="2">
        <v>1000</v>
      </c>
      <c r="AA21">
        <f t="shared" si="7"/>
        <v>16.308333333333334</v>
      </c>
      <c r="AC21">
        <v>3.7037659999999999</v>
      </c>
      <c r="AD21">
        <f t="shared" si="3"/>
        <v>8.5556489999999985E-2</v>
      </c>
    </row>
    <row r="22" spans="1:3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D22">
        <f t="shared" si="3"/>
        <v>0.03</v>
      </c>
      <c r="AE22" t="s">
        <v>73</v>
      </c>
      <c r="AF22" t="s">
        <v>75</v>
      </c>
      <c r="AG22" t="s">
        <v>74</v>
      </c>
    </row>
    <row r="23" spans="1:34" x14ac:dyDescent="0.25">
      <c r="A23" s="2" t="s">
        <v>45</v>
      </c>
      <c r="B23" s="2" t="s">
        <v>46</v>
      </c>
      <c r="C23" s="2">
        <v>-6</v>
      </c>
      <c r="D23" s="2">
        <v>0.26</v>
      </c>
      <c r="E23" s="2">
        <v>-14</v>
      </c>
      <c r="F23" s="2">
        <v>-17</v>
      </c>
      <c r="G23" s="2"/>
      <c r="H23" s="2">
        <v>-0.25</v>
      </c>
      <c r="I23" s="2">
        <v>0.18</v>
      </c>
      <c r="J23" s="2">
        <v>100</v>
      </c>
      <c r="K23" s="2"/>
      <c r="L23" s="2"/>
      <c r="M23" s="2">
        <v>2000</v>
      </c>
      <c r="N23">
        <f t="shared" si="1"/>
        <v>15.108333333333334</v>
      </c>
      <c r="P23" s="2">
        <v>-5</v>
      </c>
      <c r="Q23" s="2">
        <v>0.32</v>
      </c>
      <c r="R23" s="2">
        <v>-13</v>
      </c>
      <c r="S23" s="2">
        <v>-18</v>
      </c>
      <c r="T23" s="2"/>
      <c r="U23" s="2">
        <v>-0.25</v>
      </c>
      <c r="V23" s="2">
        <v>0.16</v>
      </c>
      <c r="W23" s="2">
        <v>100</v>
      </c>
      <c r="X23" s="2"/>
      <c r="Y23" s="2"/>
      <c r="Z23" s="2">
        <v>2000</v>
      </c>
      <c r="AA23">
        <f t="shared" ref="AA23:AA35" si="8">P23-Q23*20-R23*0.8-S23*0.6-U23*7.5+V23*15+W23/300</f>
        <v>14.408333333333333</v>
      </c>
      <c r="AD23">
        <f t="shared" si="3"/>
        <v>0.03</v>
      </c>
      <c r="AE23">
        <v>700</v>
      </c>
      <c r="AF23">
        <f>AE23*0.035274*0.015+0.03</f>
        <v>0.40037699999999998</v>
      </c>
      <c r="AG23">
        <v>610</v>
      </c>
      <c r="AH23">
        <f t="shared" ref="AH23" si="9">AG23*0.035274*0.015+0.03</f>
        <v>0.35275710000000005</v>
      </c>
    </row>
    <row r="24" spans="1:34" x14ac:dyDescent="0.25">
      <c r="A24" s="2" t="s">
        <v>47</v>
      </c>
      <c r="B24" s="2" t="s">
        <v>48</v>
      </c>
      <c r="C24" s="2">
        <v>-7</v>
      </c>
      <c r="D24" s="2">
        <v>0.28000000000000003</v>
      </c>
      <c r="E24" s="2">
        <v>-15</v>
      </c>
      <c r="F24" s="2">
        <v>-17</v>
      </c>
      <c r="G24" s="2"/>
      <c r="H24" s="2">
        <v>-0.2</v>
      </c>
      <c r="I24" s="2">
        <v>0.15</v>
      </c>
      <c r="J24" s="2">
        <v>60</v>
      </c>
      <c r="K24" s="2"/>
      <c r="L24" s="2"/>
      <c r="M24" s="2">
        <v>2000</v>
      </c>
      <c r="N24">
        <f t="shared" si="1"/>
        <v>13.549999999999997</v>
      </c>
      <c r="P24" s="2">
        <v>-4</v>
      </c>
      <c r="Q24" s="2">
        <v>0.3</v>
      </c>
      <c r="R24" s="2">
        <v>-15</v>
      </c>
      <c r="S24" s="2">
        <v>-15</v>
      </c>
      <c r="T24" s="2"/>
      <c r="U24" s="2">
        <v>-0.2</v>
      </c>
      <c r="V24" s="2">
        <v>0.12</v>
      </c>
      <c r="W24" s="2">
        <v>90</v>
      </c>
      <c r="X24" s="2"/>
      <c r="Y24" s="2"/>
      <c r="Z24" s="2">
        <v>2000</v>
      </c>
      <c r="AA24">
        <f t="shared" si="8"/>
        <v>14.600000000000001</v>
      </c>
      <c r="AD24">
        <f t="shared" si="3"/>
        <v>0.03</v>
      </c>
      <c r="AE24">
        <v>462</v>
      </c>
      <c r="AF24">
        <f t="shared" ref="AF24:AH29" si="10">AE24*0.035274*0.015+0.03</f>
        <v>0.27444881999999998</v>
      </c>
      <c r="AH24">
        <f t="shared" ref="AH24" si="11">AG24*0.035274*0.015+0.03</f>
        <v>0.03</v>
      </c>
    </row>
    <row r="25" spans="1:34" x14ac:dyDescent="0.25">
      <c r="A25" s="2" t="s">
        <v>49</v>
      </c>
      <c r="B25" s="2" t="s">
        <v>50</v>
      </c>
      <c r="C25" s="2">
        <v>-5</v>
      </c>
      <c r="D25" s="2">
        <v>0.24</v>
      </c>
      <c r="E25" s="2">
        <v>-12</v>
      </c>
      <c r="F25" s="2">
        <v>-14</v>
      </c>
      <c r="G25" s="2"/>
      <c r="H25" s="2">
        <v>-0.1</v>
      </c>
      <c r="I25" s="2">
        <v>0.1</v>
      </c>
      <c r="J25" s="2">
        <v>40</v>
      </c>
      <c r="K25" s="2"/>
      <c r="L25" s="2"/>
      <c r="M25" s="2">
        <v>3000</v>
      </c>
      <c r="N25">
        <f t="shared" si="1"/>
        <v>10.583333333333334</v>
      </c>
      <c r="P25" s="2">
        <v>-3</v>
      </c>
      <c r="Q25" s="2">
        <v>0.27</v>
      </c>
      <c r="R25" s="2">
        <v>-16</v>
      </c>
      <c r="S25" s="2">
        <v>-13</v>
      </c>
      <c r="T25" s="2"/>
      <c r="U25" s="2">
        <v>-0.15</v>
      </c>
      <c r="V25" s="2">
        <v>0.1</v>
      </c>
      <c r="W25" s="2">
        <v>70</v>
      </c>
      <c r="X25" s="2"/>
      <c r="Y25" s="2"/>
      <c r="Z25" s="2">
        <v>3000</v>
      </c>
      <c r="AA25">
        <f t="shared" si="8"/>
        <v>15.058333333333332</v>
      </c>
      <c r="AD25">
        <f t="shared" si="3"/>
        <v>0.03</v>
      </c>
      <c r="AE25">
        <v>412</v>
      </c>
      <c r="AF25">
        <f t="shared" si="10"/>
        <v>0.24799331999999999</v>
      </c>
      <c r="AG25">
        <v>513</v>
      </c>
      <c r="AH25">
        <f t="shared" si="10"/>
        <v>0.30143343</v>
      </c>
    </row>
    <row r="26" spans="1:34" x14ac:dyDescent="0.25">
      <c r="A26" s="2" t="s">
        <v>51</v>
      </c>
      <c r="B26" s="2" t="s">
        <v>50</v>
      </c>
      <c r="C26" s="2">
        <v>-5</v>
      </c>
      <c r="D26" s="2">
        <v>0.24</v>
      </c>
      <c r="E26" s="2">
        <v>-12</v>
      </c>
      <c r="F26" s="2">
        <v>-14</v>
      </c>
      <c r="G26" s="2"/>
      <c r="H26" s="2">
        <v>-0.1</v>
      </c>
      <c r="I26" s="2">
        <v>0.1</v>
      </c>
      <c r="J26" s="2">
        <v>40</v>
      </c>
      <c r="K26" s="2"/>
      <c r="L26" s="2"/>
      <c r="M26" s="2">
        <v>3000</v>
      </c>
      <c r="N26">
        <f t="shared" si="1"/>
        <v>10.583333333333334</v>
      </c>
      <c r="P26" s="2">
        <v>-3</v>
      </c>
      <c r="Q26" s="2">
        <v>0.28000000000000003</v>
      </c>
      <c r="R26" s="2">
        <v>-16</v>
      </c>
      <c r="S26" s="2">
        <v>-13</v>
      </c>
      <c r="T26" s="2"/>
      <c r="U26" s="2">
        <v>-0.15</v>
      </c>
      <c r="V26" s="2">
        <v>0.1</v>
      </c>
      <c r="W26" s="2">
        <v>70</v>
      </c>
      <c r="X26" s="2"/>
      <c r="Y26" s="2"/>
      <c r="Z26" s="2">
        <v>3000</v>
      </c>
      <c r="AA26">
        <f t="shared" si="8"/>
        <v>14.858333333333333</v>
      </c>
      <c r="AD26">
        <f t="shared" si="3"/>
        <v>0.03</v>
      </c>
      <c r="AF26">
        <f t="shared" si="10"/>
        <v>0.03</v>
      </c>
      <c r="AH26">
        <f t="shared" si="10"/>
        <v>0.03</v>
      </c>
    </row>
    <row r="27" spans="1:34" x14ac:dyDescent="0.25">
      <c r="A27" s="2" t="s">
        <v>52</v>
      </c>
      <c r="B27" s="2" t="s">
        <v>53</v>
      </c>
      <c r="C27" s="2">
        <v>-4</v>
      </c>
      <c r="D27" s="2">
        <v>0.18</v>
      </c>
      <c r="E27" s="2">
        <v>-9</v>
      </c>
      <c r="F27" s="2">
        <v>-13</v>
      </c>
      <c r="G27" s="2"/>
      <c r="H27" s="2">
        <v>-0.05</v>
      </c>
      <c r="I27" s="2">
        <v>0.05</v>
      </c>
      <c r="J27" s="2">
        <v>20</v>
      </c>
      <c r="K27" s="2"/>
      <c r="L27" s="2"/>
      <c r="M27" s="2">
        <v>3500</v>
      </c>
      <c r="N27">
        <f t="shared" si="1"/>
        <v>8.5916666666666668</v>
      </c>
      <c r="P27" s="2">
        <v>-2</v>
      </c>
      <c r="Q27" s="2">
        <v>0.22</v>
      </c>
      <c r="R27" s="2">
        <v>-15</v>
      </c>
      <c r="S27" s="2">
        <v>-12</v>
      </c>
      <c r="T27" s="2"/>
      <c r="U27" s="2">
        <v>-0.1</v>
      </c>
      <c r="V27" s="2">
        <v>0.06</v>
      </c>
      <c r="W27" s="2">
        <v>50</v>
      </c>
      <c r="X27" s="2"/>
      <c r="Y27" s="2"/>
      <c r="Z27" s="2">
        <v>3500</v>
      </c>
      <c r="AA27">
        <f t="shared" si="8"/>
        <v>14.616666666666665</v>
      </c>
      <c r="AD27">
        <f t="shared" si="3"/>
        <v>0.03</v>
      </c>
      <c r="AF27">
        <f t="shared" si="10"/>
        <v>0.03</v>
      </c>
      <c r="AG27">
        <v>428</v>
      </c>
      <c r="AH27">
        <f t="shared" si="10"/>
        <v>0.25645908000000001</v>
      </c>
    </row>
    <row r="28" spans="1:34" x14ac:dyDescent="0.25">
      <c r="A28" s="2" t="s">
        <v>54</v>
      </c>
      <c r="B28" s="2" t="s">
        <v>53</v>
      </c>
      <c r="C28" s="2">
        <v>-4</v>
      </c>
      <c r="D28" s="2">
        <v>0.18</v>
      </c>
      <c r="E28" s="2">
        <v>-9</v>
      </c>
      <c r="F28" s="2">
        <v>-13</v>
      </c>
      <c r="G28" s="2"/>
      <c r="H28" s="2">
        <v>-0.05</v>
      </c>
      <c r="I28" s="2">
        <v>0.05</v>
      </c>
      <c r="J28" s="2">
        <v>20</v>
      </c>
      <c r="K28" s="2"/>
      <c r="L28" s="2"/>
      <c r="M28" s="2">
        <v>3500</v>
      </c>
      <c r="N28">
        <f t="shared" si="1"/>
        <v>8.5916666666666668</v>
      </c>
      <c r="P28" s="2">
        <v>-2</v>
      </c>
      <c r="Q28" s="2">
        <v>0.23</v>
      </c>
      <c r="R28" s="2">
        <v>-15</v>
      </c>
      <c r="S28" s="2">
        <v>-12</v>
      </c>
      <c r="T28" s="2"/>
      <c r="U28" s="2">
        <v>-0.1</v>
      </c>
      <c r="V28" s="2">
        <v>0.06</v>
      </c>
      <c r="W28" s="2">
        <v>50</v>
      </c>
      <c r="X28" s="2"/>
      <c r="Y28" s="2"/>
      <c r="Z28" s="2">
        <v>3500</v>
      </c>
      <c r="AA28">
        <f t="shared" si="8"/>
        <v>14.416666666666664</v>
      </c>
      <c r="AD28">
        <f t="shared" si="3"/>
        <v>0.03</v>
      </c>
      <c r="AF28">
        <f t="shared" si="10"/>
        <v>0.03</v>
      </c>
      <c r="AH28">
        <f t="shared" ref="AH28" si="12">AG28*0.035274*0.015+0.03</f>
        <v>0.03</v>
      </c>
    </row>
    <row r="29" spans="1:34" x14ac:dyDescent="0.25">
      <c r="A29" t="s">
        <v>65</v>
      </c>
      <c r="B29" t="s">
        <v>66</v>
      </c>
      <c r="C29">
        <v>-8</v>
      </c>
      <c r="D29">
        <v>0.32</v>
      </c>
      <c r="E29">
        <v>-12</v>
      </c>
      <c r="F29">
        <v>-15</v>
      </c>
      <c r="H29">
        <v>-0.2</v>
      </c>
      <c r="I29">
        <v>0.15</v>
      </c>
      <c r="J29">
        <v>200</v>
      </c>
      <c r="M29">
        <v>1000</v>
      </c>
      <c r="N29">
        <f t="shared" si="1"/>
        <v>8.6166666666666671</v>
      </c>
      <c r="P29">
        <v>-5</v>
      </c>
      <c r="Q29">
        <v>0.3</v>
      </c>
      <c r="R29">
        <v>-14</v>
      </c>
      <c r="S29">
        <v>-17</v>
      </c>
      <c r="U29">
        <v>-0.2</v>
      </c>
      <c r="V29">
        <v>0.14000000000000001</v>
      </c>
      <c r="W29">
        <v>120</v>
      </c>
      <c r="Z29">
        <v>1000</v>
      </c>
      <c r="AA29">
        <f t="shared" si="8"/>
        <v>14.4</v>
      </c>
      <c r="AD29">
        <f t="shared" si="3"/>
        <v>0.03</v>
      </c>
      <c r="AE29">
        <v>450</v>
      </c>
      <c r="AF29">
        <f t="shared" si="10"/>
        <v>0.26809949999999999</v>
      </c>
      <c r="AH29">
        <f t="shared" si="10"/>
        <v>0.03</v>
      </c>
    </row>
    <row r="30" spans="1:34" x14ac:dyDescent="0.25">
      <c r="K30" s="1"/>
      <c r="L30" s="1"/>
      <c r="M30" s="1"/>
      <c r="N30">
        <f t="shared" si="1"/>
        <v>0</v>
      </c>
      <c r="X30" s="1"/>
      <c r="Y30" s="1"/>
      <c r="Z30" s="1"/>
      <c r="AA30">
        <f t="shared" si="8"/>
        <v>0</v>
      </c>
      <c r="AD30">
        <f t="shared" si="3"/>
        <v>0.03</v>
      </c>
    </row>
    <row r="31" spans="1:34" x14ac:dyDescent="0.25">
      <c r="A31" t="s">
        <v>67</v>
      </c>
      <c r="B31" t="s">
        <v>68</v>
      </c>
      <c r="C31">
        <v>0</v>
      </c>
      <c r="D31">
        <v>0.03</v>
      </c>
      <c r="E31">
        <v>0</v>
      </c>
      <c r="F31">
        <v>0</v>
      </c>
      <c r="H31">
        <v>0</v>
      </c>
      <c r="I31">
        <v>0</v>
      </c>
      <c r="J31">
        <v>0</v>
      </c>
      <c r="M31">
        <v>1500</v>
      </c>
      <c r="N31">
        <f t="shared" si="1"/>
        <v>-0.6</v>
      </c>
      <c r="P31">
        <v>0</v>
      </c>
      <c r="Q31">
        <v>0.03</v>
      </c>
      <c r="R31">
        <v>0</v>
      </c>
      <c r="S31">
        <v>0</v>
      </c>
      <c r="U31">
        <v>0</v>
      </c>
      <c r="V31">
        <v>0</v>
      </c>
      <c r="W31" s="2">
        <v>0</v>
      </c>
      <c r="Z31">
        <v>1500</v>
      </c>
      <c r="AA31">
        <f t="shared" si="8"/>
        <v>-0.6</v>
      </c>
      <c r="AD31">
        <f t="shared" si="3"/>
        <v>0.03</v>
      </c>
    </row>
    <row r="32" spans="1:34" x14ac:dyDescent="0.25">
      <c r="A32" s="2" t="s">
        <v>41</v>
      </c>
      <c r="B32" s="2" t="s">
        <v>42</v>
      </c>
      <c r="C32" s="2">
        <v>-1</v>
      </c>
      <c r="D32" s="2">
        <v>0.05</v>
      </c>
      <c r="E32" s="2">
        <v>2</v>
      </c>
      <c r="F32" s="2">
        <v>2</v>
      </c>
      <c r="G32" s="2"/>
      <c r="H32" s="2">
        <v>0.1</v>
      </c>
      <c r="I32" s="2">
        <v>0</v>
      </c>
      <c r="J32" s="2">
        <v>5</v>
      </c>
      <c r="K32" s="2"/>
      <c r="L32" s="2"/>
      <c r="M32" s="2">
        <v>1000</v>
      </c>
      <c r="N32">
        <f t="shared" si="1"/>
        <v>-5.5333333333333332</v>
      </c>
      <c r="P32" s="2">
        <v>-1</v>
      </c>
      <c r="Q32" s="2">
        <v>0.04</v>
      </c>
      <c r="R32" s="2">
        <v>1</v>
      </c>
      <c r="S32" s="2">
        <v>1</v>
      </c>
      <c r="T32" s="2"/>
      <c r="U32" s="2">
        <v>0.1</v>
      </c>
      <c r="V32" s="2">
        <v>0</v>
      </c>
      <c r="W32" s="2">
        <v>10</v>
      </c>
      <c r="X32" s="2"/>
      <c r="Y32" s="2"/>
      <c r="Z32" s="2">
        <v>1000</v>
      </c>
      <c r="AA32">
        <f t="shared" si="8"/>
        <v>-3.916666666666667</v>
      </c>
      <c r="AD32">
        <f t="shared" si="3"/>
        <v>0.03</v>
      </c>
    </row>
    <row r="33" spans="1:30" x14ac:dyDescent="0.25">
      <c r="A33" s="2" t="s">
        <v>43</v>
      </c>
      <c r="B33" s="2" t="s">
        <v>44</v>
      </c>
      <c r="C33" s="2">
        <v>-1</v>
      </c>
      <c r="D33" s="2">
        <v>0.03</v>
      </c>
      <c r="E33" s="2">
        <v>2</v>
      </c>
      <c r="F33" s="2">
        <v>3</v>
      </c>
      <c r="G33" s="2"/>
      <c r="H33" s="2">
        <v>0.1</v>
      </c>
      <c r="I33" s="2">
        <v>0</v>
      </c>
      <c r="J33" s="2">
        <v>5</v>
      </c>
      <c r="K33" s="2"/>
      <c r="L33" s="2"/>
      <c r="M33" s="2">
        <v>1000</v>
      </c>
      <c r="N33">
        <f t="shared" si="1"/>
        <v>-5.7333333333333334</v>
      </c>
      <c r="P33" s="2">
        <v>-1</v>
      </c>
      <c r="Q33" s="2">
        <v>0.06</v>
      </c>
      <c r="R33" s="2">
        <v>0</v>
      </c>
      <c r="S33" s="2">
        <v>2</v>
      </c>
      <c r="T33" s="2"/>
      <c r="U33" s="2">
        <v>0.1</v>
      </c>
      <c r="V33" s="2">
        <v>0</v>
      </c>
      <c r="W33" s="2">
        <v>10</v>
      </c>
      <c r="X33" s="2"/>
      <c r="Y33" s="2"/>
      <c r="Z33" s="2">
        <v>1000</v>
      </c>
      <c r="AA33">
        <f t="shared" si="8"/>
        <v>-4.1166666666666671</v>
      </c>
      <c r="AD33">
        <f t="shared" si="3"/>
        <v>0.03</v>
      </c>
    </row>
    <row r="34" spans="1:30" x14ac:dyDescent="0.25">
      <c r="K34" s="1"/>
      <c r="L34" s="1"/>
      <c r="M34" s="1"/>
      <c r="N34">
        <f t="shared" si="1"/>
        <v>0</v>
      </c>
      <c r="X34" s="1"/>
      <c r="Y34" s="1"/>
      <c r="Z34" s="1"/>
      <c r="AA34">
        <f t="shared" si="8"/>
        <v>0</v>
      </c>
      <c r="AD34">
        <f t="shared" si="3"/>
        <v>0.03</v>
      </c>
    </row>
    <row r="35" spans="1:30" x14ac:dyDescent="0.25">
      <c r="B35" t="s">
        <v>62</v>
      </c>
      <c r="C35">
        <v>-1</v>
      </c>
      <c r="D35">
        <v>0.09</v>
      </c>
      <c r="E35">
        <v>-17</v>
      </c>
      <c r="F35">
        <v>-11</v>
      </c>
      <c r="H35">
        <v>0.05</v>
      </c>
      <c r="I35">
        <v>0</v>
      </c>
      <c r="J35">
        <v>0</v>
      </c>
      <c r="M35">
        <v>700</v>
      </c>
      <c r="N35">
        <f t="shared" si="1"/>
        <v>17.024999999999999</v>
      </c>
      <c r="P35">
        <v>-1</v>
      </c>
      <c r="Q35">
        <v>0.09</v>
      </c>
      <c r="R35">
        <v>-17</v>
      </c>
      <c r="S35">
        <v>-11</v>
      </c>
      <c r="U35">
        <v>0.05</v>
      </c>
      <c r="V35">
        <v>0</v>
      </c>
      <c r="W35">
        <v>0</v>
      </c>
      <c r="Z35">
        <v>700</v>
      </c>
      <c r="AA35">
        <f t="shared" si="8"/>
        <v>17.024999999999999</v>
      </c>
      <c r="AC35">
        <v>3.9</v>
      </c>
      <c r="AD35">
        <f t="shared" si="3"/>
        <v>8.8499999999999995E-2</v>
      </c>
    </row>
    <row r="36" spans="1:30" x14ac:dyDescent="0.25">
      <c r="K36" s="1"/>
      <c r="L36" s="1"/>
      <c r="M36" s="1"/>
      <c r="X36" s="1"/>
      <c r="Y36" s="1"/>
      <c r="Z36" s="1"/>
      <c r="AA36" s="1"/>
    </row>
    <row r="37" spans="1:30" x14ac:dyDescent="0.25">
      <c r="K37" s="1"/>
      <c r="L37" s="1"/>
      <c r="M37" s="1"/>
      <c r="X37" s="1"/>
      <c r="Y37" s="1"/>
      <c r="Z37" s="1"/>
      <c r="AA37" s="1"/>
    </row>
    <row r="38" spans="1:30" x14ac:dyDescent="0.25">
      <c r="K38" s="1"/>
      <c r="L38" s="1"/>
      <c r="M38" s="1"/>
      <c r="X38" s="1"/>
      <c r="Y38" s="1"/>
      <c r="Z38" s="1"/>
      <c r="AA38" s="1"/>
    </row>
    <row r="39" spans="1:30" x14ac:dyDescent="0.25">
      <c r="K39" s="1"/>
      <c r="L39" s="1"/>
      <c r="M39" s="1"/>
      <c r="X39" s="1"/>
      <c r="Y39" s="1"/>
      <c r="Z39" s="1"/>
      <c r="AA39" s="1"/>
    </row>
    <row r="40" spans="1:30" x14ac:dyDescent="0.25">
      <c r="K40" s="1"/>
      <c r="L40" s="1"/>
      <c r="M40" s="1"/>
      <c r="X40" s="1"/>
      <c r="Y40" s="1"/>
      <c r="Z40" s="1"/>
      <c r="AA40" s="1"/>
    </row>
    <row r="41" spans="1:30" x14ac:dyDescent="0.25">
      <c r="K41" s="1"/>
      <c r="L41" s="1"/>
      <c r="M41" s="1"/>
      <c r="X41" s="1"/>
      <c r="Y41" s="1"/>
      <c r="Z41" s="1"/>
      <c r="AA41" s="1"/>
    </row>
    <row r="42" spans="1:30" x14ac:dyDescent="0.25">
      <c r="K42" s="1"/>
      <c r="L42" s="1"/>
      <c r="M42" s="1"/>
      <c r="X42" s="1"/>
      <c r="Y42" s="1"/>
      <c r="Z42" s="1"/>
      <c r="AA42" s="1"/>
    </row>
    <row r="43" spans="1:30" x14ac:dyDescent="0.25">
      <c r="K43" s="1"/>
      <c r="L43" s="1"/>
      <c r="M43" s="1"/>
      <c r="X43" s="1"/>
      <c r="Y43" s="1"/>
      <c r="Z43" s="1"/>
      <c r="AA43" s="1"/>
    </row>
    <row r="44" spans="1:30" x14ac:dyDescent="0.25">
      <c r="K44" s="1"/>
      <c r="L44" s="1"/>
      <c r="M44" s="1"/>
      <c r="X44" s="1"/>
      <c r="Y44" s="1"/>
      <c r="Z44" s="1"/>
      <c r="AA44" s="1"/>
    </row>
    <row r="45" spans="1:30" x14ac:dyDescent="0.25">
      <c r="K45" s="1"/>
      <c r="L45" s="1"/>
      <c r="M45" s="1"/>
      <c r="X45" s="1"/>
      <c r="Y45" s="1"/>
      <c r="Z45" s="1"/>
      <c r="AA45" s="1"/>
    </row>
    <row r="46" spans="1:30" x14ac:dyDescent="0.25">
      <c r="K46" s="1"/>
      <c r="L46" s="1"/>
      <c r="M46" s="1"/>
      <c r="X46" s="1"/>
      <c r="Y46" s="1"/>
      <c r="Z46" s="1"/>
      <c r="AA46" s="1"/>
    </row>
    <row r="47" spans="1:30" x14ac:dyDescent="0.25">
      <c r="K47" s="1"/>
      <c r="L47" s="1"/>
      <c r="M47" s="1"/>
    </row>
    <row r="48" spans="1:30" x14ac:dyDescent="0.25">
      <c r="K48" s="1"/>
      <c r="L48" s="1"/>
      <c r="M48" s="1"/>
    </row>
    <row r="49" spans="11:13" x14ac:dyDescent="0.25">
      <c r="K49" s="1"/>
      <c r="L49" s="1"/>
      <c r="M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2025-06-02T06:58:43Z</dcterms:modified>
</cp:coreProperties>
</file>