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3B50D3B6-BB4D-4CC1-B27A-29A8585910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stoc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7" i="1" l="1"/>
  <c r="F87" i="1"/>
  <c r="Q91" i="1"/>
  <c r="Q93" i="1"/>
  <c r="Q94" i="1"/>
  <c r="D92" i="1"/>
  <c r="E92" i="1"/>
  <c r="F92" i="1"/>
  <c r="G92" i="1"/>
  <c r="H92" i="1"/>
  <c r="I92" i="1"/>
  <c r="J92" i="1"/>
  <c r="K92" i="1"/>
  <c r="L92" i="1"/>
  <c r="M92" i="1"/>
  <c r="O92" i="1"/>
  <c r="P92" i="1"/>
  <c r="Q92" i="1" s="1"/>
  <c r="C92" i="1"/>
  <c r="D85" i="1"/>
  <c r="E85" i="1"/>
  <c r="F85" i="1"/>
  <c r="G85" i="1"/>
  <c r="H85" i="1"/>
  <c r="I85" i="1"/>
  <c r="J85" i="1"/>
  <c r="K85" i="1"/>
  <c r="L85" i="1"/>
  <c r="M85" i="1"/>
  <c r="O85" i="1"/>
  <c r="P85" i="1"/>
  <c r="Q85" i="1" s="1"/>
  <c r="D87" i="1"/>
  <c r="G87" i="1"/>
  <c r="H87" i="1"/>
  <c r="I87" i="1"/>
  <c r="J87" i="1"/>
  <c r="K87" i="1"/>
  <c r="L87" i="1"/>
  <c r="M87" i="1"/>
  <c r="O87" i="1"/>
  <c r="P87" i="1"/>
  <c r="Q87" i="1" s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 s="1"/>
  <c r="D90" i="1"/>
  <c r="E90" i="1"/>
  <c r="F90" i="1"/>
  <c r="G90" i="1"/>
  <c r="H90" i="1"/>
  <c r="I90" i="1"/>
  <c r="J90" i="1"/>
  <c r="K90" i="1"/>
  <c r="L90" i="1"/>
  <c r="M90" i="1"/>
  <c r="O90" i="1"/>
  <c r="P90" i="1"/>
  <c r="Q90" i="1" s="1"/>
  <c r="D106" i="1"/>
  <c r="E106" i="1"/>
  <c r="F106" i="1"/>
  <c r="G106" i="1"/>
  <c r="H106" i="1"/>
  <c r="I106" i="1"/>
  <c r="J106" i="1"/>
  <c r="K106" i="1"/>
  <c r="L106" i="1"/>
  <c r="M106" i="1"/>
  <c r="O106" i="1"/>
  <c r="P106" i="1"/>
  <c r="Q106" i="1" s="1"/>
  <c r="D103" i="1"/>
  <c r="E103" i="1"/>
  <c r="F103" i="1"/>
  <c r="G103" i="1"/>
  <c r="H103" i="1"/>
  <c r="I103" i="1"/>
  <c r="J103" i="1"/>
  <c r="K103" i="1"/>
  <c r="L103" i="1"/>
  <c r="M103" i="1"/>
  <c r="O103" i="1"/>
  <c r="P103" i="1"/>
  <c r="Q103" i="1" s="1"/>
  <c r="D99" i="1"/>
  <c r="E99" i="1"/>
  <c r="F99" i="1"/>
  <c r="G99" i="1"/>
  <c r="H99" i="1"/>
  <c r="I99" i="1"/>
  <c r="J99" i="1"/>
  <c r="K99" i="1"/>
  <c r="L99" i="1"/>
  <c r="M99" i="1"/>
  <c r="O99" i="1"/>
  <c r="P99" i="1"/>
  <c r="Q99" i="1" s="1"/>
  <c r="C99" i="1"/>
  <c r="D100" i="1"/>
  <c r="E100" i="1"/>
  <c r="F100" i="1"/>
  <c r="G100" i="1"/>
  <c r="H100" i="1"/>
  <c r="I100" i="1"/>
  <c r="J100" i="1"/>
  <c r="K100" i="1"/>
  <c r="L100" i="1"/>
  <c r="M100" i="1"/>
  <c r="O100" i="1"/>
  <c r="P100" i="1"/>
  <c r="Q100" i="1" s="1"/>
  <c r="C100" i="1"/>
  <c r="N30" i="1"/>
  <c r="N31" i="1"/>
  <c r="N32" i="1"/>
  <c r="N33" i="1"/>
  <c r="N34" i="1"/>
  <c r="N35" i="1"/>
  <c r="N36" i="1"/>
  <c r="N37" i="1"/>
  <c r="N38" i="1"/>
  <c r="N39" i="1"/>
  <c r="N40" i="1"/>
  <c r="N41" i="1"/>
  <c r="N90" i="1" s="1"/>
  <c r="N42" i="1"/>
  <c r="N43" i="1"/>
  <c r="N44" i="1"/>
  <c r="N45" i="1"/>
  <c r="N46" i="1"/>
  <c r="N47" i="1"/>
  <c r="N48" i="1"/>
  <c r="N49" i="1"/>
  <c r="N50" i="1"/>
  <c r="N52" i="1"/>
  <c r="N51" i="1"/>
  <c r="N53" i="1"/>
  <c r="N103" i="1" s="1"/>
  <c r="N54" i="1"/>
  <c r="N55" i="1"/>
  <c r="N56" i="1"/>
  <c r="D96" i="1"/>
  <c r="E96" i="1"/>
  <c r="F96" i="1"/>
  <c r="G96" i="1"/>
  <c r="H96" i="1"/>
  <c r="I96" i="1"/>
  <c r="J96" i="1"/>
  <c r="K96" i="1"/>
  <c r="L96" i="1"/>
  <c r="M96" i="1"/>
  <c r="O96" i="1"/>
  <c r="P96" i="1"/>
  <c r="Q96" i="1" s="1"/>
  <c r="C96" i="1"/>
  <c r="Q63" i="1"/>
  <c r="Q66" i="1"/>
  <c r="Q67" i="1"/>
  <c r="Q71" i="1"/>
  <c r="Q73" i="1"/>
  <c r="Q74" i="1"/>
  <c r="Q77" i="1"/>
  <c r="Q78" i="1"/>
  <c r="Q84" i="1"/>
  <c r="Q86" i="1"/>
  <c r="Q89" i="1"/>
  <c r="Q97" i="1"/>
  <c r="Q98" i="1"/>
  <c r="Q101" i="1"/>
  <c r="Q102" i="1"/>
  <c r="Q104" i="1"/>
  <c r="Q105" i="1"/>
  <c r="D95" i="1"/>
  <c r="E95" i="1"/>
  <c r="F95" i="1"/>
  <c r="G95" i="1"/>
  <c r="H95" i="1"/>
  <c r="I95" i="1"/>
  <c r="J95" i="1"/>
  <c r="K95" i="1"/>
  <c r="L95" i="1"/>
  <c r="M95" i="1"/>
  <c r="O95" i="1"/>
  <c r="P95" i="1"/>
  <c r="Q95" i="1" s="1"/>
  <c r="C95" i="1"/>
  <c r="D61" i="1"/>
  <c r="E61" i="1"/>
  <c r="F61" i="1"/>
  <c r="G61" i="1"/>
  <c r="H61" i="1"/>
  <c r="I61" i="1"/>
  <c r="J61" i="1"/>
  <c r="K61" i="1"/>
  <c r="L61" i="1"/>
  <c r="M61" i="1"/>
  <c r="O61" i="1"/>
  <c r="P61" i="1"/>
  <c r="Q61" i="1" s="1"/>
  <c r="D62" i="1"/>
  <c r="E62" i="1"/>
  <c r="F62" i="1"/>
  <c r="G62" i="1"/>
  <c r="H62" i="1"/>
  <c r="I62" i="1"/>
  <c r="J62" i="1"/>
  <c r="K62" i="1"/>
  <c r="L62" i="1"/>
  <c r="M62" i="1"/>
  <c r="O62" i="1"/>
  <c r="P62" i="1"/>
  <c r="Q62" i="1" s="1"/>
  <c r="C62" i="1"/>
  <c r="C61" i="1"/>
  <c r="D60" i="1"/>
  <c r="E60" i="1"/>
  <c r="F60" i="1"/>
  <c r="G60" i="1"/>
  <c r="H60" i="1"/>
  <c r="I60" i="1"/>
  <c r="J60" i="1"/>
  <c r="K60" i="1"/>
  <c r="L60" i="1"/>
  <c r="M60" i="1"/>
  <c r="O60" i="1"/>
  <c r="P60" i="1"/>
  <c r="Q60" i="1" s="1"/>
  <c r="D59" i="1"/>
  <c r="E59" i="1"/>
  <c r="F59" i="1"/>
  <c r="G59" i="1"/>
  <c r="H59" i="1"/>
  <c r="I59" i="1"/>
  <c r="J59" i="1"/>
  <c r="K59" i="1"/>
  <c r="L59" i="1"/>
  <c r="M59" i="1"/>
  <c r="O59" i="1"/>
  <c r="P59" i="1"/>
  <c r="O83" i="1"/>
  <c r="P83" i="1"/>
  <c r="Q83" i="1" s="1"/>
  <c r="D83" i="1"/>
  <c r="E83" i="1"/>
  <c r="F83" i="1"/>
  <c r="G83" i="1"/>
  <c r="H83" i="1"/>
  <c r="I83" i="1"/>
  <c r="J83" i="1"/>
  <c r="K83" i="1"/>
  <c r="L83" i="1"/>
  <c r="M83" i="1"/>
  <c r="C83" i="1"/>
  <c r="C82" i="1"/>
  <c r="C79" i="1"/>
  <c r="C80" i="1"/>
  <c r="D80" i="1"/>
  <c r="E80" i="1"/>
  <c r="F80" i="1"/>
  <c r="G80" i="1"/>
  <c r="H80" i="1"/>
  <c r="I80" i="1"/>
  <c r="J80" i="1"/>
  <c r="K80" i="1"/>
  <c r="L80" i="1"/>
  <c r="M80" i="1"/>
  <c r="O80" i="1"/>
  <c r="P80" i="1"/>
  <c r="Q80" i="1" s="1"/>
  <c r="D79" i="1"/>
  <c r="E79" i="1"/>
  <c r="F79" i="1"/>
  <c r="G79" i="1"/>
  <c r="H79" i="1"/>
  <c r="I79" i="1"/>
  <c r="J79" i="1"/>
  <c r="K79" i="1"/>
  <c r="L79" i="1"/>
  <c r="M79" i="1"/>
  <c r="O79" i="1"/>
  <c r="P79" i="1"/>
  <c r="Q79" i="1" s="1"/>
  <c r="D82" i="1"/>
  <c r="E82" i="1"/>
  <c r="F82" i="1"/>
  <c r="G82" i="1"/>
  <c r="H82" i="1"/>
  <c r="I82" i="1"/>
  <c r="J82" i="1"/>
  <c r="K82" i="1"/>
  <c r="L82" i="1"/>
  <c r="M82" i="1"/>
  <c r="O82" i="1"/>
  <c r="P82" i="1"/>
  <c r="Q82" i="1" s="1"/>
  <c r="D76" i="1"/>
  <c r="E76" i="1"/>
  <c r="F76" i="1"/>
  <c r="G76" i="1"/>
  <c r="H76" i="1"/>
  <c r="I76" i="1"/>
  <c r="J76" i="1"/>
  <c r="K76" i="1"/>
  <c r="L76" i="1"/>
  <c r="M76" i="1"/>
  <c r="O76" i="1"/>
  <c r="P76" i="1"/>
  <c r="Q76" i="1" s="1"/>
  <c r="D75" i="1"/>
  <c r="E75" i="1"/>
  <c r="F75" i="1"/>
  <c r="G75" i="1"/>
  <c r="H75" i="1"/>
  <c r="I75" i="1"/>
  <c r="J75" i="1"/>
  <c r="K75" i="1"/>
  <c r="L75" i="1"/>
  <c r="M75" i="1"/>
  <c r="O75" i="1"/>
  <c r="P75" i="1"/>
  <c r="Q75" i="1" s="1"/>
  <c r="D72" i="1"/>
  <c r="E72" i="1"/>
  <c r="F72" i="1"/>
  <c r="G72" i="1"/>
  <c r="H72" i="1"/>
  <c r="I72" i="1"/>
  <c r="J72" i="1"/>
  <c r="K72" i="1"/>
  <c r="L72" i="1"/>
  <c r="M72" i="1"/>
  <c r="O72" i="1"/>
  <c r="P72" i="1"/>
  <c r="Q72" i="1" s="1"/>
  <c r="D70" i="1"/>
  <c r="E70" i="1"/>
  <c r="F70" i="1"/>
  <c r="G70" i="1"/>
  <c r="H70" i="1"/>
  <c r="I70" i="1"/>
  <c r="J70" i="1"/>
  <c r="K70" i="1"/>
  <c r="L70" i="1"/>
  <c r="M70" i="1"/>
  <c r="O70" i="1"/>
  <c r="P70" i="1"/>
  <c r="Q70" i="1" s="1"/>
  <c r="D69" i="1"/>
  <c r="E69" i="1"/>
  <c r="F69" i="1"/>
  <c r="G69" i="1"/>
  <c r="H69" i="1"/>
  <c r="I69" i="1"/>
  <c r="J69" i="1"/>
  <c r="K69" i="1"/>
  <c r="L69" i="1"/>
  <c r="M69" i="1"/>
  <c r="O69" i="1"/>
  <c r="P69" i="1"/>
  <c r="Q69" i="1" s="1"/>
  <c r="D68" i="1"/>
  <c r="E68" i="1"/>
  <c r="F68" i="1"/>
  <c r="G68" i="1"/>
  <c r="H68" i="1"/>
  <c r="I68" i="1"/>
  <c r="J68" i="1"/>
  <c r="K68" i="1"/>
  <c r="L68" i="1"/>
  <c r="M68" i="1"/>
  <c r="O68" i="1"/>
  <c r="P68" i="1"/>
  <c r="Q68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C76" i="1"/>
  <c r="N106" i="1" l="1"/>
  <c r="N99" i="1"/>
  <c r="N100" i="1"/>
  <c r="N92" i="1"/>
  <c r="N87" i="1"/>
  <c r="N85" i="1"/>
  <c r="N95" i="1"/>
  <c r="N75" i="1"/>
  <c r="N96" i="1"/>
  <c r="N62" i="1"/>
  <c r="N59" i="1"/>
  <c r="N61" i="1"/>
  <c r="N60" i="1"/>
  <c r="N80" i="1"/>
  <c r="N76" i="1"/>
  <c r="N72" i="1"/>
  <c r="N70" i="1"/>
  <c r="N69" i="1"/>
  <c r="N68" i="1"/>
  <c r="N79" i="1"/>
  <c r="N83" i="1"/>
  <c r="N82" i="1"/>
  <c r="D65" i="1" l="1"/>
  <c r="G65" i="1"/>
  <c r="H65" i="1"/>
  <c r="I65" i="1"/>
  <c r="J65" i="1"/>
  <c r="K65" i="1"/>
  <c r="L65" i="1"/>
  <c r="M65" i="1"/>
  <c r="O65" i="1"/>
  <c r="P65" i="1"/>
  <c r="Q65" i="1" s="1"/>
  <c r="C65" i="1"/>
  <c r="D64" i="1"/>
  <c r="E64" i="1"/>
  <c r="F64" i="1"/>
  <c r="G64" i="1"/>
  <c r="H64" i="1"/>
  <c r="I64" i="1"/>
  <c r="J64" i="1"/>
  <c r="K64" i="1"/>
  <c r="L64" i="1"/>
  <c r="M64" i="1"/>
  <c r="O64" i="1"/>
  <c r="P64" i="1"/>
  <c r="Q64" i="1" s="1"/>
  <c r="C64" i="1"/>
  <c r="N64" i="1"/>
  <c r="N65" i="1"/>
  <c r="Q59" i="1"/>
  <c r="C60" i="1"/>
  <c r="C59" i="1"/>
  <c r="N3" i="1" l="1"/>
  <c r="C88" i="1"/>
  <c r="C85" i="1"/>
  <c r="C87" i="1"/>
  <c r="C68" i="1"/>
  <c r="C70" i="1"/>
  <c r="C75" i="1"/>
  <c r="C106" i="1"/>
  <c r="C103" i="1"/>
  <c r="C90" i="1"/>
  <c r="C72" i="1"/>
  <c r="C69" i="1"/>
</calcChain>
</file>

<file path=xl/sharedStrings.xml><?xml version="1.0" encoding="utf-8"?>
<sst xmlns="http://schemas.openxmlformats.org/spreadsheetml/2006/main" count="173" uniqueCount="128">
  <si>
    <t>CURRENT</t>
  </si>
  <si>
    <t>new</t>
  </si>
  <si>
    <t>name</t>
  </si>
  <si>
    <t>pretty_name</t>
  </si>
  <si>
    <t>ergonomics</t>
  </si>
  <si>
    <t>weight</t>
  </si>
  <si>
    <t>horizontal_recoil</t>
  </si>
  <si>
    <t>vertical_recoil</t>
  </si>
  <si>
    <t>price</t>
  </si>
  <si>
    <t>strength</t>
  </si>
  <si>
    <t>irl weight (oz)</t>
  </si>
  <si>
    <t>weight formula</t>
  </si>
  <si>
    <t>zenitco_akm_ak74_pt_lock</t>
  </si>
  <si>
    <t>Zenitco AKM/AK74 PT Lock</t>
  </si>
  <si>
    <t>zenitco_pt_3_base_part</t>
  </si>
  <si>
    <t>Zenitco PT-3 Adjustable</t>
  </si>
  <si>
    <t>zenitco_pt_3_cheekpad</t>
  </si>
  <si>
    <t>Zenitco PT-3 Cheekpad</t>
  </si>
  <si>
    <t>zenitco_pt_3_buttpad</t>
  </si>
  <si>
    <t>Zenitco PT-3 Buttpad</t>
  </si>
  <si>
    <t>zenitco_pt_1_klassika_base_part</t>
  </si>
  <si>
    <t>Zenitco PT-1 "Klassika" Base Part</t>
  </si>
  <si>
    <t>zenitco_pt_1_klassika_cheekpad</t>
  </si>
  <si>
    <t>Zenitco PT-1 "Klassika" Cheekpad</t>
  </si>
  <si>
    <t>zenitco_pt_1_klassika_adjust_part</t>
  </si>
  <si>
    <t>Zenitco PT-1 "Klassika" Adjustable</t>
  </si>
  <si>
    <t>zenitco_pt_1_klassika_buttpad</t>
  </si>
  <si>
    <t>Zenitco PT-1 "Klassika"</t>
  </si>
  <si>
    <t>isle_mfg_zenitco_pt_1_tailhook_adapter</t>
  </si>
  <si>
    <t>Isle MFG Zenitco PT-1</t>
  </si>
  <si>
    <t>ghw_tailhook_mod1_brace_small</t>
  </si>
  <si>
    <t>GHW Tailhook MOD 1</t>
  </si>
  <si>
    <t>magpul_zhukov_s_hinge_part</t>
  </si>
  <si>
    <t>Magpul ZHUKOV-S Hinge Part</t>
  </si>
  <si>
    <t>magpul_zhukov_s_main_body</t>
  </si>
  <si>
    <t>Magpul ZHUKOV-S Main Body</t>
  </si>
  <si>
    <t>magpul_zhukov_s_extendable_part</t>
  </si>
  <si>
    <t>Magpul ZHUKOV-S Extendable Part</t>
  </si>
  <si>
    <t>magpul_zhukov_s_press_part</t>
  </si>
  <si>
    <t>Magpul ZHUKOV-S Press Part</t>
  </si>
  <si>
    <t>custom_3d_printed_fixed_acr_stock_adapter</t>
  </si>
  <si>
    <t>Custom 3d Printed Fixed ACR Stock Adaptor</t>
  </si>
  <si>
    <t>kinetic_development_group_sas_acr_stock</t>
  </si>
  <si>
    <t>Kinetic Development Group SAS Adaptive ACR Stock</t>
  </si>
  <si>
    <t>kinetic_development_group_sas_acr_stock_cheek_pad</t>
  </si>
  <si>
    <t>haga_defense_scar_acr_tailhook_adapter</t>
  </si>
  <si>
    <t>Haga Defense SCAR ACR Tailhook</t>
  </si>
  <si>
    <t>caa_akts_akm_ak74_buffer_tube</t>
  </si>
  <si>
    <t>CAA AKTS AKM/AK74 Buffer Tube</t>
  </si>
  <si>
    <t>caa_cbs_ar15_stock</t>
  </si>
  <si>
    <t>CAA CBS AR-15 Collapsible AR Stock</t>
  </si>
  <si>
    <t>ak12_gen1_std_stock</t>
  </si>
  <si>
    <t>Kalashnikov Concern AK-12 Gen 1</t>
  </si>
  <si>
    <t>magpul_moe_a_frame_fixed_ak_stock</t>
  </si>
  <si>
    <t>Magpul MOE A Frame Fixed AK Stock</t>
  </si>
  <si>
    <t>magpul_moe_a_frame_stock_buttpad</t>
  </si>
  <si>
    <t>Magpul MOE A Frame Stock Buttpad</t>
  </si>
  <si>
    <t>izhmash_ak74_polymer_6p20_sb7</t>
  </si>
  <si>
    <t>utg_ak_rb_k7btp01_combat_rubber_stock_buttpad_ak74</t>
  </si>
  <si>
    <t>UTG AK RB K7BTP01 Combat Rubber Buttpad AK74</t>
  </si>
  <si>
    <t>crh_customs_fixed_ak_triangle_stock</t>
  </si>
  <si>
    <t>CRH Customs Fixed AK Triangle</t>
  </si>
  <si>
    <t>utg_ak_rb_k7btp01_combat_rubber_stock_buttpad_pp19</t>
  </si>
  <si>
    <t>UTG AK RB K7BTP01 Combat Rubber Buttpad PP19</t>
  </si>
  <si>
    <t>fab_defense_uas_akn_p</t>
  </si>
  <si>
    <t>FAB Defense UAS AKN P</t>
  </si>
  <si>
    <t>rifle_dynamics_ak_to_m4_gen2_stock_adapter</t>
  </si>
  <si>
    <t>Rifle Dynamics AK-to-M4 Gen2 Stock Adaptor</t>
  </si>
  <si>
    <t>me_adapter</t>
  </si>
  <si>
    <t>ME Adapter</t>
  </si>
  <si>
    <t>Magpul MOE Carbine (stock + pad)</t>
  </si>
  <si>
    <t>Magpul MOE Carbine (full summed)</t>
  </si>
  <si>
    <t>CURRENT (SUMMED)</t>
  </si>
  <si>
    <t>e</t>
  </si>
  <si>
    <t>h</t>
  </si>
  <si>
    <t>v</t>
  </si>
  <si>
    <t>CRH Customs Fixed AK Triangle + Pad</t>
  </si>
  <si>
    <t>Magpul MOE Carbine</t>
  </si>
  <si>
    <t>izhmash_ak74m_polymer_6p34_sb15</t>
  </si>
  <si>
    <t>Izhmash AK-74M Polymer 6P34 Sb.15</t>
  </si>
  <si>
    <t>Izhmash AK-74 Polymer 6P20 Sb.7</t>
  </si>
  <si>
    <t>izhmash_ak74_wooden_6p20_sb5</t>
  </si>
  <si>
    <t>Izhmask AK-74 Wooden 6P20 Sb.5</t>
  </si>
  <si>
    <t>izhmash_akm_wooden_6p1_sb5</t>
  </si>
  <si>
    <t>Izhmask AKM Wooden 6P1 Sb.5</t>
  </si>
  <si>
    <t>hera_arms_cqr_gen1_ak_stock</t>
  </si>
  <si>
    <t>Hera Arms CQR Gen 1 AK Stock</t>
  </si>
  <si>
    <t>hera_arms_cqr_ak_buttpad</t>
  </si>
  <si>
    <t>Hera Arms CQR AK Buttpad</t>
  </si>
  <si>
    <t>hera_arms_cqr_ak_15mm_spacer</t>
  </si>
  <si>
    <t>Hera Arms CQR AK 15mm Spacer</t>
  </si>
  <si>
    <t>hera_arms_cqr_ak_30mm_spacer</t>
  </si>
  <si>
    <t>Hera Arms CQR AK 30mm Spacer</t>
  </si>
  <si>
    <t>hera_arms_cqr_ak_45mm_spacer</t>
  </si>
  <si>
    <t>Hera Arms CQR AK 45mm Spacer</t>
  </si>
  <si>
    <t>izhmash_aks74u_6p26_sb5_skeletonized_stock</t>
  </si>
  <si>
    <t>Izhmash AKS-74U 6P26 Sb.5 Skeletonized Stock</t>
  </si>
  <si>
    <t>izhmash_pp-19-01_vityaz_folding_stock</t>
  </si>
  <si>
    <t>Izhmash PP-19-01 Vityaz Folding Stock</t>
  </si>
  <si>
    <t>zenitco_ak74m/ak100_pt_lock</t>
  </si>
  <si>
    <t>Zenitco AK74M/AK100 PT Lock</t>
  </si>
  <si>
    <t>ak12_gen1_buffer_tube</t>
  </si>
  <si>
    <t>caa_aksfsa_ak74m/ak100_buffer_tube</t>
  </si>
  <si>
    <t>CAA AKSFSA AK74M/AK100 Buffer Tube</t>
  </si>
  <si>
    <t>barrel_deviation</t>
  </si>
  <si>
    <t>magazine_capacity</t>
  </si>
  <si>
    <t>bullet_damage</t>
  </si>
  <si>
    <t>bullet_velocity</t>
  </si>
  <si>
    <t>buck_barrel_deviation</t>
  </si>
  <si>
    <t>fire_rate</t>
  </si>
  <si>
    <t>izhmash_ak74m_metallic_stock_buttpad</t>
  </si>
  <si>
    <t>Izhmash AK-74M Metallic Stock Buttpad</t>
  </si>
  <si>
    <t>izhmash_ak_metallic_stock_buttpad</t>
  </si>
  <si>
    <t>Izhmash AK Metallic Stock</t>
  </si>
  <si>
    <t>Izhmask AK-74 Wooden 6P20 Sb.5 + pad</t>
  </si>
  <si>
    <t>Izhmash AK-74 Polymer 6P20 Sb.7 + pad</t>
  </si>
  <si>
    <t>ak12_gen2_stock</t>
  </si>
  <si>
    <t>Kalashnikov Concern AK-12 Gen 2</t>
  </si>
  <si>
    <t>kalashnikov_concern_rpl_20_stock</t>
  </si>
  <si>
    <t>Kalashnikov Concern RPL-20 Stock</t>
  </si>
  <si>
    <t>kalashnikov_concern_ak12_gen3_stock_cheekpad</t>
  </si>
  <si>
    <t>Kalashnikov Concern AK-12 Gen 3 Stock Cheekpad</t>
  </si>
  <si>
    <t>kalashnikov_concern_ak12_gen3_stock_cheekpad_extended</t>
  </si>
  <si>
    <t>Kalashnikov Concern AK-12 Gen 3 Stock Cheekpad Extended</t>
  </si>
  <si>
    <t>rpl_20_cheek_pad_high</t>
  </si>
  <si>
    <t>RPL-20 Cheek Pad High</t>
  </si>
  <si>
    <t>rpl_20_cheek_pad_low</t>
  </si>
  <si>
    <t>RPL-20 Cheek Pad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</si>
</sst>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18" fillId="41" borderId="0" xfId="0" applyFont="1" applyFill="1"/>
    <xf numFmtId="0" fontId="0" fillId="47" borderId="0" xfId="0" applyFill="1"/>
    <xf numFmtId="0" fontId="0" fillId="48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58" zoomScaleNormal="100" workbookViewId="0">
      <selection activeCell="I95" sqref="I95"/>
    </sheetView>
  </sheetViews>
  <sheetFormatPr defaultColWidth="9.140625" defaultRowHeight="15" x14ac:dyDescent="0.25"/>
  <cols>
    <col min="1" max="1" width="42.42578125" customWidth="1"/>
    <col min="2" max="2" width="48.140625" bestFit="1" customWidth="1"/>
    <col min="3" max="17" width="6.7109375" customWidth="1"/>
  </cols>
  <sheetData>
    <row r="1" spans="1:17" x14ac:dyDescent="0.25">
      <c r="B1" t="s">
        <v>0</v>
      </c>
      <c r="C1" t="s">
        <v>1</v>
      </c>
    </row>
    <row r="2" spans="1:1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105</v>
      </c>
      <c r="H2" t="s">
        <v>104</v>
      </c>
      <c r="I2" t="s">
        <v>106</v>
      </c>
      <c r="J2" t="s">
        <v>107</v>
      </c>
      <c r="K2" t="s">
        <v>108</v>
      </c>
      <c r="L2" t="s">
        <v>109</v>
      </c>
      <c r="M2" t="s">
        <v>8</v>
      </c>
      <c r="N2" t="s">
        <v>9</v>
      </c>
      <c r="P2" t="s">
        <v>10</v>
      </c>
      <c r="Q2" t="s">
        <v>11</v>
      </c>
    </row>
    <row r="3" spans="1:17" x14ac:dyDescent="0.25">
      <c r="A3" s="9" t="s">
        <v>83</v>
      </c>
      <c r="B3" s="9" t="s">
        <v>84</v>
      </c>
      <c r="C3">
        <v>15</v>
      </c>
      <c r="D3">
        <v>0.28999999999999998</v>
      </c>
      <c r="E3">
        <v>-8</v>
      </c>
      <c r="F3">
        <v>-13</v>
      </c>
      <c r="M3">
        <v>0</v>
      </c>
      <c r="N3">
        <f>C3-D3*20-E3*0.8-F3*0.6-I3*5</f>
        <v>23.4</v>
      </c>
      <c r="P3">
        <v>14.356517999999999</v>
      </c>
    </row>
    <row r="4" spans="1:17" x14ac:dyDescent="0.25">
      <c r="A4" s="9" t="s">
        <v>81</v>
      </c>
      <c r="B4" s="9" t="s">
        <v>82</v>
      </c>
      <c r="C4">
        <v>15</v>
      </c>
      <c r="D4">
        <v>0.28999999999999998</v>
      </c>
      <c r="E4">
        <v>-8</v>
      </c>
      <c r="F4">
        <v>-13</v>
      </c>
      <c r="M4">
        <v>0</v>
      </c>
      <c r="N4">
        <f t="shared" ref="N4:N56" si="0">C4-D4*20-E4*0.8-F4*0.6-I4*5</f>
        <v>23.4</v>
      </c>
      <c r="P4">
        <v>14.356517999999999</v>
      </c>
    </row>
    <row r="5" spans="1:17" x14ac:dyDescent="0.25">
      <c r="A5" s="9" t="s">
        <v>57</v>
      </c>
      <c r="B5" s="9" t="s">
        <v>80</v>
      </c>
      <c r="C5">
        <v>15</v>
      </c>
      <c r="D5">
        <v>0.22</v>
      </c>
      <c r="E5">
        <v>-8</v>
      </c>
      <c r="F5">
        <v>-11</v>
      </c>
      <c r="M5">
        <v>600</v>
      </c>
      <c r="N5">
        <f t="shared" si="0"/>
        <v>23.6</v>
      </c>
      <c r="P5">
        <v>10.987850999999999</v>
      </c>
    </row>
    <row r="6" spans="1:17" x14ac:dyDescent="0.25">
      <c r="A6" s="9" t="s">
        <v>78</v>
      </c>
      <c r="B6" s="9" t="s">
        <v>79</v>
      </c>
      <c r="C6">
        <v>15</v>
      </c>
      <c r="D6">
        <v>0.22</v>
      </c>
      <c r="E6">
        <v>-8</v>
      </c>
      <c r="F6">
        <v>-11</v>
      </c>
      <c r="M6">
        <v>600</v>
      </c>
      <c r="N6">
        <f t="shared" si="0"/>
        <v>23.6</v>
      </c>
      <c r="P6">
        <v>10.987850999999999</v>
      </c>
    </row>
    <row r="7" spans="1:17" x14ac:dyDescent="0.25">
      <c r="A7" s="15" t="s">
        <v>112</v>
      </c>
      <c r="B7" s="12" t="s">
        <v>113</v>
      </c>
      <c r="C7">
        <v>0</v>
      </c>
      <c r="D7">
        <v>0.05</v>
      </c>
      <c r="M7">
        <v>0</v>
      </c>
      <c r="N7">
        <f t="shared" si="0"/>
        <v>-1</v>
      </c>
    </row>
    <row r="8" spans="1:17" x14ac:dyDescent="0.25">
      <c r="A8" s="9" t="s">
        <v>110</v>
      </c>
      <c r="B8" s="12" t="s">
        <v>111</v>
      </c>
      <c r="C8">
        <v>0</v>
      </c>
      <c r="D8">
        <v>0.05</v>
      </c>
      <c r="M8">
        <v>0</v>
      </c>
      <c r="N8">
        <f t="shared" si="0"/>
        <v>-1</v>
      </c>
    </row>
    <row r="9" spans="1:17" x14ac:dyDescent="0.25">
      <c r="A9" s="9" t="s">
        <v>58</v>
      </c>
      <c r="B9" s="14" t="s">
        <v>59</v>
      </c>
      <c r="C9">
        <v>1</v>
      </c>
      <c r="D9">
        <v>0.09</v>
      </c>
      <c r="E9">
        <v>-1</v>
      </c>
      <c r="F9">
        <v>-1</v>
      </c>
      <c r="M9">
        <v>600</v>
      </c>
      <c r="N9">
        <f t="shared" si="0"/>
        <v>0.6000000000000002</v>
      </c>
      <c r="P9">
        <v>6</v>
      </c>
    </row>
    <row r="10" spans="1:17" x14ac:dyDescent="0.25">
      <c r="A10" s="16" t="s">
        <v>95</v>
      </c>
      <c r="B10" s="16" t="s">
        <v>96</v>
      </c>
      <c r="C10">
        <v>13</v>
      </c>
      <c r="D10">
        <v>0.19</v>
      </c>
      <c r="E10">
        <v>-8</v>
      </c>
      <c r="F10">
        <v>-11</v>
      </c>
      <c r="M10">
        <v>0</v>
      </c>
      <c r="N10">
        <f t="shared" si="0"/>
        <v>22.2</v>
      </c>
    </row>
    <row r="11" spans="1:17" x14ac:dyDescent="0.25">
      <c r="A11" s="16" t="s">
        <v>97</v>
      </c>
      <c r="B11" s="16" t="s">
        <v>98</v>
      </c>
      <c r="C11">
        <v>14</v>
      </c>
      <c r="D11">
        <v>0.2</v>
      </c>
      <c r="E11">
        <v>-7</v>
      </c>
      <c r="F11">
        <v>-11</v>
      </c>
      <c r="M11">
        <v>300</v>
      </c>
      <c r="N11">
        <f t="shared" si="0"/>
        <v>22.200000000000003</v>
      </c>
    </row>
    <row r="12" spans="1:17" x14ac:dyDescent="0.25">
      <c r="A12" s="4" t="s">
        <v>12</v>
      </c>
      <c r="B12" s="4" t="s">
        <v>13</v>
      </c>
      <c r="C12">
        <v>0</v>
      </c>
      <c r="D12">
        <v>0.04</v>
      </c>
      <c r="M12">
        <v>700</v>
      </c>
      <c r="N12">
        <f t="shared" si="0"/>
        <v>-0.8</v>
      </c>
    </row>
    <row r="13" spans="1:17" x14ac:dyDescent="0.25">
      <c r="A13" s="4" t="s">
        <v>99</v>
      </c>
      <c r="B13" s="4" t="s">
        <v>100</v>
      </c>
      <c r="C13">
        <v>0</v>
      </c>
      <c r="D13">
        <v>0.02</v>
      </c>
      <c r="M13">
        <v>700</v>
      </c>
      <c r="N13">
        <f t="shared" si="0"/>
        <v>-0.4</v>
      </c>
    </row>
    <row r="14" spans="1:17" x14ac:dyDescent="0.25">
      <c r="A14" s="4" t="s">
        <v>14</v>
      </c>
      <c r="B14" s="1" t="s">
        <v>15</v>
      </c>
      <c r="C14">
        <v>0</v>
      </c>
      <c r="D14">
        <v>0.11</v>
      </c>
      <c r="M14">
        <v>0</v>
      </c>
      <c r="N14">
        <f t="shared" si="0"/>
        <v>-2.2000000000000002</v>
      </c>
    </row>
    <row r="15" spans="1:17" x14ac:dyDescent="0.25">
      <c r="A15" s="4" t="s">
        <v>16</v>
      </c>
      <c r="B15" s="1" t="s">
        <v>17</v>
      </c>
      <c r="C15">
        <v>0</v>
      </c>
      <c r="D15">
        <v>0.08</v>
      </c>
      <c r="M15">
        <v>0</v>
      </c>
      <c r="N15">
        <f t="shared" si="0"/>
        <v>-1.6</v>
      </c>
    </row>
    <row r="16" spans="1:17" x14ac:dyDescent="0.25">
      <c r="A16" s="4" t="s">
        <v>18</v>
      </c>
      <c r="B16" s="1" t="s">
        <v>19</v>
      </c>
      <c r="C16">
        <v>22</v>
      </c>
      <c r="D16">
        <v>0.2</v>
      </c>
      <c r="E16">
        <v>-8</v>
      </c>
      <c r="F16">
        <v>-7</v>
      </c>
      <c r="M16">
        <v>700</v>
      </c>
      <c r="N16">
        <f t="shared" si="0"/>
        <v>28.599999999999998</v>
      </c>
      <c r="P16">
        <v>19.399999999999999</v>
      </c>
    </row>
    <row r="17" spans="1:16" x14ac:dyDescent="0.25">
      <c r="A17" s="4" t="s">
        <v>20</v>
      </c>
      <c r="B17" s="2" t="s">
        <v>21</v>
      </c>
      <c r="C17">
        <v>0</v>
      </c>
      <c r="D17">
        <v>0.11</v>
      </c>
      <c r="M17">
        <v>0</v>
      </c>
      <c r="N17">
        <f t="shared" si="0"/>
        <v>-2.2000000000000002</v>
      </c>
    </row>
    <row r="18" spans="1:16" x14ac:dyDescent="0.25">
      <c r="A18" s="4" t="s">
        <v>22</v>
      </c>
      <c r="B18" s="2" t="s">
        <v>23</v>
      </c>
      <c r="C18">
        <v>0</v>
      </c>
      <c r="D18">
        <v>0.06</v>
      </c>
      <c r="M18">
        <v>0</v>
      </c>
      <c r="N18">
        <f t="shared" si="0"/>
        <v>-1.2</v>
      </c>
    </row>
    <row r="19" spans="1:16" x14ac:dyDescent="0.25">
      <c r="A19" s="4" t="s">
        <v>24</v>
      </c>
      <c r="B19" s="2" t="s">
        <v>25</v>
      </c>
      <c r="C19">
        <v>0</v>
      </c>
      <c r="D19">
        <v>0.1</v>
      </c>
      <c r="M19">
        <v>0</v>
      </c>
      <c r="N19">
        <f t="shared" si="0"/>
        <v>-2</v>
      </c>
    </row>
    <row r="20" spans="1:16" x14ac:dyDescent="0.25">
      <c r="A20" s="4" t="s">
        <v>26</v>
      </c>
      <c r="B20" s="2" t="s">
        <v>27</v>
      </c>
      <c r="C20">
        <v>13</v>
      </c>
      <c r="D20">
        <v>0.08</v>
      </c>
      <c r="E20">
        <v>-13</v>
      </c>
      <c r="F20">
        <v>-14</v>
      </c>
      <c r="M20">
        <v>800</v>
      </c>
      <c r="N20">
        <f t="shared" si="0"/>
        <v>30.200000000000003</v>
      </c>
      <c r="P20">
        <v>16.899999999999999</v>
      </c>
    </row>
    <row r="21" spans="1:16" x14ac:dyDescent="0.25">
      <c r="A21" s="4" t="s">
        <v>28</v>
      </c>
      <c r="B21" s="3" t="s">
        <v>29</v>
      </c>
      <c r="C21">
        <v>6</v>
      </c>
      <c r="D21">
        <v>0.03</v>
      </c>
      <c r="E21">
        <v>-1</v>
      </c>
      <c r="F21">
        <v>-1</v>
      </c>
      <c r="M21">
        <v>750</v>
      </c>
      <c r="N21">
        <f t="shared" si="0"/>
        <v>6.8</v>
      </c>
    </row>
    <row r="22" spans="1:16" x14ac:dyDescent="0.25">
      <c r="A22" s="4" t="s">
        <v>30</v>
      </c>
      <c r="B22" s="3" t="s">
        <v>31</v>
      </c>
      <c r="C22">
        <v>11</v>
      </c>
      <c r="D22">
        <v>0.09</v>
      </c>
      <c r="E22">
        <v>-5</v>
      </c>
      <c r="F22">
        <v>-5</v>
      </c>
      <c r="M22">
        <v>400</v>
      </c>
      <c r="N22">
        <f t="shared" si="0"/>
        <v>16.2</v>
      </c>
    </row>
    <row r="23" spans="1:16" x14ac:dyDescent="0.25">
      <c r="A23" s="5" t="s">
        <v>32</v>
      </c>
      <c r="B23" s="5" t="s">
        <v>33</v>
      </c>
      <c r="C23">
        <v>0</v>
      </c>
      <c r="D23">
        <v>7.0000000000000007E-2</v>
      </c>
      <c r="M23">
        <v>600</v>
      </c>
      <c r="N23">
        <f t="shared" si="0"/>
        <v>-1.4000000000000001</v>
      </c>
    </row>
    <row r="24" spans="1:16" x14ac:dyDescent="0.25">
      <c r="A24" s="5" t="s">
        <v>34</v>
      </c>
      <c r="B24" s="5" t="s">
        <v>35</v>
      </c>
      <c r="C24">
        <v>16</v>
      </c>
      <c r="D24">
        <v>0.12</v>
      </c>
      <c r="E24">
        <v>-11</v>
      </c>
      <c r="F24">
        <v>-11</v>
      </c>
      <c r="M24">
        <v>700</v>
      </c>
      <c r="N24">
        <f t="shared" si="0"/>
        <v>29</v>
      </c>
      <c r="P24">
        <v>15</v>
      </c>
    </row>
    <row r="25" spans="1:16" x14ac:dyDescent="0.25">
      <c r="A25" s="5" t="s">
        <v>36</v>
      </c>
      <c r="B25" s="5" t="s">
        <v>37</v>
      </c>
      <c r="C25">
        <v>0</v>
      </c>
      <c r="D25">
        <v>0.11</v>
      </c>
      <c r="M25">
        <v>0</v>
      </c>
      <c r="N25">
        <f t="shared" si="0"/>
        <v>-2.2000000000000002</v>
      </c>
    </row>
    <row r="26" spans="1:16" x14ac:dyDescent="0.25">
      <c r="A26" s="5" t="s">
        <v>38</v>
      </c>
      <c r="B26" s="5" t="s">
        <v>39</v>
      </c>
      <c r="C26">
        <v>0</v>
      </c>
      <c r="D26">
        <v>0.05</v>
      </c>
      <c r="M26">
        <v>0</v>
      </c>
      <c r="N26">
        <f t="shared" si="0"/>
        <v>-1</v>
      </c>
    </row>
    <row r="27" spans="1:16" x14ac:dyDescent="0.25">
      <c r="A27" s="6" t="s">
        <v>40</v>
      </c>
      <c r="B27" s="6" t="s">
        <v>41</v>
      </c>
      <c r="C27">
        <v>5</v>
      </c>
      <c r="D27">
        <v>0.16</v>
      </c>
      <c r="E27">
        <v>1</v>
      </c>
      <c r="F27">
        <v>1</v>
      </c>
      <c r="M27">
        <v>1000</v>
      </c>
      <c r="N27">
        <f t="shared" si="0"/>
        <v>0.3999999999999998</v>
      </c>
    </row>
    <row r="28" spans="1:16" x14ac:dyDescent="0.25">
      <c r="A28" s="6" t="s">
        <v>42</v>
      </c>
      <c r="B28" s="1" t="s">
        <v>43</v>
      </c>
      <c r="C28">
        <v>10</v>
      </c>
      <c r="D28">
        <v>0.16</v>
      </c>
      <c r="E28">
        <v>-10</v>
      </c>
      <c r="F28">
        <v>-7</v>
      </c>
      <c r="M28">
        <v>1000</v>
      </c>
      <c r="N28">
        <f t="shared" si="0"/>
        <v>19</v>
      </c>
      <c r="P28">
        <v>16.7</v>
      </c>
    </row>
    <row r="29" spans="1:16" x14ac:dyDescent="0.25">
      <c r="A29" s="6" t="s">
        <v>44</v>
      </c>
      <c r="B29" s="1" t="s">
        <v>43</v>
      </c>
      <c r="C29">
        <v>4</v>
      </c>
      <c r="D29">
        <v>0.04</v>
      </c>
      <c r="M29">
        <v>0</v>
      </c>
      <c r="N29">
        <f t="shared" si="0"/>
        <v>3.2</v>
      </c>
    </row>
    <row r="30" spans="1:16" x14ac:dyDescent="0.25">
      <c r="A30" s="6" t="s">
        <v>45</v>
      </c>
      <c r="B30" s="2" t="s">
        <v>46</v>
      </c>
      <c r="C30">
        <v>0</v>
      </c>
      <c r="D30">
        <v>0.06</v>
      </c>
      <c r="M30">
        <v>600</v>
      </c>
      <c r="N30">
        <f t="shared" si="0"/>
        <v>-1.2</v>
      </c>
    </row>
    <row r="31" spans="1:16" x14ac:dyDescent="0.25">
      <c r="A31" s="6" t="s">
        <v>30</v>
      </c>
      <c r="B31" s="2" t="s">
        <v>31</v>
      </c>
      <c r="C31">
        <v>11</v>
      </c>
      <c r="D31">
        <v>0.09</v>
      </c>
      <c r="E31">
        <v>-5</v>
      </c>
      <c r="F31">
        <v>-5</v>
      </c>
      <c r="M31">
        <v>400</v>
      </c>
      <c r="N31">
        <f t="shared" si="0"/>
        <v>16.2</v>
      </c>
    </row>
    <row r="32" spans="1:16" x14ac:dyDescent="0.25">
      <c r="A32" s="7" t="s">
        <v>47</v>
      </c>
      <c r="B32" s="7" t="s">
        <v>48</v>
      </c>
      <c r="C32">
        <v>0</v>
      </c>
      <c r="D32">
        <v>0.13</v>
      </c>
      <c r="E32">
        <v>0</v>
      </c>
      <c r="F32">
        <v>0</v>
      </c>
      <c r="M32">
        <v>750</v>
      </c>
      <c r="N32">
        <f t="shared" si="0"/>
        <v>-2.6</v>
      </c>
    </row>
    <row r="33" spans="1:16" x14ac:dyDescent="0.25">
      <c r="A33" s="7" t="s">
        <v>102</v>
      </c>
      <c r="B33" s="7" t="s">
        <v>103</v>
      </c>
      <c r="C33">
        <v>0</v>
      </c>
      <c r="D33">
        <v>0.12</v>
      </c>
      <c r="E33">
        <v>0</v>
      </c>
      <c r="F33">
        <v>0</v>
      </c>
      <c r="M33">
        <v>750</v>
      </c>
      <c r="N33">
        <f t="shared" si="0"/>
        <v>-2.4</v>
      </c>
    </row>
    <row r="34" spans="1:16" x14ac:dyDescent="0.25">
      <c r="A34" s="7" t="s">
        <v>101</v>
      </c>
      <c r="B34" s="7" t="s">
        <v>52</v>
      </c>
      <c r="C34">
        <v>-1</v>
      </c>
      <c r="D34">
        <v>0.11</v>
      </c>
      <c r="E34">
        <v>0</v>
      </c>
      <c r="F34">
        <v>-1</v>
      </c>
      <c r="M34">
        <v>500</v>
      </c>
      <c r="N34">
        <f t="shared" si="0"/>
        <v>-2.6</v>
      </c>
    </row>
    <row r="35" spans="1:16" x14ac:dyDescent="0.25">
      <c r="A35" s="7" t="s">
        <v>49</v>
      </c>
      <c r="B35" s="1" t="s">
        <v>50</v>
      </c>
      <c r="C35">
        <v>18</v>
      </c>
      <c r="D35">
        <v>0.23</v>
      </c>
      <c r="E35">
        <v>-9</v>
      </c>
      <c r="F35">
        <v>-8</v>
      </c>
      <c r="M35">
        <v>700</v>
      </c>
      <c r="N35">
        <f t="shared" si="0"/>
        <v>25.4</v>
      </c>
    </row>
    <row r="36" spans="1:16" x14ac:dyDescent="0.25">
      <c r="A36" s="7" t="s">
        <v>51</v>
      </c>
      <c r="B36" s="2" t="s">
        <v>52</v>
      </c>
      <c r="C36">
        <v>16</v>
      </c>
      <c r="D36">
        <v>0.22</v>
      </c>
      <c r="E36">
        <v>-12</v>
      </c>
      <c r="F36">
        <v>-7</v>
      </c>
      <c r="M36">
        <v>750</v>
      </c>
      <c r="N36">
        <f t="shared" si="0"/>
        <v>25.400000000000002</v>
      </c>
    </row>
    <row r="37" spans="1:16" x14ac:dyDescent="0.25">
      <c r="A37" s="8" t="s">
        <v>53</v>
      </c>
      <c r="B37" s="8" t="s">
        <v>54</v>
      </c>
      <c r="C37">
        <v>17</v>
      </c>
      <c r="D37">
        <v>0.24</v>
      </c>
      <c r="E37">
        <v>-8</v>
      </c>
      <c r="F37">
        <v>-7</v>
      </c>
      <c r="M37">
        <v>1200</v>
      </c>
      <c r="N37">
        <f t="shared" si="0"/>
        <v>22.8</v>
      </c>
      <c r="P37">
        <v>12.5</v>
      </c>
    </row>
    <row r="38" spans="1:16" x14ac:dyDescent="0.25">
      <c r="A38" s="8" t="s">
        <v>55</v>
      </c>
      <c r="B38" s="8" t="s">
        <v>56</v>
      </c>
      <c r="C38">
        <v>1</v>
      </c>
      <c r="D38">
        <v>0.05</v>
      </c>
      <c r="E38">
        <v>-1</v>
      </c>
      <c r="F38">
        <v>-1</v>
      </c>
      <c r="M38">
        <v>0</v>
      </c>
      <c r="N38">
        <f t="shared" si="0"/>
        <v>1.4</v>
      </c>
    </row>
    <row r="39" spans="1:16" x14ac:dyDescent="0.25">
      <c r="A39" s="10" t="s">
        <v>60</v>
      </c>
      <c r="B39" s="10" t="s">
        <v>61</v>
      </c>
      <c r="C39">
        <v>13</v>
      </c>
      <c r="D39">
        <v>0.21</v>
      </c>
      <c r="E39">
        <v>-10</v>
      </c>
      <c r="F39">
        <v>-10</v>
      </c>
      <c r="M39">
        <v>750</v>
      </c>
      <c r="N39">
        <f t="shared" si="0"/>
        <v>22.8</v>
      </c>
      <c r="P39">
        <v>9</v>
      </c>
    </row>
    <row r="40" spans="1:16" x14ac:dyDescent="0.25">
      <c r="A40" s="10" t="s">
        <v>62</v>
      </c>
      <c r="B40" s="10" t="s">
        <v>63</v>
      </c>
      <c r="C40">
        <v>1</v>
      </c>
      <c r="D40">
        <v>0.09</v>
      </c>
      <c r="E40">
        <v>-1</v>
      </c>
      <c r="F40">
        <v>-1</v>
      </c>
      <c r="M40">
        <v>600</v>
      </c>
      <c r="N40">
        <f t="shared" si="0"/>
        <v>0.6000000000000002</v>
      </c>
      <c r="P40">
        <v>6</v>
      </c>
    </row>
    <row r="41" spans="1:16" x14ac:dyDescent="0.25">
      <c r="A41" s="4" t="s">
        <v>64</v>
      </c>
      <c r="B41" s="4" t="s">
        <v>65</v>
      </c>
      <c r="C41">
        <v>16</v>
      </c>
      <c r="D41">
        <v>0.33</v>
      </c>
      <c r="E41">
        <v>-7</v>
      </c>
      <c r="F41">
        <v>-14</v>
      </c>
      <c r="M41">
        <v>700</v>
      </c>
      <c r="N41">
        <f t="shared" si="0"/>
        <v>23.4</v>
      </c>
      <c r="P41">
        <v>14.4</v>
      </c>
    </row>
    <row r="42" spans="1:16" x14ac:dyDescent="0.25">
      <c r="A42" s="13" t="s">
        <v>85</v>
      </c>
      <c r="B42" s="13" t="s">
        <v>86</v>
      </c>
      <c r="C42">
        <v>10</v>
      </c>
      <c r="D42">
        <v>0.42</v>
      </c>
      <c r="E42">
        <v>-15</v>
      </c>
      <c r="F42">
        <v>-20</v>
      </c>
      <c r="M42">
        <v>2000</v>
      </c>
      <c r="N42">
        <f t="shared" si="0"/>
        <v>25.6</v>
      </c>
      <c r="P42">
        <v>19</v>
      </c>
    </row>
    <row r="43" spans="1:16" x14ac:dyDescent="0.25">
      <c r="A43" s="13" t="s">
        <v>87</v>
      </c>
      <c r="B43" s="1" t="s">
        <v>88</v>
      </c>
      <c r="C43">
        <v>1</v>
      </c>
      <c r="D43">
        <v>0.03</v>
      </c>
      <c r="E43">
        <v>-1</v>
      </c>
      <c r="F43">
        <v>-1</v>
      </c>
      <c r="M43">
        <v>0</v>
      </c>
      <c r="N43">
        <f t="shared" si="0"/>
        <v>1.8000000000000003</v>
      </c>
    </row>
    <row r="44" spans="1:16" x14ac:dyDescent="0.25">
      <c r="A44" s="13" t="s">
        <v>89</v>
      </c>
      <c r="B44" s="1" t="s">
        <v>90</v>
      </c>
      <c r="C44">
        <v>0.5</v>
      </c>
      <c r="D44">
        <v>0.03</v>
      </c>
      <c r="M44">
        <v>250</v>
      </c>
      <c r="N44">
        <f t="shared" si="0"/>
        <v>-9.9999999999999978E-2</v>
      </c>
    </row>
    <row r="45" spans="1:16" x14ac:dyDescent="0.25">
      <c r="A45" s="13" t="s">
        <v>91</v>
      </c>
      <c r="B45" s="1" t="s">
        <v>92</v>
      </c>
      <c r="C45">
        <v>1</v>
      </c>
      <c r="D45">
        <v>0.06</v>
      </c>
      <c r="M45">
        <v>500</v>
      </c>
      <c r="N45">
        <f t="shared" si="0"/>
        <v>-0.19999999999999996</v>
      </c>
    </row>
    <row r="46" spans="1:16" x14ac:dyDescent="0.25">
      <c r="A46" s="13" t="s">
        <v>93</v>
      </c>
      <c r="B46" s="1" t="s">
        <v>94</v>
      </c>
      <c r="C46">
        <v>1.5</v>
      </c>
      <c r="D46">
        <v>0.09</v>
      </c>
      <c r="M46">
        <v>750</v>
      </c>
      <c r="N46">
        <f t="shared" si="0"/>
        <v>-0.29999999999999982</v>
      </c>
    </row>
    <row r="47" spans="1:16" x14ac:dyDescent="0.25">
      <c r="A47" s="9" t="s">
        <v>116</v>
      </c>
      <c r="B47" s="9" t="s">
        <v>117</v>
      </c>
      <c r="C47">
        <v>16</v>
      </c>
      <c r="D47">
        <v>0.2</v>
      </c>
      <c r="E47">
        <v>-11</v>
      </c>
      <c r="F47">
        <v>-6</v>
      </c>
      <c r="M47">
        <v>0</v>
      </c>
      <c r="N47">
        <f t="shared" si="0"/>
        <v>24.4</v>
      </c>
    </row>
    <row r="48" spans="1:16" x14ac:dyDescent="0.25">
      <c r="A48" s="9" t="s">
        <v>120</v>
      </c>
      <c r="B48" s="1" t="s">
        <v>121</v>
      </c>
      <c r="C48">
        <v>2</v>
      </c>
      <c r="D48">
        <v>0.06</v>
      </c>
      <c r="M48">
        <v>600</v>
      </c>
      <c r="N48">
        <f t="shared" si="0"/>
        <v>0.8</v>
      </c>
    </row>
    <row r="49" spans="1:19" x14ac:dyDescent="0.25">
      <c r="A49" s="9" t="s">
        <v>122</v>
      </c>
      <c r="B49" s="1" t="s">
        <v>123</v>
      </c>
      <c r="C49">
        <v>4</v>
      </c>
      <c r="D49">
        <v>0.06</v>
      </c>
      <c r="E49">
        <v>1</v>
      </c>
      <c r="F49">
        <v>2</v>
      </c>
      <c r="M49">
        <v>600</v>
      </c>
      <c r="N49">
        <f t="shared" si="0"/>
        <v>0.79999999999999982</v>
      </c>
    </row>
    <row r="50" spans="1:19" x14ac:dyDescent="0.25">
      <c r="A50" s="17" t="s">
        <v>118</v>
      </c>
      <c r="B50" s="17" t="s">
        <v>119</v>
      </c>
      <c r="C50">
        <v>8</v>
      </c>
      <c r="D50">
        <v>0.24</v>
      </c>
      <c r="E50">
        <v>-14</v>
      </c>
      <c r="F50">
        <v>-17</v>
      </c>
      <c r="H50">
        <v>0.05</v>
      </c>
      <c r="M50">
        <v>2000</v>
      </c>
      <c r="N50">
        <f t="shared" si="0"/>
        <v>24.6</v>
      </c>
    </row>
    <row r="51" spans="1:19" x14ac:dyDescent="0.25">
      <c r="A51" s="17" t="s">
        <v>126</v>
      </c>
      <c r="B51" s="1" t="s">
        <v>127</v>
      </c>
      <c r="C51">
        <v>2</v>
      </c>
      <c r="D51">
        <v>0.08</v>
      </c>
      <c r="M51">
        <v>0</v>
      </c>
      <c r="N51">
        <f t="shared" si="0"/>
        <v>0.39999999999999991</v>
      </c>
    </row>
    <row r="52" spans="1:19" x14ac:dyDescent="0.25">
      <c r="A52" s="17" t="s">
        <v>124</v>
      </c>
      <c r="B52" s="1" t="s">
        <v>125</v>
      </c>
      <c r="C52">
        <v>4</v>
      </c>
      <c r="D52">
        <v>0.08</v>
      </c>
      <c r="E52">
        <v>1</v>
      </c>
      <c r="F52">
        <v>2</v>
      </c>
      <c r="M52">
        <v>0</v>
      </c>
      <c r="N52">
        <f>C52-D52*20-E52*0.8-F52*0.6-I52*5</f>
        <v>0.39999999999999991</v>
      </c>
    </row>
    <row r="53" spans="1:19" x14ac:dyDescent="0.25">
      <c r="A53" s="11" t="s">
        <v>66</v>
      </c>
      <c r="B53" s="11" t="s">
        <v>67</v>
      </c>
      <c r="C53">
        <v>0</v>
      </c>
      <c r="D53">
        <v>0.1</v>
      </c>
      <c r="E53">
        <v>0</v>
      </c>
      <c r="F53">
        <v>0</v>
      </c>
      <c r="M53">
        <v>1200</v>
      </c>
      <c r="N53">
        <f t="shared" si="0"/>
        <v>-2</v>
      </c>
      <c r="P53">
        <v>7</v>
      </c>
    </row>
    <row r="54" spans="1:19" x14ac:dyDescent="0.25">
      <c r="A54" s="11" t="s">
        <v>68</v>
      </c>
      <c r="B54" s="11" t="s">
        <v>69</v>
      </c>
      <c r="C54">
        <v>0</v>
      </c>
      <c r="D54">
        <v>0.13</v>
      </c>
      <c r="E54">
        <v>0</v>
      </c>
      <c r="F54">
        <v>0</v>
      </c>
      <c r="M54">
        <v>400</v>
      </c>
      <c r="N54">
        <f t="shared" si="0"/>
        <v>-2.6</v>
      </c>
      <c r="P54">
        <v>9.35</v>
      </c>
    </row>
    <row r="55" spans="1:19" x14ac:dyDescent="0.25">
      <c r="A55" s="11"/>
      <c r="B55" s="1" t="s">
        <v>70</v>
      </c>
      <c r="C55">
        <v>18</v>
      </c>
      <c r="D55">
        <v>0.21</v>
      </c>
      <c r="E55">
        <v>-10</v>
      </c>
      <c r="F55">
        <v>-9</v>
      </c>
      <c r="M55">
        <v>800</v>
      </c>
      <c r="N55">
        <f t="shared" si="0"/>
        <v>27.2</v>
      </c>
    </row>
    <row r="56" spans="1:19" x14ac:dyDescent="0.25">
      <c r="A56" s="11"/>
      <c r="B56" s="1" t="s">
        <v>71</v>
      </c>
      <c r="C56">
        <v>17</v>
      </c>
      <c r="D56">
        <v>0.34</v>
      </c>
      <c r="E56">
        <v>-11</v>
      </c>
      <c r="F56">
        <v>-10</v>
      </c>
      <c r="M56">
        <v>1400</v>
      </c>
      <c r="N56">
        <f t="shared" si="0"/>
        <v>25</v>
      </c>
      <c r="P56">
        <v>15.4</v>
      </c>
    </row>
    <row r="58" spans="1:19" x14ac:dyDescent="0.25">
      <c r="B58" t="s">
        <v>72</v>
      </c>
    </row>
    <row r="59" spans="1:19" x14ac:dyDescent="0.25">
      <c r="A59" s="9"/>
      <c r="B59" s="9" t="s">
        <v>82</v>
      </c>
      <c r="C59">
        <f>C4+C7</f>
        <v>15</v>
      </c>
      <c r="D59">
        <f>D4+D7</f>
        <v>0.33999999999999997</v>
      </c>
      <c r="E59">
        <f>E4+E7</f>
        <v>-8</v>
      </c>
      <c r="F59">
        <f>F4+F7</f>
        <v>-13</v>
      </c>
      <c r="G59">
        <f>G4+G7</f>
        <v>0</v>
      </c>
      <c r="H59">
        <f>H4+H7</f>
        <v>0</v>
      </c>
      <c r="I59">
        <f>I4+I7</f>
        <v>0</v>
      </c>
      <c r="J59">
        <f>J4+J7</f>
        <v>0</v>
      </c>
      <c r="K59">
        <f>K4+K7</f>
        <v>0</v>
      </c>
      <c r="L59">
        <f>L4+L7</f>
        <v>0</v>
      </c>
      <c r="M59">
        <f>M4+M7</f>
        <v>0</v>
      </c>
      <c r="N59">
        <f>N4+N7</f>
        <v>22.4</v>
      </c>
      <c r="O59">
        <f>O4+O7</f>
        <v>0</v>
      </c>
      <c r="P59">
        <f>P4+P7</f>
        <v>14.356517999999999</v>
      </c>
      <c r="Q59">
        <f>P59*0.024</f>
        <v>0.34455643199999997</v>
      </c>
    </row>
    <row r="60" spans="1:19" x14ac:dyDescent="0.25">
      <c r="A60" s="9"/>
      <c r="B60" s="9" t="s">
        <v>80</v>
      </c>
      <c r="C60">
        <f>C5+C7</f>
        <v>15</v>
      </c>
      <c r="D60">
        <f>D5+D7</f>
        <v>0.27</v>
      </c>
      <c r="E60">
        <f>E5+E7</f>
        <v>-8</v>
      </c>
      <c r="F60">
        <f>F5+F7</f>
        <v>-11</v>
      </c>
      <c r="G60">
        <f>G5+G7</f>
        <v>0</v>
      </c>
      <c r="H60">
        <f>H5+H7</f>
        <v>0</v>
      </c>
      <c r="I60">
        <f>I5+I7</f>
        <v>0</v>
      </c>
      <c r="J60">
        <f>J5+J7</f>
        <v>0</v>
      </c>
      <c r="K60">
        <f>K5+K7</f>
        <v>0</v>
      </c>
      <c r="L60">
        <f>L5+L7</f>
        <v>0</v>
      </c>
      <c r="M60">
        <f>M5+M7</f>
        <v>600</v>
      </c>
      <c r="N60">
        <f>N5+N7</f>
        <v>22.6</v>
      </c>
      <c r="O60">
        <f>O5+O7</f>
        <v>0</v>
      </c>
      <c r="P60">
        <f>P5+P7</f>
        <v>10.987850999999999</v>
      </c>
      <c r="Q60">
        <f t="shared" ref="Q60:Q106" si="1">P60*0.024</f>
        <v>0.263708424</v>
      </c>
    </row>
    <row r="61" spans="1:19" x14ac:dyDescent="0.25">
      <c r="A61" s="9"/>
      <c r="B61" s="14" t="s">
        <v>114</v>
      </c>
      <c r="C61">
        <f>C4+C7+C9</f>
        <v>16</v>
      </c>
      <c r="D61">
        <f>D4+D7+D9</f>
        <v>0.42999999999999994</v>
      </c>
      <c r="E61">
        <f>E4+E7+E9</f>
        <v>-9</v>
      </c>
      <c r="F61">
        <f>F4+F7+F9</f>
        <v>-14</v>
      </c>
      <c r="G61">
        <f>G4+G7+G9</f>
        <v>0</v>
      </c>
      <c r="H61">
        <f>H4+H7+H9</f>
        <v>0</v>
      </c>
      <c r="I61">
        <f>I4+I7+I9</f>
        <v>0</v>
      </c>
      <c r="J61">
        <f>J4+J7+J9</f>
        <v>0</v>
      </c>
      <c r="K61">
        <f>K4+K7+K9</f>
        <v>0</v>
      </c>
      <c r="L61">
        <f>L4+L7+L9</f>
        <v>0</v>
      </c>
      <c r="M61">
        <f>M4+M7+M9</f>
        <v>600</v>
      </c>
      <c r="N61">
        <f>N4+N7+N9</f>
        <v>23</v>
      </c>
      <c r="O61">
        <f>O4+O7+O9</f>
        <v>0</v>
      </c>
      <c r="P61">
        <f>P4+P7+P9</f>
        <v>20.356518000000001</v>
      </c>
      <c r="Q61">
        <f t="shared" si="1"/>
        <v>0.48855643200000004</v>
      </c>
      <c r="S61" t="s">
        <v>75</v>
      </c>
    </row>
    <row r="62" spans="1:19" x14ac:dyDescent="0.25">
      <c r="A62" s="9"/>
      <c r="B62" s="14" t="s">
        <v>115</v>
      </c>
      <c r="C62">
        <f>C5+C7+C9</f>
        <v>16</v>
      </c>
      <c r="D62">
        <f>D5+D7+D9</f>
        <v>0.36</v>
      </c>
      <c r="E62">
        <f>E5+E7+E9</f>
        <v>-9</v>
      </c>
      <c r="F62">
        <f>F5+F7+F9</f>
        <v>-12</v>
      </c>
      <c r="G62">
        <f>G5+G7+G9</f>
        <v>0</v>
      </c>
      <c r="H62">
        <f>H5+H7+H9</f>
        <v>0</v>
      </c>
      <c r="I62">
        <f>I5+I7+I9</f>
        <v>0</v>
      </c>
      <c r="J62">
        <f>J5+J7+J9</f>
        <v>0</v>
      </c>
      <c r="K62">
        <f>K5+K7+K9</f>
        <v>0</v>
      </c>
      <c r="L62">
        <f>L5+L7+L9</f>
        <v>0</v>
      </c>
      <c r="M62">
        <f>M5+M7+M9</f>
        <v>1200</v>
      </c>
      <c r="N62">
        <f>N5+N7+N9</f>
        <v>23.200000000000003</v>
      </c>
      <c r="O62">
        <f>O5+O7+O9</f>
        <v>0</v>
      </c>
      <c r="P62">
        <f>P5+P7+P9</f>
        <v>16.987850999999999</v>
      </c>
      <c r="Q62">
        <f t="shared" si="1"/>
        <v>0.40770842400000001</v>
      </c>
      <c r="S62" t="s">
        <v>75</v>
      </c>
    </row>
    <row r="63" spans="1:19" x14ac:dyDescent="0.25">
      <c r="Q63">
        <f t="shared" si="1"/>
        <v>0</v>
      </c>
    </row>
    <row r="64" spans="1:19" x14ac:dyDescent="0.25">
      <c r="A64" s="16"/>
      <c r="B64" s="16" t="s">
        <v>96</v>
      </c>
      <c r="C64">
        <f>C10</f>
        <v>13</v>
      </c>
      <c r="D64">
        <f>D10</f>
        <v>0.19</v>
      </c>
      <c r="E64">
        <f>E10</f>
        <v>-8</v>
      </c>
      <c r="F64">
        <f>F10</f>
        <v>-11</v>
      </c>
      <c r="G64">
        <f>G10</f>
        <v>0</v>
      </c>
      <c r="H64">
        <f>H10</f>
        <v>0</v>
      </c>
      <c r="I64">
        <f>I10</f>
        <v>0</v>
      </c>
      <c r="J64">
        <f>J10</f>
        <v>0</v>
      </c>
      <c r="K64">
        <f>K10</f>
        <v>0</v>
      </c>
      <c r="L64">
        <f>L10</f>
        <v>0</v>
      </c>
      <c r="M64">
        <f>M10</f>
        <v>0</v>
      </c>
      <c r="N64">
        <f>N10</f>
        <v>22.2</v>
      </c>
      <c r="O64">
        <f>O10</f>
        <v>0</v>
      </c>
      <c r="P64">
        <f>P10</f>
        <v>0</v>
      </c>
      <c r="Q64">
        <f t="shared" si="1"/>
        <v>0</v>
      </c>
      <c r="S64" t="s">
        <v>75</v>
      </c>
    </row>
    <row r="65" spans="1:19" x14ac:dyDescent="0.25">
      <c r="A65" s="16"/>
      <c r="B65" s="16" t="s">
        <v>98</v>
      </c>
      <c r="C65">
        <f>C11</f>
        <v>14</v>
      </c>
      <c r="D65">
        <f>D11</f>
        <v>0.2</v>
      </c>
      <c r="E65">
        <v>-7</v>
      </c>
      <c r="F65">
        <v>12</v>
      </c>
      <c r="G65">
        <f>G11</f>
        <v>0</v>
      </c>
      <c r="H65">
        <f>H11</f>
        <v>0</v>
      </c>
      <c r="I65">
        <f>I11</f>
        <v>0</v>
      </c>
      <c r="J65">
        <f>J11</f>
        <v>0</v>
      </c>
      <c r="K65">
        <f>K11</f>
        <v>0</v>
      </c>
      <c r="L65">
        <f>L11</f>
        <v>0</v>
      </c>
      <c r="M65">
        <f>M11</f>
        <v>300</v>
      </c>
      <c r="N65">
        <f>N11</f>
        <v>22.200000000000003</v>
      </c>
      <c r="O65">
        <f>O11</f>
        <v>0</v>
      </c>
      <c r="P65">
        <f>P11</f>
        <v>0</v>
      </c>
      <c r="Q65">
        <f t="shared" si="1"/>
        <v>0</v>
      </c>
      <c r="S65" t="s">
        <v>75</v>
      </c>
    </row>
    <row r="66" spans="1:19" x14ac:dyDescent="0.25">
      <c r="Q66">
        <f t="shared" si="1"/>
        <v>0</v>
      </c>
    </row>
    <row r="67" spans="1:19" x14ac:dyDescent="0.25">
      <c r="A67" s="4"/>
      <c r="B67" s="4" t="s">
        <v>13</v>
      </c>
      <c r="Q67">
        <f t="shared" si="1"/>
        <v>0</v>
      </c>
    </row>
    <row r="68" spans="1:19" x14ac:dyDescent="0.25">
      <c r="A68" s="4"/>
      <c r="B68" s="1" t="s">
        <v>15</v>
      </c>
      <c r="C68">
        <f>SUM(C14,C15,C16,C12)</f>
        <v>22</v>
      </c>
      <c r="D68">
        <f>SUM(D14,D15,D16,D12)</f>
        <v>0.43</v>
      </c>
      <c r="E68">
        <f>SUM(E14,E15,E16,E12)</f>
        <v>-8</v>
      </c>
      <c r="F68">
        <f>SUM(F14,F15,F16,F12)</f>
        <v>-7</v>
      </c>
      <c r="G68">
        <f>SUM(G14,G15,G16,G12)</f>
        <v>0</v>
      </c>
      <c r="H68">
        <f>SUM(H14,H15,H16,H12)</f>
        <v>0</v>
      </c>
      <c r="I68">
        <f>SUM(I14,I15,I16,I12)</f>
        <v>0</v>
      </c>
      <c r="J68">
        <f>SUM(J14,J15,J16,J12)</f>
        <v>0</v>
      </c>
      <c r="K68">
        <f>SUM(K14,K15,K16,K12)</f>
        <v>0</v>
      </c>
      <c r="L68">
        <f>SUM(L14,L15,L16,L12)</f>
        <v>0</v>
      </c>
      <c r="M68">
        <f>SUM(M14,M15,M16,M12)</f>
        <v>1400</v>
      </c>
      <c r="N68">
        <f>SUM(N14,N15,N16,N12)</f>
        <v>23.999999999999996</v>
      </c>
      <c r="O68">
        <f>SUM(O14,O15,O16,O12)</f>
        <v>0</v>
      </c>
      <c r="P68">
        <f>SUM(P14,P15,P16,P12)</f>
        <v>19.399999999999999</v>
      </c>
      <c r="Q68">
        <f t="shared" si="1"/>
        <v>0.46559999999999996</v>
      </c>
      <c r="S68" t="s">
        <v>73</v>
      </c>
    </row>
    <row r="69" spans="1:19" x14ac:dyDescent="0.25">
      <c r="A69" s="4"/>
      <c r="B69" s="2" t="s">
        <v>21</v>
      </c>
      <c r="C69">
        <f>SUM(C17,C18,C19,C20,C12)</f>
        <v>13</v>
      </c>
      <c r="D69">
        <f>SUM(D17,D18,D19,D20,D12)</f>
        <v>0.39</v>
      </c>
      <c r="E69">
        <f>SUM(E17,E18,E19,E20,E12)</f>
        <v>-13</v>
      </c>
      <c r="F69">
        <f>SUM(F17,F18,F19,F20,F12)</f>
        <v>-14</v>
      </c>
      <c r="G69">
        <f>SUM(G17,G18,G19,G20,G12)</f>
        <v>0</v>
      </c>
      <c r="H69">
        <f>SUM(H17,H18,H19,H20,H12)</f>
        <v>0</v>
      </c>
      <c r="I69">
        <f>SUM(I17,I18,I19,I20,I12)</f>
        <v>0</v>
      </c>
      <c r="J69">
        <f>SUM(J17,J18,J19,J20,J12)</f>
        <v>0</v>
      </c>
      <c r="K69">
        <f>SUM(K17,K18,K19,K20,K12)</f>
        <v>0</v>
      </c>
      <c r="L69">
        <f>SUM(L17,L18,L19,L20,L12)</f>
        <v>0</v>
      </c>
      <c r="M69">
        <f>SUM(M17,M18,M19,M20,M12)</f>
        <v>1500</v>
      </c>
      <c r="N69">
        <f>SUM(N17,N18,N19,N20,N12)</f>
        <v>24.000000000000004</v>
      </c>
      <c r="O69">
        <f>SUM(O17,O18,O19,O20,O12)</f>
        <v>0</v>
      </c>
      <c r="P69">
        <f>SUM(P17,P18,P19,P20,P12)</f>
        <v>16.899999999999999</v>
      </c>
      <c r="Q69">
        <f t="shared" si="1"/>
        <v>0.40559999999999996</v>
      </c>
      <c r="S69" t="s">
        <v>74</v>
      </c>
    </row>
    <row r="70" spans="1:19" x14ac:dyDescent="0.25">
      <c r="A70" s="4"/>
      <c r="B70" s="3" t="s">
        <v>29</v>
      </c>
      <c r="C70">
        <f>SUM(C22,C21,C12,C19,C18,C17)</f>
        <v>17</v>
      </c>
      <c r="D70">
        <f>SUM(D22,D21,D12,D19,D18,D17)</f>
        <v>0.43</v>
      </c>
      <c r="E70">
        <f>SUM(E22,E21,E12,E19,E18,E17)</f>
        <v>-6</v>
      </c>
      <c r="F70">
        <f>SUM(F22,F21,F12,F19,F18,F17)</f>
        <v>-6</v>
      </c>
      <c r="G70">
        <f>SUM(G22,G21,G12,G19,G18,G17)</f>
        <v>0</v>
      </c>
      <c r="H70">
        <f>SUM(H22,H21,H12,H19,H18,H17)</f>
        <v>0</v>
      </c>
      <c r="I70">
        <f>SUM(I22,I21,I12,I19,I18,I17)</f>
        <v>0</v>
      </c>
      <c r="J70">
        <f>SUM(J22,J21,J12,J19,J18,J17)</f>
        <v>0</v>
      </c>
      <c r="K70">
        <f>SUM(K22,K21,K12,K19,K18,K17)</f>
        <v>0</v>
      </c>
      <c r="L70">
        <f>SUM(L22,L21,L12,L19,L18,L17)</f>
        <v>0</v>
      </c>
      <c r="M70">
        <f>SUM(M22,M21,M12,M19,M18,M17)</f>
        <v>1850</v>
      </c>
      <c r="N70">
        <f>SUM(N22,N21,N12,N19,N18,N17)</f>
        <v>16.8</v>
      </c>
      <c r="O70">
        <f>SUM(O22,O21,O12,O19,O18,O17)</f>
        <v>0</v>
      </c>
      <c r="P70">
        <f>SUM(P22,P21,P12,P19,P18,P17)</f>
        <v>0</v>
      </c>
      <c r="Q70">
        <f t="shared" si="1"/>
        <v>0</v>
      </c>
    </row>
    <row r="71" spans="1:19" x14ac:dyDescent="0.25">
      <c r="Q71">
        <f t="shared" si="1"/>
        <v>0</v>
      </c>
    </row>
    <row r="72" spans="1:19" x14ac:dyDescent="0.25">
      <c r="A72" s="5"/>
      <c r="B72" s="5" t="s">
        <v>33</v>
      </c>
      <c r="C72">
        <f>SUM(C23,C24,C25,C26)</f>
        <v>16</v>
      </c>
      <c r="D72">
        <f>SUM(D23,D24,D25,D26)</f>
        <v>0.35</v>
      </c>
      <c r="E72">
        <f>SUM(E23,E24,E25,E26)</f>
        <v>-11</v>
      </c>
      <c r="F72">
        <f>SUM(F23,F24,F25,F26)</f>
        <v>-11</v>
      </c>
      <c r="G72">
        <f>SUM(G23,G24,G25,G26)</f>
        <v>0</v>
      </c>
      <c r="H72">
        <f>SUM(H23,H24,H25,H26)</f>
        <v>0</v>
      </c>
      <c r="I72">
        <f>SUM(I23,I24,I25,I26)</f>
        <v>0</v>
      </c>
      <c r="J72">
        <f>SUM(J23,J24,J25,J26)</f>
        <v>0</v>
      </c>
      <c r="K72">
        <f>SUM(K23,K24,K25,K26)</f>
        <v>0</v>
      </c>
      <c r="L72">
        <f>SUM(L23,L24,L25,L26)</f>
        <v>0</v>
      </c>
      <c r="M72">
        <f>SUM(M23,M24,M25,M26)</f>
        <v>1300</v>
      </c>
      <c r="N72">
        <f>SUM(N23,N24,N25,N26)</f>
        <v>24.400000000000002</v>
      </c>
      <c r="O72">
        <f>SUM(O23,O24,O25,O26)</f>
        <v>0</v>
      </c>
      <c r="P72">
        <f>SUM(P23,P24,P25,P26)</f>
        <v>15</v>
      </c>
      <c r="Q72">
        <f t="shared" si="1"/>
        <v>0.36</v>
      </c>
      <c r="S72" t="s">
        <v>74</v>
      </c>
    </row>
    <row r="73" spans="1:19" x14ac:dyDescent="0.25">
      <c r="Q73">
        <f t="shared" si="1"/>
        <v>0</v>
      </c>
    </row>
    <row r="74" spans="1:19" x14ac:dyDescent="0.25">
      <c r="A74" s="6"/>
      <c r="B74" s="6" t="s">
        <v>41</v>
      </c>
      <c r="Q74">
        <f t="shared" si="1"/>
        <v>0</v>
      </c>
    </row>
    <row r="75" spans="1:19" x14ac:dyDescent="0.25">
      <c r="A75" s="6"/>
      <c r="B75" s="1" t="s">
        <v>43</v>
      </c>
      <c r="C75">
        <f>SUM(C29,C28,C27)</f>
        <v>19</v>
      </c>
      <c r="D75">
        <f>SUM(D29,D28,D27)</f>
        <v>0.36</v>
      </c>
      <c r="E75">
        <f>SUM(E29,E28,E27)</f>
        <v>-9</v>
      </c>
      <c r="F75">
        <f>SUM(F29,F28,F27)</f>
        <v>-6</v>
      </c>
      <c r="G75">
        <f>SUM(G29,G28,G27)</f>
        <v>0</v>
      </c>
      <c r="H75">
        <f>SUM(H29,H28,H27)</f>
        <v>0</v>
      </c>
      <c r="I75">
        <f>SUM(I29,I28,I27)</f>
        <v>0</v>
      </c>
      <c r="J75">
        <f>SUM(J29,J28,J27)</f>
        <v>0</v>
      </c>
      <c r="K75">
        <f>SUM(K29,K28,K27)</f>
        <v>0</v>
      </c>
      <c r="L75">
        <f>SUM(L29,L28,L27)</f>
        <v>0</v>
      </c>
      <c r="M75">
        <f>SUM(M29,M28,M27)</f>
        <v>2000</v>
      </c>
      <c r="N75">
        <f>SUM(N29,N28,N27)</f>
        <v>22.599999999999998</v>
      </c>
      <c r="O75">
        <f>SUM(O29,O28,O27)</f>
        <v>0</v>
      </c>
      <c r="P75">
        <f>SUM(P29,P28,P27)</f>
        <v>16.7</v>
      </c>
      <c r="Q75">
        <f t="shared" si="1"/>
        <v>0.40079999999999999</v>
      </c>
      <c r="S75" t="s">
        <v>74</v>
      </c>
    </row>
    <row r="76" spans="1:19" x14ac:dyDescent="0.25">
      <c r="A76" s="6"/>
      <c r="B76" s="2" t="s">
        <v>46</v>
      </c>
      <c r="C76">
        <f>SUM(C31,C30,C27,C29)</f>
        <v>20</v>
      </c>
      <c r="D76">
        <f>SUM(D31,D30,D27,D29)</f>
        <v>0.35</v>
      </c>
      <c r="E76">
        <f>SUM(E31,E30,E27,E29)</f>
        <v>-4</v>
      </c>
      <c r="F76">
        <f>SUM(F31,F30,F27,F29)</f>
        <v>-4</v>
      </c>
      <c r="G76">
        <f>SUM(G31,G30,G27,G29)</f>
        <v>0</v>
      </c>
      <c r="H76">
        <f>SUM(H31,H30,H27,H29)</f>
        <v>0</v>
      </c>
      <c r="I76">
        <f>SUM(I31,I30,I27,I29)</f>
        <v>0</v>
      </c>
      <c r="J76">
        <f>SUM(J31,J30,J27,J29)</f>
        <v>0</v>
      </c>
      <c r="K76">
        <f>SUM(K31,K30,K27,K29)</f>
        <v>0</v>
      </c>
      <c r="L76">
        <f>SUM(L31,L30,L27,L29)</f>
        <v>0</v>
      </c>
      <c r="M76">
        <f>SUM(M31,M30,M27,M29)</f>
        <v>2000</v>
      </c>
      <c r="N76">
        <f>SUM(N31,N30,N27,N29)</f>
        <v>18.600000000000001</v>
      </c>
      <c r="O76">
        <f>SUM(O31,O30,O27,O29)</f>
        <v>0</v>
      </c>
      <c r="P76">
        <f>SUM(P31,P30,P27,P29)</f>
        <v>0</v>
      </c>
      <c r="Q76">
        <f t="shared" si="1"/>
        <v>0</v>
      </c>
    </row>
    <row r="77" spans="1:19" x14ac:dyDescent="0.25">
      <c r="Q77">
        <f t="shared" si="1"/>
        <v>0</v>
      </c>
    </row>
    <row r="78" spans="1:19" x14ac:dyDescent="0.25">
      <c r="A78" s="7"/>
      <c r="B78" s="7" t="s">
        <v>48</v>
      </c>
      <c r="Q78">
        <f t="shared" si="1"/>
        <v>0</v>
      </c>
    </row>
    <row r="79" spans="1:19" x14ac:dyDescent="0.25">
      <c r="A79" s="7"/>
      <c r="B79" s="1" t="s">
        <v>50</v>
      </c>
      <c r="C79">
        <f>C35+C32</f>
        <v>18</v>
      </c>
      <c r="D79">
        <f>D35+D32</f>
        <v>0.36</v>
      </c>
      <c r="E79">
        <f>E35+E32</f>
        <v>-9</v>
      </c>
      <c r="F79">
        <f>F35+F32</f>
        <v>-8</v>
      </c>
      <c r="G79">
        <f>G35+G32</f>
        <v>0</v>
      </c>
      <c r="H79">
        <f>H35+H32</f>
        <v>0</v>
      </c>
      <c r="I79">
        <f>I35+I32</f>
        <v>0</v>
      </c>
      <c r="J79">
        <f>J35+J32</f>
        <v>0</v>
      </c>
      <c r="K79">
        <f>K35+K32</f>
        <v>0</v>
      </c>
      <c r="L79">
        <f>L35+L32</f>
        <v>0</v>
      </c>
      <c r="M79">
        <f>M35+M32</f>
        <v>1450</v>
      </c>
      <c r="N79">
        <f>N35+N32</f>
        <v>22.799999999999997</v>
      </c>
      <c r="O79">
        <f>O35+O32</f>
        <v>0</v>
      </c>
      <c r="P79">
        <f>P35+P32</f>
        <v>0</v>
      </c>
      <c r="Q79">
        <f t="shared" si="1"/>
        <v>0</v>
      </c>
    </row>
    <row r="80" spans="1:19" x14ac:dyDescent="0.25">
      <c r="A80" s="7"/>
      <c r="B80" s="2" t="s">
        <v>52</v>
      </c>
      <c r="C80">
        <f>C36+C32</f>
        <v>16</v>
      </c>
      <c r="D80">
        <f>D36+D32</f>
        <v>0.35</v>
      </c>
      <c r="E80">
        <f>E36+E32</f>
        <v>-12</v>
      </c>
      <c r="F80">
        <f>F36+F32</f>
        <v>-7</v>
      </c>
      <c r="G80">
        <f>G36+G32</f>
        <v>0</v>
      </c>
      <c r="H80">
        <f>H36+H32</f>
        <v>0</v>
      </c>
      <c r="I80">
        <f>I36+I32</f>
        <v>0</v>
      </c>
      <c r="J80">
        <f>J36+J32</f>
        <v>0</v>
      </c>
      <c r="K80">
        <f>K36+K32</f>
        <v>0</v>
      </c>
      <c r="L80">
        <f>L36+L32</f>
        <v>0</v>
      </c>
      <c r="M80">
        <f>M36+M32</f>
        <v>1500</v>
      </c>
      <c r="N80">
        <f>N36+N32</f>
        <v>22.8</v>
      </c>
      <c r="O80">
        <f>O36+O32</f>
        <v>0</v>
      </c>
      <c r="P80">
        <f>P36+P32</f>
        <v>0</v>
      </c>
      <c r="Q80">
        <f t="shared" si="1"/>
        <v>0</v>
      </c>
    </row>
    <row r="81" spans="1:19" x14ac:dyDescent="0.25">
      <c r="A81" s="7"/>
      <c r="B81" s="7" t="s">
        <v>52</v>
      </c>
    </row>
    <row r="82" spans="1:19" x14ac:dyDescent="0.25">
      <c r="A82" s="7"/>
      <c r="B82" s="1" t="s">
        <v>50</v>
      </c>
      <c r="C82">
        <f>SUM(C35,C34)</f>
        <v>17</v>
      </c>
      <c r="D82">
        <f>SUM(D35,D34)</f>
        <v>0.34</v>
      </c>
      <c r="E82">
        <f>SUM(E35,E34)</f>
        <v>-9</v>
      </c>
      <c r="F82">
        <f>SUM(F35,F34)</f>
        <v>-9</v>
      </c>
      <c r="G82">
        <f>SUM(G35,G34)</f>
        <v>0</v>
      </c>
      <c r="H82">
        <f>SUM(H35,H34)</f>
        <v>0</v>
      </c>
      <c r="I82">
        <f>SUM(I35,I34)</f>
        <v>0</v>
      </c>
      <c r="J82">
        <f>SUM(J35,J34)</f>
        <v>0</v>
      </c>
      <c r="K82">
        <f>SUM(K35,K34)</f>
        <v>0</v>
      </c>
      <c r="L82">
        <f>SUM(L35,L34)</f>
        <v>0</v>
      </c>
      <c r="M82">
        <f>SUM(M35,M34)</f>
        <v>1200</v>
      </c>
      <c r="N82">
        <f>SUM(N35,N34)</f>
        <v>22.799999999999997</v>
      </c>
      <c r="O82">
        <f>SUM(O35,O34)</f>
        <v>0</v>
      </c>
      <c r="P82">
        <f>SUM(P35,P34)</f>
        <v>0</v>
      </c>
      <c r="Q82">
        <f t="shared" si="1"/>
        <v>0</v>
      </c>
      <c r="S82" t="s">
        <v>75</v>
      </c>
    </row>
    <row r="83" spans="1:19" x14ac:dyDescent="0.25">
      <c r="A83" s="7"/>
      <c r="B83" s="2" t="s">
        <v>52</v>
      </c>
      <c r="C83">
        <f>SUM(C36,C34)</f>
        <v>15</v>
      </c>
      <c r="D83">
        <f>SUM(D36,D34)</f>
        <v>0.33</v>
      </c>
      <c r="E83">
        <f>SUM(E36,E34)</f>
        <v>-12</v>
      </c>
      <c r="F83">
        <f>SUM(F36,F34)</f>
        <v>-8</v>
      </c>
      <c r="G83">
        <f>SUM(G36,G34)</f>
        <v>0</v>
      </c>
      <c r="H83">
        <f>SUM(H36,H34)</f>
        <v>0</v>
      </c>
      <c r="I83">
        <f>SUM(I36,I34)</f>
        <v>0</v>
      </c>
      <c r="J83">
        <f>SUM(J36,J34)</f>
        <v>0</v>
      </c>
      <c r="K83">
        <f>SUM(K36,K34)</f>
        <v>0</v>
      </c>
      <c r="L83">
        <f>SUM(L36,L34)</f>
        <v>0</v>
      </c>
      <c r="M83">
        <f>SUM(M36,M34)</f>
        <v>1250</v>
      </c>
      <c r="N83">
        <f>SUM(N36,N34)</f>
        <v>22.8</v>
      </c>
      <c r="O83">
        <f>SUM(O36,O34)</f>
        <v>0</v>
      </c>
      <c r="P83">
        <f>SUM(P36,P34)</f>
        <v>0</v>
      </c>
      <c r="Q83">
        <f t="shared" si="1"/>
        <v>0</v>
      </c>
      <c r="S83" t="s">
        <v>74</v>
      </c>
    </row>
    <row r="84" spans="1:19" x14ac:dyDescent="0.25">
      <c r="Q84">
        <f t="shared" si="1"/>
        <v>0</v>
      </c>
    </row>
    <row r="85" spans="1:19" x14ac:dyDescent="0.25">
      <c r="A85" s="8"/>
      <c r="B85" s="8" t="s">
        <v>54</v>
      </c>
      <c r="C85">
        <f>SUM(C37,C38)</f>
        <v>18</v>
      </c>
      <c r="D85">
        <f>SUM(D37,D38)</f>
        <v>0.28999999999999998</v>
      </c>
      <c r="E85">
        <f>SUM(E37,E38)</f>
        <v>-9</v>
      </c>
      <c r="F85">
        <f>SUM(F37,F38)</f>
        <v>-8</v>
      </c>
      <c r="G85">
        <f>SUM(G37,G38)</f>
        <v>0</v>
      </c>
      <c r="H85">
        <f>SUM(H37,H38)</f>
        <v>0</v>
      </c>
      <c r="I85">
        <f>SUM(I37,I38)</f>
        <v>0</v>
      </c>
      <c r="J85">
        <f>SUM(J37,J38)</f>
        <v>0</v>
      </c>
      <c r="K85">
        <f>SUM(K37,K38)</f>
        <v>0</v>
      </c>
      <c r="L85">
        <f>SUM(L37,L38)</f>
        <v>0</v>
      </c>
      <c r="M85">
        <f>SUM(M37,M38)</f>
        <v>1200</v>
      </c>
      <c r="N85">
        <f>SUM(N37,N38)</f>
        <v>24.2</v>
      </c>
      <c r="O85">
        <f>SUM(O37,O38)</f>
        <v>0</v>
      </c>
      <c r="P85">
        <f>SUM(P37,P38)</f>
        <v>12.5</v>
      </c>
      <c r="Q85">
        <f t="shared" si="1"/>
        <v>0.3</v>
      </c>
      <c r="S85" t="s">
        <v>73</v>
      </c>
    </row>
    <row r="86" spans="1:19" x14ac:dyDescent="0.25">
      <c r="Q86">
        <f t="shared" si="1"/>
        <v>0</v>
      </c>
    </row>
    <row r="87" spans="1:19" x14ac:dyDescent="0.25">
      <c r="A87" s="10"/>
      <c r="B87" s="10" t="s">
        <v>76</v>
      </c>
      <c r="C87">
        <f>SUM(C39,C40)</f>
        <v>14</v>
      </c>
      <c r="D87">
        <f>SUM(D39,D40)</f>
        <v>0.3</v>
      </c>
      <c r="E87">
        <f>SUM(E39,E40)</f>
        <v>-11</v>
      </c>
      <c r="F87">
        <f>SUM(F39,F40)</f>
        <v>-11</v>
      </c>
      <c r="G87">
        <f>SUM(G39,G40)</f>
        <v>0</v>
      </c>
      <c r="H87">
        <f>SUM(H39,H40)</f>
        <v>0</v>
      </c>
      <c r="I87">
        <f>SUM(I39,I40)</f>
        <v>0</v>
      </c>
      <c r="J87">
        <f>SUM(J39,J40)</f>
        <v>0</v>
      </c>
      <c r="K87">
        <f>SUM(K39,K40)</f>
        <v>0</v>
      </c>
      <c r="L87">
        <f>SUM(L39,L40)</f>
        <v>0</v>
      </c>
      <c r="M87">
        <f>SUM(M39,M40)</f>
        <v>1350</v>
      </c>
      <c r="N87">
        <f>SUM(N39,N40)</f>
        <v>23.400000000000002</v>
      </c>
      <c r="O87">
        <f>SUM(O39,O40)</f>
        <v>0</v>
      </c>
      <c r="P87">
        <f>SUM(P39,P40)</f>
        <v>15</v>
      </c>
      <c r="Q87">
        <f t="shared" si="1"/>
        <v>0.36</v>
      </c>
      <c r="S87" t="s">
        <v>75</v>
      </c>
    </row>
    <row r="88" spans="1:19" x14ac:dyDescent="0.25">
      <c r="A88" s="10"/>
      <c r="B88" s="10" t="s">
        <v>61</v>
      </c>
      <c r="C88">
        <f>C39</f>
        <v>13</v>
      </c>
      <c r="D88">
        <f t="shared" ref="D88:P88" si="2">D39</f>
        <v>0.21</v>
      </c>
      <c r="E88">
        <f t="shared" si="2"/>
        <v>-10</v>
      </c>
      <c r="F88">
        <f t="shared" si="2"/>
        <v>-10</v>
      </c>
      <c r="G88">
        <f t="shared" si="2"/>
        <v>0</v>
      </c>
      <c r="H88">
        <f t="shared" si="2"/>
        <v>0</v>
      </c>
      <c r="I88">
        <f t="shared" si="2"/>
        <v>0</v>
      </c>
      <c r="J88">
        <f t="shared" si="2"/>
        <v>0</v>
      </c>
      <c r="K88">
        <f t="shared" si="2"/>
        <v>0</v>
      </c>
      <c r="L88">
        <f t="shared" si="2"/>
        <v>0</v>
      </c>
      <c r="M88">
        <f t="shared" si="2"/>
        <v>750</v>
      </c>
      <c r="N88">
        <f t="shared" si="2"/>
        <v>22.8</v>
      </c>
      <c r="O88">
        <f t="shared" si="2"/>
        <v>0</v>
      </c>
      <c r="P88">
        <f t="shared" si="2"/>
        <v>9</v>
      </c>
      <c r="Q88">
        <f t="shared" si="1"/>
        <v>0.216</v>
      </c>
    </row>
    <row r="89" spans="1:19" x14ac:dyDescent="0.25">
      <c r="Q89">
        <f t="shared" si="1"/>
        <v>0</v>
      </c>
    </row>
    <row r="90" spans="1:19" x14ac:dyDescent="0.25">
      <c r="A90" s="4"/>
      <c r="B90" s="4" t="s">
        <v>65</v>
      </c>
      <c r="C90">
        <f>C41</f>
        <v>16</v>
      </c>
      <c r="D90">
        <f t="shared" ref="D90:P90" si="3">D41</f>
        <v>0.33</v>
      </c>
      <c r="E90">
        <f t="shared" si="3"/>
        <v>-7</v>
      </c>
      <c r="F90">
        <f t="shared" si="3"/>
        <v>-14</v>
      </c>
      <c r="G90">
        <f t="shared" si="3"/>
        <v>0</v>
      </c>
      <c r="H90">
        <f t="shared" si="3"/>
        <v>0</v>
      </c>
      <c r="I90">
        <f t="shared" si="3"/>
        <v>0</v>
      </c>
      <c r="J90">
        <f t="shared" si="3"/>
        <v>0</v>
      </c>
      <c r="K90">
        <f t="shared" si="3"/>
        <v>0</v>
      </c>
      <c r="L90">
        <f t="shared" si="3"/>
        <v>0</v>
      </c>
      <c r="M90">
        <f t="shared" si="3"/>
        <v>700</v>
      </c>
      <c r="N90">
        <f t="shared" si="3"/>
        <v>23.4</v>
      </c>
      <c r="O90">
        <f t="shared" si="3"/>
        <v>0</v>
      </c>
      <c r="P90">
        <f t="shared" si="3"/>
        <v>14.4</v>
      </c>
      <c r="Q90">
        <f t="shared" si="1"/>
        <v>0.34560000000000002</v>
      </c>
      <c r="S90" t="s">
        <v>75</v>
      </c>
    </row>
    <row r="91" spans="1:19" x14ac:dyDescent="0.25">
      <c r="Q91">
        <f t="shared" si="1"/>
        <v>0</v>
      </c>
    </row>
    <row r="92" spans="1:19" x14ac:dyDescent="0.25">
      <c r="A92" s="13"/>
      <c r="B92" s="13" t="s">
        <v>86</v>
      </c>
      <c r="C92">
        <f>C42+C43</f>
        <v>11</v>
      </c>
      <c r="D92">
        <f t="shared" ref="D92:P92" si="4">D42+D43</f>
        <v>0.44999999999999996</v>
      </c>
      <c r="E92">
        <f t="shared" si="4"/>
        <v>-16</v>
      </c>
      <c r="F92">
        <f t="shared" si="4"/>
        <v>-21</v>
      </c>
      <c r="G92">
        <f t="shared" si="4"/>
        <v>0</v>
      </c>
      <c r="H92">
        <f t="shared" si="4"/>
        <v>0</v>
      </c>
      <c r="I92">
        <f t="shared" si="4"/>
        <v>0</v>
      </c>
      <c r="J92">
        <f t="shared" si="4"/>
        <v>0</v>
      </c>
      <c r="K92">
        <f t="shared" si="4"/>
        <v>0</v>
      </c>
      <c r="L92">
        <f t="shared" si="4"/>
        <v>0</v>
      </c>
      <c r="M92">
        <f t="shared" si="4"/>
        <v>2000</v>
      </c>
      <c r="N92">
        <f t="shared" si="4"/>
        <v>27.400000000000002</v>
      </c>
      <c r="O92">
        <f t="shared" si="4"/>
        <v>0</v>
      </c>
      <c r="P92">
        <f t="shared" si="4"/>
        <v>19</v>
      </c>
      <c r="Q92">
        <f t="shared" si="1"/>
        <v>0.45600000000000002</v>
      </c>
    </row>
    <row r="93" spans="1:19" x14ac:dyDescent="0.25">
      <c r="Q93">
        <f t="shared" si="1"/>
        <v>0</v>
      </c>
    </row>
    <row r="94" spans="1:19" x14ac:dyDescent="0.25">
      <c r="A94" s="9"/>
      <c r="B94" s="9" t="s">
        <v>117</v>
      </c>
      <c r="Q94">
        <f t="shared" si="1"/>
        <v>0</v>
      </c>
    </row>
    <row r="95" spans="1:19" x14ac:dyDescent="0.25">
      <c r="A95" s="9"/>
      <c r="B95" s="1" t="s">
        <v>121</v>
      </c>
      <c r="C95">
        <f>C47+C48</f>
        <v>18</v>
      </c>
      <c r="D95">
        <f>D47+D48</f>
        <v>0.26</v>
      </c>
      <c r="E95">
        <f>E47+E48</f>
        <v>-11</v>
      </c>
      <c r="F95">
        <f>F47+F48</f>
        <v>-6</v>
      </c>
      <c r="G95">
        <f>G47+G48</f>
        <v>0</v>
      </c>
      <c r="H95">
        <f>H47+H48</f>
        <v>0</v>
      </c>
      <c r="I95">
        <f>I47+I48</f>
        <v>0</v>
      </c>
      <c r="J95">
        <f>J47+J48</f>
        <v>0</v>
      </c>
      <c r="K95">
        <f>K47+K48</f>
        <v>0</v>
      </c>
      <c r="L95">
        <f>L47+L48</f>
        <v>0</v>
      </c>
      <c r="M95">
        <f>M47+M48</f>
        <v>600</v>
      </c>
      <c r="N95">
        <f>N47+N48</f>
        <v>25.2</v>
      </c>
      <c r="O95">
        <f>O47+O48</f>
        <v>0</v>
      </c>
      <c r="P95">
        <f>P47+P48</f>
        <v>0</v>
      </c>
      <c r="Q95">
        <f t="shared" si="1"/>
        <v>0</v>
      </c>
    </row>
    <row r="96" spans="1:19" x14ac:dyDescent="0.25">
      <c r="A96" s="9"/>
      <c r="B96" s="1" t="s">
        <v>123</v>
      </c>
      <c r="C96">
        <f>C47+C49</f>
        <v>20</v>
      </c>
      <c r="D96">
        <f>D47+D49</f>
        <v>0.26</v>
      </c>
      <c r="E96">
        <f>E47+E49</f>
        <v>-10</v>
      </c>
      <c r="F96">
        <f>F47+F49</f>
        <v>-4</v>
      </c>
      <c r="G96">
        <f>G47+G49</f>
        <v>0</v>
      </c>
      <c r="H96">
        <f>H47+H49</f>
        <v>0</v>
      </c>
      <c r="I96">
        <f>I47+I49</f>
        <v>0</v>
      </c>
      <c r="J96">
        <f>J47+J49</f>
        <v>0</v>
      </c>
      <c r="K96">
        <f>K47+K49</f>
        <v>0</v>
      </c>
      <c r="L96">
        <f>L47+L49</f>
        <v>0</v>
      </c>
      <c r="M96">
        <f>M47+M49</f>
        <v>600</v>
      </c>
      <c r="N96">
        <f>N47+N49</f>
        <v>25.2</v>
      </c>
      <c r="O96">
        <f>O47+O49</f>
        <v>0</v>
      </c>
      <c r="P96">
        <f>P47+P49</f>
        <v>0</v>
      </c>
      <c r="Q96">
        <f t="shared" si="1"/>
        <v>0</v>
      </c>
    </row>
    <row r="97" spans="1:17" x14ac:dyDescent="0.25">
      <c r="Q97">
        <f t="shared" si="1"/>
        <v>0</v>
      </c>
    </row>
    <row r="98" spans="1:17" x14ac:dyDescent="0.25">
      <c r="A98" s="17"/>
      <c r="B98" s="17" t="s">
        <v>119</v>
      </c>
      <c r="Q98">
        <f t="shared" si="1"/>
        <v>0</v>
      </c>
    </row>
    <row r="99" spans="1:17" x14ac:dyDescent="0.25">
      <c r="A99" s="17"/>
      <c r="B99" s="1" t="s">
        <v>127</v>
      </c>
      <c r="C99">
        <f>C50+C51</f>
        <v>10</v>
      </c>
      <c r="D99">
        <f>D50+D51</f>
        <v>0.32</v>
      </c>
      <c r="E99">
        <f>E50+E51</f>
        <v>-14</v>
      </c>
      <c r="F99">
        <f>F50+F51</f>
        <v>-17</v>
      </c>
      <c r="G99">
        <f>G50+G51</f>
        <v>0</v>
      </c>
      <c r="H99">
        <f>H50+H51</f>
        <v>0.05</v>
      </c>
      <c r="I99">
        <f>I50+I51</f>
        <v>0</v>
      </c>
      <c r="J99">
        <f>J50+J51</f>
        <v>0</v>
      </c>
      <c r="K99">
        <f>K50+K51</f>
        <v>0</v>
      </c>
      <c r="L99">
        <f>L50+L51</f>
        <v>0</v>
      </c>
      <c r="M99">
        <f>M50+M51</f>
        <v>2000</v>
      </c>
      <c r="N99">
        <f>N50+N51</f>
        <v>25</v>
      </c>
      <c r="O99">
        <f>O50+O51</f>
        <v>0</v>
      </c>
      <c r="P99">
        <f>P50+P51</f>
        <v>0</v>
      </c>
      <c r="Q99">
        <f t="shared" si="1"/>
        <v>0</v>
      </c>
    </row>
    <row r="100" spans="1:17" x14ac:dyDescent="0.25">
      <c r="A100" s="17"/>
      <c r="B100" s="1" t="s">
        <v>125</v>
      </c>
      <c r="C100">
        <f>C50+C52</f>
        <v>12</v>
      </c>
      <c r="D100">
        <f>D50+D52</f>
        <v>0.32</v>
      </c>
      <c r="E100">
        <f>E50+E52</f>
        <v>-13</v>
      </c>
      <c r="F100">
        <f>F50+F52</f>
        <v>-15</v>
      </c>
      <c r="G100">
        <f>G50+G52</f>
        <v>0</v>
      </c>
      <c r="H100">
        <f>H50+H52</f>
        <v>0.05</v>
      </c>
      <c r="I100">
        <f>I50+I52</f>
        <v>0</v>
      </c>
      <c r="J100">
        <f>J50+J52</f>
        <v>0</v>
      </c>
      <c r="K100">
        <f>K50+K52</f>
        <v>0</v>
      </c>
      <c r="L100">
        <f>L50+L52</f>
        <v>0</v>
      </c>
      <c r="M100">
        <f>M50+M52</f>
        <v>2000</v>
      </c>
      <c r="N100">
        <f>N50+N52</f>
        <v>25</v>
      </c>
      <c r="O100">
        <f>O50+O52</f>
        <v>0</v>
      </c>
      <c r="P100">
        <f>P50+P52</f>
        <v>0</v>
      </c>
      <c r="Q100">
        <f>P100*0.024</f>
        <v>0</v>
      </c>
    </row>
    <row r="101" spans="1:17" x14ac:dyDescent="0.25">
      <c r="A101" s="18"/>
      <c r="B101" s="18"/>
      <c r="Q101">
        <f t="shared" si="1"/>
        <v>0</v>
      </c>
    </row>
    <row r="102" spans="1:17" x14ac:dyDescent="0.25">
      <c r="A102" s="11"/>
      <c r="B102" s="11" t="s">
        <v>67</v>
      </c>
      <c r="Q102">
        <f t="shared" si="1"/>
        <v>0</v>
      </c>
    </row>
    <row r="103" spans="1:17" x14ac:dyDescent="0.25">
      <c r="A103" s="11"/>
      <c r="B103" s="1" t="s">
        <v>77</v>
      </c>
      <c r="C103">
        <f>SUM(C56,C53)</f>
        <v>17</v>
      </c>
      <c r="D103">
        <f>SUM(D56,D53)</f>
        <v>0.44000000000000006</v>
      </c>
      <c r="E103">
        <f>SUM(E56,E53)</f>
        <v>-11</v>
      </c>
      <c r="F103">
        <f>SUM(F56,F53)</f>
        <v>-10</v>
      </c>
      <c r="G103">
        <f>SUM(G56,G53)</f>
        <v>0</v>
      </c>
      <c r="H103">
        <f>SUM(H56,H53)</f>
        <v>0</v>
      </c>
      <c r="I103">
        <f>SUM(I56,I53)</f>
        <v>0</v>
      </c>
      <c r="J103">
        <f>SUM(J56,J53)</f>
        <v>0</v>
      </c>
      <c r="K103">
        <f>SUM(K56,K53)</f>
        <v>0</v>
      </c>
      <c r="L103">
        <f>SUM(L56,L53)</f>
        <v>0</v>
      </c>
      <c r="M103">
        <f>SUM(M56,M53)</f>
        <v>2600</v>
      </c>
      <c r="N103">
        <f>SUM(N56,N53)</f>
        <v>23</v>
      </c>
      <c r="O103">
        <f>SUM(O56,O53)</f>
        <v>0</v>
      </c>
      <c r="P103">
        <f>SUM(P56,P53)</f>
        <v>22.4</v>
      </c>
      <c r="Q103">
        <f t="shared" si="1"/>
        <v>0.53759999999999997</v>
      </c>
    </row>
    <row r="104" spans="1:17" x14ac:dyDescent="0.25">
      <c r="Q104">
        <f t="shared" si="1"/>
        <v>0</v>
      </c>
    </row>
    <row r="105" spans="1:17" x14ac:dyDescent="0.25">
      <c r="A105" s="11"/>
      <c r="B105" s="11" t="s">
        <v>69</v>
      </c>
      <c r="Q105">
        <f t="shared" si="1"/>
        <v>0</v>
      </c>
    </row>
    <row r="106" spans="1:17" x14ac:dyDescent="0.25">
      <c r="A106" s="11"/>
      <c r="B106" s="1" t="s">
        <v>77</v>
      </c>
      <c r="C106">
        <f>SUM(C56,C54)</f>
        <v>17</v>
      </c>
      <c r="D106">
        <f>SUM(D56,D54)</f>
        <v>0.47000000000000003</v>
      </c>
      <c r="E106">
        <f>SUM(E56,E54)</f>
        <v>-11</v>
      </c>
      <c r="F106">
        <f>SUM(F56,F54)</f>
        <v>-10</v>
      </c>
      <c r="G106">
        <f>SUM(G56,G54)</f>
        <v>0</v>
      </c>
      <c r="H106">
        <f>SUM(H56,H54)</f>
        <v>0</v>
      </c>
      <c r="I106">
        <f>SUM(I56,I54)</f>
        <v>0</v>
      </c>
      <c r="J106">
        <f>SUM(J56,J54)</f>
        <v>0</v>
      </c>
      <c r="K106">
        <f>SUM(K56,K54)</f>
        <v>0</v>
      </c>
      <c r="L106">
        <f>SUM(L56,L54)</f>
        <v>0</v>
      </c>
      <c r="M106">
        <f>SUM(M56,M54)</f>
        <v>1800</v>
      </c>
      <c r="N106">
        <f>SUM(N56,N54)</f>
        <v>22.4</v>
      </c>
      <c r="O106">
        <f>SUM(O56,O54)</f>
        <v>0</v>
      </c>
      <c r="P106">
        <f>SUM(P56,P54)</f>
        <v>24.75</v>
      </c>
      <c r="Q106">
        <f t="shared" si="1"/>
        <v>0.59399999999999997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m4-stocks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Wen, Yifan  (Student)</cp:lastModifiedBy>
  <cp:revision/>
  <dcterms:created xsi:type="dcterms:W3CDTF">2024-08-16T18:09:03Z</dcterms:created>
  <dcterms:modified xsi:type="dcterms:W3CDTF">2025-05-19T04:17:56Z</dcterms:modified>
  <cp:category/>
  <cp:contentStatus/>
</cp:coreProperties>
</file>