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ifan\Documents\deadline-balancing\changes\"/>
    </mc:Choice>
  </mc:AlternateContent>
  <xr:revisionPtr revIDLastSave="0" documentId="13_ncr:1_{97410066-1465-4E5E-B2D9-741965459BA8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m4-stocks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5" i="1" l="1"/>
  <c r="E55" i="1"/>
  <c r="F55" i="1"/>
  <c r="G55" i="1"/>
  <c r="H55" i="1"/>
  <c r="I55" i="1"/>
  <c r="J55" i="1"/>
  <c r="K55" i="1"/>
  <c r="L55" i="1"/>
  <c r="M55" i="1"/>
  <c r="N55" i="1"/>
  <c r="O55" i="1"/>
  <c r="P55" i="1"/>
  <c r="D56" i="1"/>
  <c r="E56" i="1"/>
  <c r="F56" i="1"/>
  <c r="G56" i="1"/>
  <c r="H56" i="1"/>
  <c r="I56" i="1"/>
  <c r="J56" i="1"/>
  <c r="K56" i="1"/>
  <c r="L56" i="1"/>
  <c r="M56" i="1"/>
  <c r="O56" i="1"/>
  <c r="P56" i="1"/>
  <c r="C56" i="1"/>
  <c r="C55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O76" i="1"/>
  <c r="P76" i="1"/>
  <c r="D76" i="1"/>
  <c r="E76" i="1"/>
  <c r="F76" i="1"/>
  <c r="G76" i="1"/>
  <c r="H76" i="1"/>
  <c r="I76" i="1"/>
  <c r="J76" i="1"/>
  <c r="K76" i="1"/>
  <c r="L76" i="1"/>
  <c r="M76" i="1"/>
  <c r="C76" i="1"/>
  <c r="C75" i="1"/>
  <c r="C73" i="1"/>
  <c r="C74" i="1"/>
  <c r="D74" i="1"/>
  <c r="E74" i="1"/>
  <c r="F74" i="1"/>
  <c r="G74" i="1"/>
  <c r="H74" i="1"/>
  <c r="I74" i="1"/>
  <c r="J74" i="1"/>
  <c r="K74" i="1"/>
  <c r="L74" i="1"/>
  <c r="M74" i="1"/>
  <c r="O74" i="1"/>
  <c r="P74" i="1"/>
  <c r="D73" i="1"/>
  <c r="E73" i="1"/>
  <c r="F73" i="1"/>
  <c r="G73" i="1"/>
  <c r="H73" i="1"/>
  <c r="I73" i="1"/>
  <c r="J73" i="1"/>
  <c r="K73" i="1"/>
  <c r="L73" i="1"/>
  <c r="M73" i="1"/>
  <c r="O73" i="1"/>
  <c r="P73" i="1"/>
  <c r="D75" i="1"/>
  <c r="E75" i="1"/>
  <c r="F75" i="1"/>
  <c r="G75" i="1"/>
  <c r="H75" i="1"/>
  <c r="I75" i="1"/>
  <c r="J75" i="1"/>
  <c r="K75" i="1"/>
  <c r="L75" i="1"/>
  <c r="M75" i="1"/>
  <c r="O75" i="1"/>
  <c r="P75" i="1"/>
  <c r="D70" i="1"/>
  <c r="E70" i="1"/>
  <c r="F70" i="1"/>
  <c r="G70" i="1"/>
  <c r="H70" i="1"/>
  <c r="I70" i="1"/>
  <c r="J70" i="1"/>
  <c r="K70" i="1"/>
  <c r="L70" i="1"/>
  <c r="M70" i="1"/>
  <c r="O70" i="1"/>
  <c r="P70" i="1"/>
  <c r="D69" i="1"/>
  <c r="E69" i="1"/>
  <c r="F69" i="1"/>
  <c r="G69" i="1"/>
  <c r="H69" i="1"/>
  <c r="I69" i="1"/>
  <c r="J69" i="1"/>
  <c r="K69" i="1"/>
  <c r="L69" i="1"/>
  <c r="M69" i="1"/>
  <c r="O69" i="1"/>
  <c r="P69" i="1"/>
  <c r="D66" i="1"/>
  <c r="E66" i="1"/>
  <c r="F66" i="1"/>
  <c r="G66" i="1"/>
  <c r="H66" i="1"/>
  <c r="I66" i="1"/>
  <c r="J66" i="1"/>
  <c r="K66" i="1"/>
  <c r="L66" i="1"/>
  <c r="M66" i="1"/>
  <c r="O66" i="1"/>
  <c r="P66" i="1"/>
  <c r="D64" i="1"/>
  <c r="E64" i="1"/>
  <c r="F64" i="1"/>
  <c r="G64" i="1"/>
  <c r="H64" i="1"/>
  <c r="I64" i="1"/>
  <c r="J64" i="1"/>
  <c r="K64" i="1"/>
  <c r="L64" i="1"/>
  <c r="M64" i="1"/>
  <c r="O64" i="1"/>
  <c r="P64" i="1"/>
  <c r="D63" i="1"/>
  <c r="E63" i="1"/>
  <c r="F63" i="1"/>
  <c r="G63" i="1"/>
  <c r="H63" i="1"/>
  <c r="I63" i="1"/>
  <c r="J63" i="1"/>
  <c r="K63" i="1"/>
  <c r="L63" i="1"/>
  <c r="M63" i="1"/>
  <c r="O63" i="1"/>
  <c r="P63" i="1"/>
  <c r="D62" i="1"/>
  <c r="E62" i="1"/>
  <c r="F62" i="1"/>
  <c r="G62" i="1"/>
  <c r="H62" i="1"/>
  <c r="I62" i="1"/>
  <c r="J62" i="1"/>
  <c r="K62" i="1"/>
  <c r="L62" i="1"/>
  <c r="M62" i="1"/>
  <c r="O62" i="1"/>
  <c r="P62" i="1"/>
  <c r="N4" i="1"/>
  <c r="N5" i="1"/>
  <c r="N56" i="1" s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69" i="1" s="1"/>
  <c r="N30" i="1"/>
  <c r="N31" i="1"/>
  <c r="N70" i="1" s="1"/>
  <c r="N32" i="1"/>
  <c r="N74" i="1" s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C70" i="1"/>
  <c r="N66" i="1" l="1"/>
  <c r="N64" i="1"/>
  <c r="N63" i="1"/>
  <c r="N62" i="1"/>
  <c r="N73" i="1"/>
  <c r="N76" i="1"/>
  <c r="N75" i="1"/>
  <c r="Q57" i="1"/>
  <c r="Q60" i="1"/>
  <c r="Q61" i="1"/>
  <c r="Q65" i="1"/>
  <c r="Q67" i="1"/>
  <c r="Q68" i="1"/>
  <c r="Q70" i="1"/>
  <c r="Q71" i="1"/>
  <c r="Q72" i="1"/>
  <c r="Q77" i="1"/>
  <c r="Q79" i="1"/>
  <c r="Q81" i="1"/>
  <c r="Q82" i="1"/>
  <c r="Q84" i="1"/>
  <c r="Q85" i="1"/>
  <c r="Q87" i="1"/>
  <c r="Q88" i="1"/>
  <c r="D59" i="1" l="1"/>
  <c r="G59" i="1"/>
  <c r="H59" i="1"/>
  <c r="I59" i="1"/>
  <c r="J59" i="1"/>
  <c r="K59" i="1"/>
  <c r="L59" i="1"/>
  <c r="M59" i="1"/>
  <c r="O59" i="1"/>
  <c r="P59" i="1"/>
  <c r="Q59" i="1" s="1"/>
  <c r="C59" i="1"/>
  <c r="D58" i="1"/>
  <c r="E58" i="1"/>
  <c r="F58" i="1"/>
  <c r="G58" i="1"/>
  <c r="H58" i="1"/>
  <c r="I58" i="1"/>
  <c r="J58" i="1"/>
  <c r="K58" i="1"/>
  <c r="L58" i="1"/>
  <c r="M58" i="1"/>
  <c r="O58" i="1"/>
  <c r="P58" i="1"/>
  <c r="Q58" i="1" s="1"/>
  <c r="C58" i="1"/>
  <c r="N58" i="1"/>
  <c r="N59" i="1"/>
  <c r="Q53" i="1"/>
  <c r="Q54" i="1"/>
  <c r="C54" i="1"/>
  <c r="C53" i="1"/>
  <c r="Q55" i="1" l="1"/>
  <c r="N3" i="1" l="1"/>
  <c r="N83" i="1"/>
  <c r="M78" i="1"/>
  <c r="D83" i="1"/>
  <c r="E83" i="1"/>
  <c r="F83" i="1"/>
  <c r="C81" i="1"/>
  <c r="D81" i="1"/>
  <c r="E81" i="1"/>
  <c r="F81" i="1"/>
  <c r="M81" i="1"/>
  <c r="N81" i="1"/>
  <c r="C78" i="1"/>
  <c r="C80" i="1"/>
  <c r="C62" i="1"/>
  <c r="C64" i="1"/>
  <c r="Q64" i="1"/>
  <c r="C69" i="1"/>
  <c r="Q69" i="1"/>
  <c r="C89" i="1"/>
  <c r="D89" i="1"/>
  <c r="E89" i="1"/>
  <c r="F89" i="1"/>
  <c r="M89" i="1"/>
  <c r="P89" i="1"/>
  <c r="Q89" i="1" s="1"/>
  <c r="C86" i="1"/>
  <c r="D86" i="1"/>
  <c r="E86" i="1"/>
  <c r="F86" i="1"/>
  <c r="M86" i="1"/>
  <c r="P86" i="1"/>
  <c r="Q86" i="1" s="1"/>
  <c r="C83" i="1"/>
  <c r="M83" i="1"/>
  <c r="P83" i="1"/>
  <c r="Q83" i="1" s="1"/>
  <c r="D80" i="1"/>
  <c r="E80" i="1"/>
  <c r="F80" i="1"/>
  <c r="M80" i="1"/>
  <c r="P80" i="1"/>
  <c r="Q80" i="1" s="1"/>
  <c r="Q56" i="1"/>
  <c r="D78" i="1"/>
  <c r="E78" i="1"/>
  <c r="F78" i="1"/>
  <c r="P78" i="1"/>
  <c r="Q78" i="1" s="1"/>
  <c r="Q76" i="1"/>
  <c r="Q75" i="1"/>
  <c r="C66" i="1"/>
  <c r="Q66" i="1"/>
  <c r="C63" i="1"/>
  <c r="Q63" i="1"/>
  <c r="Q62" i="1"/>
  <c r="N86" i="1" l="1"/>
  <c r="N80" i="1"/>
  <c r="N89" i="1"/>
  <c r="N78" i="1"/>
</calcChain>
</file>

<file path=xl/sharedStrings.xml><?xml version="1.0" encoding="utf-8"?>
<sst xmlns="http://schemas.openxmlformats.org/spreadsheetml/2006/main" count="153" uniqueCount="116">
  <si>
    <t>CURRENT</t>
  </si>
  <si>
    <t>new</t>
  </si>
  <si>
    <t>name</t>
  </si>
  <si>
    <t>pretty_name</t>
  </si>
  <si>
    <t>ergonomics</t>
  </si>
  <si>
    <t>weight</t>
  </si>
  <si>
    <t>horizontal_recoil</t>
  </si>
  <si>
    <t>vertical_recoil</t>
  </si>
  <si>
    <t>price</t>
  </si>
  <si>
    <t>strength</t>
  </si>
  <si>
    <t>irl weight (oz)</t>
  </si>
  <si>
    <t>weight formula</t>
  </si>
  <si>
    <t>zenitco_akm_ak74_pt_lock</t>
  </si>
  <si>
    <t>Zenitco AKM/AK74 PT Lock</t>
  </si>
  <si>
    <t>zenitco_pt_3_base_part</t>
  </si>
  <si>
    <t>Zenitco PT-3 Adjustable</t>
  </si>
  <si>
    <t>zenitco_pt_3_cheekpad</t>
  </si>
  <si>
    <t>Zenitco PT-3 Cheekpad</t>
  </si>
  <si>
    <t>zenitco_pt_3_buttpad</t>
  </si>
  <si>
    <t>Zenitco PT-3 Buttpad</t>
  </si>
  <si>
    <t>zenitco_pt_1_klassika_base_part</t>
  </si>
  <si>
    <t>Zenitco PT-1 "Klassika" Base Part</t>
  </si>
  <si>
    <t>zenitco_pt_1_klassika_cheekpad</t>
  </si>
  <si>
    <t>Zenitco PT-1 "Klassika" Cheekpad</t>
  </si>
  <si>
    <t>zenitco_pt_1_klassika_adjust_part</t>
  </si>
  <si>
    <t>Zenitco PT-1 "Klassika" Adjustable</t>
  </si>
  <si>
    <t>zenitco_pt_1_klassika_buttpad</t>
  </si>
  <si>
    <t>Zenitco PT-1 "Klassika"</t>
  </si>
  <si>
    <t>isle_mfg_zenitco_pt_1_tailhook_adapter</t>
  </si>
  <si>
    <t>Isle MFG Zenitco PT-1</t>
  </si>
  <si>
    <t>ghw_tailhook_mod1_brace_small</t>
  </si>
  <si>
    <t>GHW Tailhook MOD 1</t>
  </si>
  <si>
    <t>magpul_zhukov_s_hinge_part</t>
  </si>
  <si>
    <t>Magpul ZHUKOV-S Hinge Part</t>
  </si>
  <si>
    <t>magpul_zhukov_s_main_body</t>
  </si>
  <si>
    <t>Magpul ZHUKOV-S Main Body</t>
  </si>
  <si>
    <t>magpul_zhukov_s_extendable_part</t>
  </si>
  <si>
    <t>Magpul ZHUKOV-S Extendable Part</t>
  </si>
  <si>
    <t>magpul_zhukov_s_press_part</t>
  </si>
  <si>
    <t>Magpul ZHUKOV-S Press Part</t>
  </si>
  <si>
    <t>custom_3d_printed_fixed_acr_stock_adapter</t>
  </si>
  <si>
    <t>Custom 3d Printed Fixed ACR Stock Adaptor</t>
  </si>
  <si>
    <t>kinetic_development_group_sas_acr_stock</t>
  </si>
  <si>
    <t>Kinetic Development Group SAS Adaptive ACR Stock</t>
  </si>
  <si>
    <t>kinetic_development_group_sas_acr_stock_cheek_pad</t>
  </si>
  <si>
    <t>haga_defense_scar_acr_tailhook_adapter</t>
  </si>
  <si>
    <t>Haga Defense SCAR ACR Tailhook</t>
  </si>
  <si>
    <t>caa_akts_akm_ak74_buffer_tube</t>
  </si>
  <si>
    <t>CAA AKTS AKM/AK74 Buffer Tube</t>
  </si>
  <si>
    <t>caa_cbs_ar15_stock</t>
  </si>
  <si>
    <t>CAA CBS AR-15 Collapsible AR Stock</t>
  </si>
  <si>
    <t>ak12_gen1_std_stock</t>
  </si>
  <si>
    <t>Kalashnikov Concern AK-12 Gen 1</t>
  </si>
  <si>
    <t>magpul_moe_a_frame_fixed_ak_stock</t>
  </si>
  <si>
    <t>Magpul MOE A Frame Fixed AK Stock</t>
  </si>
  <si>
    <t>magpul_moe_a_frame_stock_buttpad</t>
  </si>
  <si>
    <t>Magpul MOE A Frame Stock Buttpad</t>
  </si>
  <si>
    <t>izhmash_ak74_polymer_6p20_sb7</t>
  </si>
  <si>
    <t>utg_ak_rb_k7btp01_combat_rubber_stock_buttpad_ak74</t>
  </si>
  <si>
    <t>UTG AK RB K7BTP01 Combat Rubber Buttpad AK74</t>
  </si>
  <si>
    <t>crh_customs_fixed_ak_triangle_stock</t>
  </si>
  <si>
    <t>CRH Customs Fixed AK Triangle</t>
  </si>
  <si>
    <t>utg_ak_rb_k7btp01_combat_rubber_stock_buttpad_pp19</t>
  </si>
  <si>
    <t>UTG AK RB K7BTP01 Combat Rubber Buttpad PP19</t>
  </si>
  <si>
    <t>fab_defense_uas_akn_p</t>
  </si>
  <si>
    <t>FAB Defense UAS AKN P</t>
  </si>
  <si>
    <t>rifle_dynamics_ak_to_m4_gen2_stock_adapter</t>
  </si>
  <si>
    <t>Rifle Dynamics AK-to-M4 Gen2 Stock Adaptor</t>
  </si>
  <si>
    <t>me_adapter</t>
  </si>
  <si>
    <t>ME Adapter</t>
  </si>
  <si>
    <t>Magpul MOE Carbine (stock + pad)</t>
  </si>
  <si>
    <t>Magpul MOE Carbine (full summed)</t>
  </si>
  <si>
    <t>CURRENT (SUMMED)</t>
  </si>
  <si>
    <t>e</t>
  </si>
  <si>
    <t>h</t>
  </si>
  <si>
    <t>v</t>
  </si>
  <si>
    <t>CRH Customs Fixed AK Triangle + Pad</t>
  </si>
  <si>
    <t>Magpul MOE Carbine</t>
  </si>
  <si>
    <t>izhmash_ak74m_polymer_6p34_sb15</t>
  </si>
  <si>
    <t>Izhmash AK-74M Polymer 6P34 Sb.15</t>
  </si>
  <si>
    <t>Izhmash AK-74 Polymer 6P20 Sb.7</t>
  </si>
  <si>
    <t>izhmash_ak74_wooden_6p20_sb5</t>
  </si>
  <si>
    <t>Izhmask AK-74 Wooden 6P20 Sb.5</t>
  </si>
  <si>
    <t>izhmash_akm_wooden_6p1_sb5</t>
  </si>
  <si>
    <t>Izhmask AKM Wooden 6P1 Sb.5</t>
  </si>
  <si>
    <t>hera_arms_cqr_gen1_ak_stock</t>
  </si>
  <si>
    <t>Hera Arms CQR Gen 1 AK Stock</t>
  </si>
  <si>
    <t>hera_arms_cqr_ak_buttpad</t>
  </si>
  <si>
    <t>Hera Arms CQR AK Buttpad</t>
  </si>
  <si>
    <t>hera_arms_cqr_ak_15mm_spacer</t>
  </si>
  <si>
    <t>Hera Arms CQR AK 15mm Spacer</t>
  </si>
  <si>
    <t>hera_arms_cqr_ak_30mm_spacer</t>
  </si>
  <si>
    <t>Hera Arms CQR AK 30mm Spacer</t>
  </si>
  <si>
    <t>hera_arms_cqr_ak_45mm_spacer</t>
  </si>
  <si>
    <t>Hera Arms CQR AK 45mm Spacer</t>
  </si>
  <si>
    <t>izhmash_aks74u_6p26_sb5_skeletonized_stock</t>
  </si>
  <si>
    <t>Izhmash AKS-74U 6P26 Sb.5 Skeletonized Stock</t>
  </si>
  <si>
    <t>izhmash_pp-19-01_vityaz_folding_stock</t>
  </si>
  <si>
    <t>Izhmash PP-19-01 Vityaz Folding Stock</t>
  </si>
  <si>
    <t>zenitco_ak74m/ak100_pt_lock</t>
  </si>
  <si>
    <t>Zenitco AK74M/AK100 PT Lock</t>
  </si>
  <si>
    <t>ak12_gen1_buffer_tube</t>
  </si>
  <si>
    <t>caa_aksfsa_ak74m/ak100_buffer_tube</t>
  </si>
  <si>
    <t>CAA AKSFSA AK74M/AK100 Buffer Tube</t>
  </si>
  <si>
    <t>barrel_deviation</t>
  </si>
  <si>
    <t>magazine_capacity</t>
  </si>
  <si>
    <t>bullet_damage</t>
  </si>
  <si>
    <t>bullet_velocity</t>
  </si>
  <si>
    <t>buck_barrel_deviation</t>
  </si>
  <si>
    <t>fire_rate</t>
  </si>
  <si>
    <t>izhmash_ak74m_metallic_stock_buttpad</t>
  </si>
  <si>
    <t>Izhmash AK-74M Metallic Stock Buttpad</t>
  </si>
  <si>
    <t>izhmash_ak_metallic_stock_buttpad</t>
  </si>
  <si>
    <t>Izhmash AK Metallic Stock</t>
  </si>
  <si>
    <t>Izhmask AK-74 Wooden 6P20 Sb.5 + pad</t>
  </si>
  <si>
    <t>Izhmash AK-74 Polymer 6P20 Sb.7 + pad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</si>
</sst>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4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39" borderId="0" xfId="0" applyFill="1"/>
    <xf numFmtId="0" fontId="0" fillId="40" borderId="0" xfId="0" applyFill="1"/>
    <xf numFmtId="0" fontId="0" fillId="41" borderId="0" xfId="0" applyFill="1"/>
    <xf numFmtId="0" fontId="0" fillId="42" borderId="0" xfId="0" applyFill="1"/>
    <xf numFmtId="0" fontId="0" fillId="43" borderId="0" xfId="0" applyFill="1"/>
    <xf numFmtId="0" fontId="0" fillId="44" borderId="0" xfId="0" applyFill="1"/>
    <xf numFmtId="0" fontId="0" fillId="45" borderId="0" xfId="0" applyFill="1"/>
    <xf numFmtId="0" fontId="0" fillId="46" borderId="0" xfId="0" applyFill="1"/>
    <xf numFmtId="0" fontId="18" fillId="41" borderId="0" xfId="0" applyFont="1" applyFill="1"/>
    <xf numFmtId="0" fontId="0" fillId="47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89"/>
  <sheetViews>
    <sheetView tabSelected="1" topLeftCell="A40" zoomScaleNormal="100" workbookViewId="0">
      <selection activeCell="S44" sqref="S44"/>
    </sheetView>
  </sheetViews>
  <sheetFormatPr defaultColWidth="9.140625" defaultRowHeight="15" x14ac:dyDescent="0.25"/>
  <cols>
    <col min="1" max="1" width="42.42578125" customWidth="1"/>
    <col min="2" max="2" width="48.140625" bestFit="1" customWidth="1"/>
    <col min="3" max="17" width="6.7109375" customWidth="1"/>
  </cols>
  <sheetData>
    <row r="1" spans="1:17" x14ac:dyDescent="0.25">
      <c r="B1" t="s">
        <v>0</v>
      </c>
      <c r="C1" t="s">
        <v>1</v>
      </c>
    </row>
    <row r="2" spans="1:17" x14ac:dyDescent="0.25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105</v>
      </c>
      <c r="H2" t="s">
        <v>104</v>
      </c>
      <c r="I2" t="s">
        <v>106</v>
      </c>
      <c r="J2" t="s">
        <v>107</v>
      </c>
      <c r="K2" t="s">
        <v>108</v>
      </c>
      <c r="L2" t="s">
        <v>109</v>
      </c>
      <c r="M2" t="s">
        <v>8</v>
      </c>
      <c r="N2" t="s">
        <v>9</v>
      </c>
      <c r="P2" t="s">
        <v>10</v>
      </c>
      <c r="Q2" t="s">
        <v>11</v>
      </c>
    </row>
    <row r="3" spans="1:17" x14ac:dyDescent="0.25">
      <c r="A3" s="9" t="s">
        <v>83</v>
      </c>
      <c r="B3" s="9" t="s">
        <v>84</v>
      </c>
      <c r="C3">
        <v>15</v>
      </c>
      <c r="D3">
        <v>0.28999999999999998</v>
      </c>
      <c r="E3">
        <v>-8</v>
      </c>
      <c r="F3">
        <v>-13</v>
      </c>
      <c r="M3">
        <v>0</v>
      </c>
      <c r="N3">
        <f>C3-D3*20-E3*0.8-F3*0.6-I3*5</f>
        <v>23.4</v>
      </c>
      <c r="P3">
        <v>14.356517999999999</v>
      </c>
    </row>
    <row r="4" spans="1:17" x14ac:dyDescent="0.25">
      <c r="A4" s="9" t="s">
        <v>81</v>
      </c>
      <c r="B4" s="9" t="s">
        <v>82</v>
      </c>
      <c r="C4">
        <v>15</v>
      </c>
      <c r="D4">
        <v>0.28999999999999998</v>
      </c>
      <c r="E4">
        <v>-8</v>
      </c>
      <c r="F4">
        <v>-13</v>
      </c>
      <c r="M4">
        <v>0</v>
      </c>
      <c r="N4">
        <f t="shared" ref="N4:N50" si="0">C4-D4*20-E4*0.8-F4*0.6-I4*5</f>
        <v>23.4</v>
      </c>
      <c r="P4">
        <v>14.356517999999999</v>
      </c>
    </row>
    <row r="5" spans="1:17" x14ac:dyDescent="0.25">
      <c r="A5" s="9" t="s">
        <v>57</v>
      </c>
      <c r="B5" s="9" t="s">
        <v>80</v>
      </c>
      <c r="C5">
        <v>15</v>
      </c>
      <c r="D5">
        <v>0.22</v>
      </c>
      <c r="E5">
        <v>-8</v>
      </c>
      <c r="F5">
        <v>-11</v>
      </c>
      <c r="M5">
        <v>600</v>
      </c>
      <c r="N5">
        <f t="shared" si="0"/>
        <v>23.6</v>
      </c>
      <c r="P5">
        <v>10.987850999999999</v>
      </c>
    </row>
    <row r="6" spans="1:17" x14ac:dyDescent="0.25">
      <c r="A6" s="9" t="s">
        <v>78</v>
      </c>
      <c r="B6" s="9" t="s">
        <v>79</v>
      </c>
      <c r="C6">
        <v>15</v>
      </c>
      <c r="D6">
        <v>0.22</v>
      </c>
      <c r="E6">
        <v>-8</v>
      </c>
      <c r="F6">
        <v>-11</v>
      </c>
      <c r="M6">
        <v>600</v>
      </c>
      <c r="N6">
        <f t="shared" si="0"/>
        <v>23.6</v>
      </c>
      <c r="P6">
        <v>10.987850999999999</v>
      </c>
    </row>
    <row r="7" spans="1:17" x14ac:dyDescent="0.25">
      <c r="A7" s="15" t="s">
        <v>112</v>
      </c>
      <c r="B7" s="12" t="s">
        <v>113</v>
      </c>
      <c r="C7">
        <v>0</v>
      </c>
      <c r="D7">
        <v>0.05</v>
      </c>
      <c r="M7">
        <v>0</v>
      </c>
      <c r="N7">
        <f t="shared" si="0"/>
        <v>-1</v>
      </c>
    </row>
    <row r="8" spans="1:17" x14ac:dyDescent="0.25">
      <c r="A8" s="9" t="s">
        <v>110</v>
      </c>
      <c r="B8" s="12" t="s">
        <v>111</v>
      </c>
      <c r="C8">
        <v>0</v>
      </c>
      <c r="D8">
        <v>0.05</v>
      </c>
      <c r="M8">
        <v>0</v>
      </c>
      <c r="N8">
        <f t="shared" si="0"/>
        <v>-1</v>
      </c>
    </row>
    <row r="9" spans="1:17" x14ac:dyDescent="0.25">
      <c r="A9" s="9" t="s">
        <v>58</v>
      </c>
      <c r="B9" s="14" t="s">
        <v>59</v>
      </c>
      <c r="C9">
        <v>1</v>
      </c>
      <c r="D9">
        <v>0.09</v>
      </c>
      <c r="E9">
        <v>-1</v>
      </c>
      <c r="F9">
        <v>-1</v>
      </c>
      <c r="M9">
        <v>600</v>
      </c>
      <c r="N9">
        <f t="shared" si="0"/>
        <v>0.6000000000000002</v>
      </c>
      <c r="P9">
        <v>6</v>
      </c>
    </row>
    <row r="10" spans="1:17" x14ac:dyDescent="0.25">
      <c r="A10" s="16" t="s">
        <v>95</v>
      </c>
      <c r="B10" s="16" t="s">
        <v>96</v>
      </c>
      <c r="C10">
        <v>13</v>
      </c>
      <c r="D10">
        <v>0.19</v>
      </c>
      <c r="E10">
        <v>-8</v>
      </c>
      <c r="F10">
        <v>-11</v>
      </c>
      <c r="M10">
        <v>0</v>
      </c>
      <c r="N10">
        <f t="shared" si="0"/>
        <v>22.2</v>
      </c>
    </row>
    <row r="11" spans="1:17" x14ac:dyDescent="0.25">
      <c r="A11" s="16" t="s">
        <v>97</v>
      </c>
      <c r="B11" s="16" t="s">
        <v>98</v>
      </c>
      <c r="C11">
        <v>14</v>
      </c>
      <c r="D11">
        <v>0.2</v>
      </c>
      <c r="E11">
        <v>-7</v>
      </c>
      <c r="F11">
        <v>-11</v>
      </c>
      <c r="M11">
        <v>300</v>
      </c>
      <c r="N11">
        <f t="shared" si="0"/>
        <v>22.200000000000003</v>
      </c>
    </row>
    <row r="12" spans="1:17" x14ac:dyDescent="0.25">
      <c r="A12" s="4" t="s">
        <v>12</v>
      </c>
      <c r="B12" s="4" t="s">
        <v>13</v>
      </c>
      <c r="C12">
        <v>0</v>
      </c>
      <c r="D12">
        <v>0.04</v>
      </c>
      <c r="M12">
        <v>700</v>
      </c>
      <c r="N12">
        <f t="shared" si="0"/>
        <v>-0.8</v>
      </c>
    </row>
    <row r="13" spans="1:17" x14ac:dyDescent="0.25">
      <c r="A13" s="4" t="s">
        <v>99</v>
      </c>
      <c r="B13" s="4" t="s">
        <v>100</v>
      </c>
      <c r="C13">
        <v>0</v>
      </c>
      <c r="D13">
        <v>0.02</v>
      </c>
      <c r="M13">
        <v>700</v>
      </c>
      <c r="N13">
        <f t="shared" si="0"/>
        <v>-0.4</v>
      </c>
    </row>
    <row r="14" spans="1:17" x14ac:dyDescent="0.25">
      <c r="A14" s="4" t="s">
        <v>14</v>
      </c>
      <c r="B14" s="1" t="s">
        <v>15</v>
      </c>
      <c r="C14">
        <v>0</v>
      </c>
      <c r="D14">
        <v>0.11</v>
      </c>
      <c r="M14">
        <v>0</v>
      </c>
      <c r="N14">
        <f t="shared" si="0"/>
        <v>-2.2000000000000002</v>
      </c>
    </row>
    <row r="15" spans="1:17" x14ac:dyDescent="0.25">
      <c r="A15" s="4" t="s">
        <v>16</v>
      </c>
      <c r="B15" s="1" t="s">
        <v>17</v>
      </c>
      <c r="C15">
        <v>0</v>
      </c>
      <c r="D15">
        <v>0.08</v>
      </c>
      <c r="M15">
        <v>0</v>
      </c>
      <c r="N15">
        <f t="shared" si="0"/>
        <v>-1.6</v>
      </c>
    </row>
    <row r="16" spans="1:17" x14ac:dyDescent="0.25">
      <c r="A16" s="4" t="s">
        <v>18</v>
      </c>
      <c r="B16" s="1" t="s">
        <v>19</v>
      </c>
      <c r="C16">
        <v>22</v>
      </c>
      <c r="D16">
        <v>0.2</v>
      </c>
      <c r="E16">
        <v>-8</v>
      </c>
      <c r="F16">
        <v>-7</v>
      </c>
      <c r="M16">
        <v>700</v>
      </c>
      <c r="N16">
        <f t="shared" si="0"/>
        <v>28.599999999999998</v>
      </c>
      <c r="P16">
        <v>19.399999999999999</v>
      </c>
    </row>
    <row r="17" spans="1:16" x14ac:dyDescent="0.25">
      <c r="A17" s="4" t="s">
        <v>20</v>
      </c>
      <c r="B17" s="2" t="s">
        <v>21</v>
      </c>
      <c r="C17">
        <v>0</v>
      </c>
      <c r="D17">
        <v>0.11</v>
      </c>
      <c r="M17">
        <v>0</v>
      </c>
      <c r="N17">
        <f t="shared" si="0"/>
        <v>-2.2000000000000002</v>
      </c>
    </row>
    <row r="18" spans="1:16" x14ac:dyDescent="0.25">
      <c r="A18" s="4" t="s">
        <v>22</v>
      </c>
      <c r="B18" s="2" t="s">
        <v>23</v>
      </c>
      <c r="C18">
        <v>0</v>
      </c>
      <c r="D18">
        <v>0.06</v>
      </c>
      <c r="M18">
        <v>0</v>
      </c>
      <c r="N18">
        <f t="shared" si="0"/>
        <v>-1.2</v>
      </c>
    </row>
    <row r="19" spans="1:16" x14ac:dyDescent="0.25">
      <c r="A19" s="4" t="s">
        <v>24</v>
      </c>
      <c r="B19" s="2" t="s">
        <v>25</v>
      </c>
      <c r="C19">
        <v>0</v>
      </c>
      <c r="D19">
        <v>0.1</v>
      </c>
      <c r="M19">
        <v>0</v>
      </c>
      <c r="N19">
        <f t="shared" si="0"/>
        <v>-2</v>
      </c>
    </row>
    <row r="20" spans="1:16" x14ac:dyDescent="0.25">
      <c r="A20" s="4" t="s">
        <v>26</v>
      </c>
      <c r="B20" s="2" t="s">
        <v>27</v>
      </c>
      <c r="C20">
        <v>13</v>
      </c>
      <c r="D20">
        <v>0.08</v>
      </c>
      <c r="E20">
        <v>-13</v>
      </c>
      <c r="F20">
        <v>-14</v>
      </c>
      <c r="M20">
        <v>800</v>
      </c>
      <c r="N20">
        <f t="shared" si="0"/>
        <v>30.200000000000003</v>
      </c>
      <c r="P20">
        <v>16.899999999999999</v>
      </c>
    </row>
    <row r="21" spans="1:16" x14ac:dyDescent="0.25">
      <c r="A21" s="4" t="s">
        <v>28</v>
      </c>
      <c r="B21" s="3" t="s">
        <v>29</v>
      </c>
      <c r="C21">
        <v>6</v>
      </c>
      <c r="D21">
        <v>0.03</v>
      </c>
      <c r="E21">
        <v>-1</v>
      </c>
      <c r="F21">
        <v>-1</v>
      </c>
      <c r="M21">
        <v>750</v>
      </c>
      <c r="N21">
        <f t="shared" si="0"/>
        <v>6.8</v>
      </c>
    </row>
    <row r="22" spans="1:16" x14ac:dyDescent="0.25">
      <c r="A22" s="4" t="s">
        <v>30</v>
      </c>
      <c r="B22" s="3" t="s">
        <v>31</v>
      </c>
      <c r="C22">
        <v>11</v>
      </c>
      <c r="D22">
        <v>0.09</v>
      </c>
      <c r="E22">
        <v>-5</v>
      </c>
      <c r="F22">
        <v>-5</v>
      </c>
      <c r="M22">
        <v>400</v>
      </c>
      <c r="N22">
        <f t="shared" si="0"/>
        <v>16.2</v>
      </c>
    </row>
    <row r="23" spans="1:16" x14ac:dyDescent="0.25">
      <c r="A23" s="5" t="s">
        <v>32</v>
      </c>
      <c r="B23" s="5" t="s">
        <v>33</v>
      </c>
      <c r="C23">
        <v>0</v>
      </c>
      <c r="D23">
        <v>7.0000000000000007E-2</v>
      </c>
      <c r="M23">
        <v>600</v>
      </c>
      <c r="N23">
        <f t="shared" si="0"/>
        <v>-1.4000000000000001</v>
      </c>
    </row>
    <row r="24" spans="1:16" x14ac:dyDescent="0.25">
      <c r="A24" s="5" t="s">
        <v>34</v>
      </c>
      <c r="B24" s="5" t="s">
        <v>35</v>
      </c>
      <c r="C24">
        <v>16</v>
      </c>
      <c r="D24">
        <v>0.12</v>
      </c>
      <c r="E24">
        <v>-11</v>
      </c>
      <c r="F24">
        <v>-11</v>
      </c>
      <c r="M24">
        <v>700</v>
      </c>
      <c r="N24">
        <f t="shared" si="0"/>
        <v>29</v>
      </c>
      <c r="P24">
        <v>15</v>
      </c>
    </row>
    <row r="25" spans="1:16" x14ac:dyDescent="0.25">
      <c r="A25" s="5" t="s">
        <v>36</v>
      </c>
      <c r="B25" s="5" t="s">
        <v>37</v>
      </c>
      <c r="C25">
        <v>0</v>
      </c>
      <c r="D25">
        <v>0.11</v>
      </c>
      <c r="M25">
        <v>0</v>
      </c>
      <c r="N25">
        <f t="shared" si="0"/>
        <v>-2.2000000000000002</v>
      </c>
    </row>
    <row r="26" spans="1:16" x14ac:dyDescent="0.25">
      <c r="A26" s="5" t="s">
        <v>38</v>
      </c>
      <c r="B26" s="5" t="s">
        <v>39</v>
      </c>
      <c r="C26">
        <v>0</v>
      </c>
      <c r="D26">
        <v>0.05</v>
      </c>
      <c r="M26">
        <v>0</v>
      </c>
      <c r="N26">
        <f t="shared" si="0"/>
        <v>-1</v>
      </c>
    </row>
    <row r="27" spans="1:16" x14ac:dyDescent="0.25">
      <c r="A27" s="6" t="s">
        <v>40</v>
      </c>
      <c r="B27" s="6" t="s">
        <v>41</v>
      </c>
      <c r="C27">
        <v>5</v>
      </c>
      <c r="D27">
        <v>0.16</v>
      </c>
      <c r="E27">
        <v>1</v>
      </c>
      <c r="F27">
        <v>1</v>
      </c>
      <c r="M27">
        <v>1000</v>
      </c>
      <c r="N27">
        <f t="shared" si="0"/>
        <v>0.3999999999999998</v>
      </c>
    </row>
    <row r="28" spans="1:16" x14ac:dyDescent="0.25">
      <c r="A28" s="6" t="s">
        <v>42</v>
      </c>
      <c r="B28" s="1" t="s">
        <v>43</v>
      </c>
      <c r="C28">
        <v>10</v>
      </c>
      <c r="D28">
        <v>0.16</v>
      </c>
      <c r="E28">
        <v>-10</v>
      </c>
      <c r="F28">
        <v>-7</v>
      </c>
      <c r="M28">
        <v>1000</v>
      </c>
      <c r="N28">
        <f t="shared" si="0"/>
        <v>19</v>
      </c>
      <c r="P28">
        <v>16.7</v>
      </c>
    </row>
    <row r="29" spans="1:16" x14ac:dyDescent="0.25">
      <c r="A29" s="6" t="s">
        <v>44</v>
      </c>
      <c r="B29" s="1" t="s">
        <v>43</v>
      </c>
      <c r="C29">
        <v>4</v>
      </c>
      <c r="D29">
        <v>0.04</v>
      </c>
      <c r="M29">
        <v>0</v>
      </c>
      <c r="N29">
        <f t="shared" si="0"/>
        <v>3.2</v>
      </c>
    </row>
    <row r="30" spans="1:16" x14ac:dyDescent="0.25">
      <c r="A30" s="6" t="s">
        <v>45</v>
      </c>
      <c r="B30" s="2" t="s">
        <v>46</v>
      </c>
      <c r="C30">
        <v>0</v>
      </c>
      <c r="D30">
        <v>0.06</v>
      </c>
      <c r="M30">
        <v>600</v>
      </c>
      <c r="N30">
        <f t="shared" si="0"/>
        <v>-1.2</v>
      </c>
    </row>
    <row r="31" spans="1:16" x14ac:dyDescent="0.25">
      <c r="A31" s="6" t="s">
        <v>30</v>
      </c>
      <c r="B31" s="2" t="s">
        <v>31</v>
      </c>
      <c r="C31">
        <v>11</v>
      </c>
      <c r="D31">
        <v>0.09</v>
      </c>
      <c r="E31">
        <v>-5</v>
      </c>
      <c r="F31">
        <v>-5</v>
      </c>
      <c r="M31">
        <v>400</v>
      </c>
      <c r="N31">
        <f t="shared" si="0"/>
        <v>16.2</v>
      </c>
    </row>
    <row r="32" spans="1:16" x14ac:dyDescent="0.25">
      <c r="A32" s="7" t="s">
        <v>47</v>
      </c>
      <c r="B32" s="7" t="s">
        <v>48</v>
      </c>
      <c r="C32">
        <v>0</v>
      </c>
      <c r="D32">
        <v>0.13</v>
      </c>
      <c r="E32">
        <v>0</v>
      </c>
      <c r="F32">
        <v>0</v>
      </c>
      <c r="M32">
        <v>750</v>
      </c>
      <c r="N32">
        <f t="shared" si="0"/>
        <v>-2.6</v>
      </c>
    </row>
    <row r="33" spans="1:16" x14ac:dyDescent="0.25">
      <c r="A33" s="7" t="s">
        <v>102</v>
      </c>
      <c r="B33" s="7" t="s">
        <v>103</v>
      </c>
      <c r="C33">
        <v>0</v>
      </c>
      <c r="D33">
        <v>0.12</v>
      </c>
      <c r="E33">
        <v>0</v>
      </c>
      <c r="F33">
        <v>0</v>
      </c>
      <c r="M33">
        <v>750</v>
      </c>
      <c r="N33">
        <f t="shared" si="0"/>
        <v>-2.4</v>
      </c>
    </row>
    <row r="34" spans="1:16" x14ac:dyDescent="0.25">
      <c r="A34" s="7" t="s">
        <v>101</v>
      </c>
      <c r="B34" s="7" t="s">
        <v>52</v>
      </c>
      <c r="C34">
        <v>-1</v>
      </c>
      <c r="D34">
        <v>0.1</v>
      </c>
      <c r="E34">
        <v>0</v>
      </c>
      <c r="F34">
        <v>0</v>
      </c>
      <c r="I34">
        <v>-0.1</v>
      </c>
      <c r="M34">
        <v>500</v>
      </c>
      <c r="N34">
        <f t="shared" si="0"/>
        <v>-2.5</v>
      </c>
    </row>
    <row r="35" spans="1:16" x14ac:dyDescent="0.25">
      <c r="A35" s="7" t="s">
        <v>49</v>
      </c>
      <c r="B35" s="1" t="s">
        <v>50</v>
      </c>
      <c r="C35">
        <v>18</v>
      </c>
      <c r="D35">
        <v>0.23</v>
      </c>
      <c r="E35">
        <v>-9</v>
      </c>
      <c r="F35">
        <v>-8</v>
      </c>
      <c r="M35">
        <v>700</v>
      </c>
      <c r="N35">
        <f t="shared" si="0"/>
        <v>25.4</v>
      </c>
    </row>
    <row r="36" spans="1:16" x14ac:dyDescent="0.25">
      <c r="A36" s="7" t="s">
        <v>51</v>
      </c>
      <c r="B36" s="2" t="s">
        <v>52</v>
      </c>
      <c r="C36">
        <v>16</v>
      </c>
      <c r="D36">
        <v>0.22</v>
      </c>
      <c r="E36">
        <v>-12</v>
      </c>
      <c r="F36">
        <v>-7</v>
      </c>
      <c r="M36">
        <v>750</v>
      </c>
      <c r="N36">
        <f t="shared" si="0"/>
        <v>25.400000000000002</v>
      </c>
    </row>
    <row r="37" spans="1:16" x14ac:dyDescent="0.25">
      <c r="A37" s="8" t="s">
        <v>53</v>
      </c>
      <c r="B37" s="8" t="s">
        <v>54</v>
      </c>
      <c r="C37">
        <v>17</v>
      </c>
      <c r="D37">
        <v>0.24</v>
      </c>
      <c r="E37">
        <v>-8</v>
      </c>
      <c r="F37">
        <v>-7</v>
      </c>
      <c r="M37">
        <v>1200</v>
      </c>
      <c r="N37">
        <f t="shared" si="0"/>
        <v>22.8</v>
      </c>
      <c r="P37">
        <v>12.5</v>
      </c>
    </row>
    <row r="38" spans="1:16" x14ac:dyDescent="0.25">
      <c r="A38" s="8" t="s">
        <v>55</v>
      </c>
      <c r="B38" s="8" t="s">
        <v>56</v>
      </c>
      <c r="C38">
        <v>1</v>
      </c>
      <c r="D38">
        <v>0.05</v>
      </c>
      <c r="E38">
        <v>-1</v>
      </c>
      <c r="F38">
        <v>-1</v>
      </c>
      <c r="M38">
        <v>0</v>
      </c>
      <c r="N38">
        <f t="shared" si="0"/>
        <v>1.4</v>
      </c>
    </row>
    <row r="39" spans="1:16" x14ac:dyDescent="0.25">
      <c r="A39" s="10" t="s">
        <v>60</v>
      </c>
      <c r="B39" s="10" t="s">
        <v>61</v>
      </c>
      <c r="C39">
        <v>13</v>
      </c>
      <c r="D39">
        <v>0.21</v>
      </c>
      <c r="E39">
        <v>-10</v>
      </c>
      <c r="F39">
        <v>-10</v>
      </c>
      <c r="M39">
        <v>750</v>
      </c>
      <c r="N39">
        <f t="shared" si="0"/>
        <v>22.8</v>
      </c>
      <c r="P39">
        <v>9</v>
      </c>
    </row>
    <row r="40" spans="1:16" x14ac:dyDescent="0.25">
      <c r="A40" s="10" t="s">
        <v>62</v>
      </c>
      <c r="B40" s="10" t="s">
        <v>63</v>
      </c>
      <c r="C40">
        <v>1</v>
      </c>
      <c r="D40">
        <v>0.09</v>
      </c>
      <c r="E40">
        <v>-1</v>
      </c>
      <c r="F40">
        <v>-1</v>
      </c>
      <c r="M40">
        <v>600</v>
      </c>
      <c r="N40">
        <f t="shared" si="0"/>
        <v>0.6000000000000002</v>
      </c>
      <c r="P40">
        <v>6</v>
      </c>
    </row>
    <row r="41" spans="1:16" x14ac:dyDescent="0.25">
      <c r="A41" s="4" t="s">
        <v>64</v>
      </c>
      <c r="B41" s="4" t="s">
        <v>65</v>
      </c>
      <c r="C41">
        <v>16</v>
      </c>
      <c r="D41">
        <v>0.33</v>
      </c>
      <c r="E41">
        <v>-7</v>
      </c>
      <c r="F41">
        <v>-14</v>
      </c>
      <c r="M41">
        <v>700</v>
      </c>
      <c r="N41">
        <f t="shared" si="0"/>
        <v>23.4</v>
      </c>
      <c r="P41">
        <v>14.4</v>
      </c>
    </row>
    <row r="42" spans="1:16" x14ac:dyDescent="0.25">
      <c r="A42" s="13" t="s">
        <v>85</v>
      </c>
      <c r="B42" s="13" t="s">
        <v>86</v>
      </c>
      <c r="C42">
        <v>10</v>
      </c>
      <c r="D42">
        <v>0.35</v>
      </c>
      <c r="E42">
        <v>-15</v>
      </c>
      <c r="F42">
        <v>-20</v>
      </c>
      <c r="M42">
        <v>2000</v>
      </c>
      <c r="N42">
        <f t="shared" si="0"/>
        <v>27</v>
      </c>
    </row>
    <row r="43" spans="1:16" x14ac:dyDescent="0.25">
      <c r="A43" s="13" t="s">
        <v>87</v>
      </c>
      <c r="B43" s="13" t="s">
        <v>88</v>
      </c>
      <c r="C43">
        <v>2</v>
      </c>
      <c r="D43">
        <v>0.05</v>
      </c>
      <c r="E43">
        <v>-2</v>
      </c>
      <c r="F43">
        <v>-2</v>
      </c>
      <c r="M43">
        <v>0</v>
      </c>
      <c r="N43">
        <f t="shared" si="0"/>
        <v>3.8</v>
      </c>
    </row>
    <row r="44" spans="1:16" x14ac:dyDescent="0.25">
      <c r="A44" s="13" t="s">
        <v>89</v>
      </c>
      <c r="B44" s="13" t="s">
        <v>90</v>
      </c>
      <c r="C44">
        <v>2</v>
      </c>
      <c r="D44">
        <v>0.05</v>
      </c>
      <c r="M44">
        <v>250</v>
      </c>
      <c r="N44">
        <f t="shared" si="0"/>
        <v>1</v>
      </c>
    </row>
    <row r="45" spans="1:16" x14ac:dyDescent="0.25">
      <c r="A45" s="13" t="s">
        <v>91</v>
      </c>
      <c r="B45" s="13" t="s">
        <v>92</v>
      </c>
      <c r="C45">
        <v>4</v>
      </c>
      <c r="D45">
        <v>0.1</v>
      </c>
      <c r="E45">
        <v>-1</v>
      </c>
      <c r="M45">
        <v>500</v>
      </c>
      <c r="N45">
        <f t="shared" si="0"/>
        <v>2.8</v>
      </c>
    </row>
    <row r="46" spans="1:16" x14ac:dyDescent="0.25">
      <c r="A46" s="13" t="s">
        <v>93</v>
      </c>
      <c r="B46" s="13" t="s">
        <v>94</v>
      </c>
      <c r="C46">
        <v>6</v>
      </c>
      <c r="D46">
        <v>0.15</v>
      </c>
      <c r="E46">
        <v>-2</v>
      </c>
      <c r="F46">
        <v>-1</v>
      </c>
      <c r="M46">
        <v>750</v>
      </c>
      <c r="N46">
        <f t="shared" si="0"/>
        <v>5.1999999999999993</v>
      </c>
    </row>
    <row r="47" spans="1:16" x14ac:dyDescent="0.25">
      <c r="A47" s="11" t="s">
        <v>66</v>
      </c>
      <c r="B47" s="11" t="s">
        <v>67</v>
      </c>
      <c r="C47">
        <v>0</v>
      </c>
      <c r="D47">
        <v>0.1</v>
      </c>
      <c r="E47">
        <v>0</v>
      </c>
      <c r="F47">
        <v>0</v>
      </c>
      <c r="M47">
        <v>1200</v>
      </c>
      <c r="N47">
        <f t="shared" si="0"/>
        <v>-2</v>
      </c>
      <c r="P47">
        <v>7</v>
      </c>
    </row>
    <row r="48" spans="1:16" x14ac:dyDescent="0.25">
      <c r="A48" s="11" t="s">
        <v>68</v>
      </c>
      <c r="B48" s="11" t="s">
        <v>69</v>
      </c>
      <c r="C48">
        <v>0</v>
      </c>
      <c r="D48">
        <v>0.13</v>
      </c>
      <c r="E48">
        <v>0</v>
      </c>
      <c r="F48">
        <v>0</v>
      </c>
      <c r="M48">
        <v>400</v>
      </c>
      <c r="N48">
        <f t="shared" si="0"/>
        <v>-2.6</v>
      </c>
      <c r="P48">
        <v>9.35</v>
      </c>
    </row>
    <row r="49" spans="1:19" x14ac:dyDescent="0.25">
      <c r="A49" s="11"/>
      <c r="B49" s="12" t="s">
        <v>70</v>
      </c>
      <c r="C49">
        <v>18</v>
      </c>
      <c r="D49">
        <v>0.21</v>
      </c>
      <c r="E49">
        <v>-10</v>
      </c>
      <c r="F49">
        <v>-9</v>
      </c>
      <c r="M49">
        <v>800</v>
      </c>
      <c r="N49">
        <f t="shared" si="0"/>
        <v>27.2</v>
      </c>
    </row>
    <row r="50" spans="1:19" x14ac:dyDescent="0.25">
      <c r="A50" s="11"/>
      <c r="B50" s="12" t="s">
        <v>71</v>
      </c>
      <c r="C50">
        <v>17</v>
      </c>
      <c r="D50">
        <v>0.34</v>
      </c>
      <c r="E50">
        <v>-11</v>
      </c>
      <c r="F50">
        <v>-10</v>
      </c>
      <c r="M50">
        <v>1400</v>
      </c>
      <c r="N50">
        <f t="shared" si="0"/>
        <v>25</v>
      </c>
      <c r="P50">
        <v>15.4</v>
      </c>
    </row>
    <row r="52" spans="1:19" x14ac:dyDescent="0.25">
      <c r="B52" t="s">
        <v>72</v>
      </c>
    </row>
    <row r="53" spans="1:19" x14ac:dyDescent="0.25">
      <c r="A53" s="9"/>
      <c r="B53" s="9" t="s">
        <v>82</v>
      </c>
      <c r="C53">
        <f t="shared" ref="C53:P53" si="1">C4+C7</f>
        <v>15</v>
      </c>
      <c r="D53">
        <f t="shared" si="1"/>
        <v>0.33999999999999997</v>
      </c>
      <c r="E53">
        <f t="shared" si="1"/>
        <v>-8</v>
      </c>
      <c r="F53">
        <f t="shared" si="1"/>
        <v>-13</v>
      </c>
      <c r="G53">
        <f t="shared" si="1"/>
        <v>0</v>
      </c>
      <c r="H53">
        <f t="shared" si="1"/>
        <v>0</v>
      </c>
      <c r="I53">
        <f t="shared" si="1"/>
        <v>0</v>
      </c>
      <c r="J53">
        <f t="shared" si="1"/>
        <v>0</v>
      </c>
      <c r="K53">
        <f t="shared" si="1"/>
        <v>0</v>
      </c>
      <c r="L53">
        <f t="shared" si="1"/>
        <v>0</v>
      </c>
      <c r="M53">
        <f t="shared" si="1"/>
        <v>0</v>
      </c>
      <c r="N53">
        <f t="shared" si="1"/>
        <v>22.4</v>
      </c>
      <c r="O53">
        <f t="shared" si="1"/>
        <v>0</v>
      </c>
      <c r="P53">
        <f t="shared" si="1"/>
        <v>14.356517999999999</v>
      </c>
      <c r="Q53">
        <f>P53*0.024</f>
        <v>0.34455643199999997</v>
      </c>
    </row>
    <row r="54" spans="1:19" x14ac:dyDescent="0.25">
      <c r="A54" s="9"/>
      <c r="B54" s="9" t="s">
        <v>80</v>
      </c>
      <c r="C54">
        <f t="shared" ref="C54:P54" si="2">C5+C7</f>
        <v>15</v>
      </c>
      <c r="D54">
        <f t="shared" si="2"/>
        <v>0.27</v>
      </c>
      <c r="E54">
        <f t="shared" si="2"/>
        <v>-8</v>
      </c>
      <c r="F54">
        <f t="shared" si="2"/>
        <v>-11</v>
      </c>
      <c r="G54">
        <f t="shared" si="2"/>
        <v>0</v>
      </c>
      <c r="H54">
        <f t="shared" si="2"/>
        <v>0</v>
      </c>
      <c r="I54">
        <f t="shared" si="2"/>
        <v>0</v>
      </c>
      <c r="J54">
        <f t="shared" si="2"/>
        <v>0</v>
      </c>
      <c r="K54">
        <f t="shared" si="2"/>
        <v>0</v>
      </c>
      <c r="L54">
        <f t="shared" si="2"/>
        <v>0</v>
      </c>
      <c r="M54">
        <f t="shared" si="2"/>
        <v>600</v>
      </c>
      <c r="N54">
        <f t="shared" si="2"/>
        <v>22.6</v>
      </c>
      <c r="O54">
        <f t="shared" si="2"/>
        <v>0</v>
      </c>
      <c r="P54">
        <f t="shared" si="2"/>
        <v>10.987850999999999</v>
      </c>
      <c r="Q54">
        <f t="shared" ref="Q54:Q89" si="3">P54*0.024</f>
        <v>0.263708424</v>
      </c>
    </row>
    <row r="55" spans="1:19" x14ac:dyDescent="0.25">
      <c r="A55" s="9"/>
      <c r="B55" s="14" t="s">
        <v>114</v>
      </c>
      <c r="C55">
        <f>C4+C7+C9</f>
        <v>16</v>
      </c>
      <c r="D55">
        <f t="shared" ref="D55:P55" si="4">D4+D7+D9</f>
        <v>0.42999999999999994</v>
      </c>
      <c r="E55">
        <f t="shared" si="4"/>
        <v>-9</v>
      </c>
      <c r="F55">
        <f t="shared" si="4"/>
        <v>-14</v>
      </c>
      <c r="G55">
        <f t="shared" si="4"/>
        <v>0</v>
      </c>
      <c r="H55">
        <f t="shared" si="4"/>
        <v>0</v>
      </c>
      <c r="I55">
        <f t="shared" si="4"/>
        <v>0</v>
      </c>
      <c r="J55">
        <f t="shared" si="4"/>
        <v>0</v>
      </c>
      <c r="K55">
        <f t="shared" si="4"/>
        <v>0</v>
      </c>
      <c r="L55">
        <f t="shared" si="4"/>
        <v>0</v>
      </c>
      <c r="M55">
        <f t="shared" si="4"/>
        <v>600</v>
      </c>
      <c r="N55">
        <f t="shared" si="4"/>
        <v>23</v>
      </c>
      <c r="O55">
        <f t="shared" si="4"/>
        <v>0</v>
      </c>
      <c r="P55">
        <f t="shared" si="4"/>
        <v>20.356518000000001</v>
      </c>
      <c r="Q55">
        <f t="shared" si="3"/>
        <v>0.48855643200000004</v>
      </c>
      <c r="S55" t="s">
        <v>75</v>
      </c>
    </row>
    <row r="56" spans="1:19" x14ac:dyDescent="0.25">
      <c r="A56" s="9"/>
      <c r="B56" s="14" t="s">
        <v>115</v>
      </c>
      <c r="C56">
        <f>C5+C7+C9</f>
        <v>16</v>
      </c>
      <c r="D56">
        <f t="shared" ref="D56:P56" si="5">D5+D7+D9</f>
        <v>0.36</v>
      </c>
      <c r="E56">
        <f t="shared" si="5"/>
        <v>-9</v>
      </c>
      <c r="F56">
        <f t="shared" si="5"/>
        <v>-12</v>
      </c>
      <c r="G56">
        <f t="shared" si="5"/>
        <v>0</v>
      </c>
      <c r="H56">
        <f t="shared" si="5"/>
        <v>0</v>
      </c>
      <c r="I56">
        <f t="shared" si="5"/>
        <v>0</v>
      </c>
      <c r="J56">
        <f t="shared" si="5"/>
        <v>0</v>
      </c>
      <c r="K56">
        <f t="shared" si="5"/>
        <v>0</v>
      </c>
      <c r="L56">
        <f t="shared" si="5"/>
        <v>0</v>
      </c>
      <c r="M56">
        <f t="shared" si="5"/>
        <v>1200</v>
      </c>
      <c r="N56">
        <f t="shared" si="5"/>
        <v>23.200000000000003</v>
      </c>
      <c r="O56">
        <f t="shared" si="5"/>
        <v>0</v>
      </c>
      <c r="P56">
        <f t="shared" si="5"/>
        <v>16.987850999999999</v>
      </c>
      <c r="Q56">
        <f t="shared" si="3"/>
        <v>0.40770842400000001</v>
      </c>
      <c r="S56" t="s">
        <v>75</v>
      </c>
    </row>
    <row r="57" spans="1:19" x14ac:dyDescent="0.25">
      <c r="Q57">
        <f t="shared" si="3"/>
        <v>0</v>
      </c>
    </row>
    <row r="58" spans="1:19" x14ac:dyDescent="0.25">
      <c r="A58" s="16"/>
      <c r="B58" s="16" t="s">
        <v>96</v>
      </c>
      <c r="C58">
        <f>C10</f>
        <v>13</v>
      </c>
      <c r="D58">
        <f t="shared" ref="D58:P58" si="6">D10</f>
        <v>0.19</v>
      </c>
      <c r="E58">
        <f t="shared" si="6"/>
        <v>-8</v>
      </c>
      <c r="F58">
        <f t="shared" si="6"/>
        <v>-11</v>
      </c>
      <c r="G58">
        <f t="shared" si="6"/>
        <v>0</v>
      </c>
      <c r="H58">
        <f t="shared" si="6"/>
        <v>0</v>
      </c>
      <c r="I58">
        <f t="shared" si="6"/>
        <v>0</v>
      </c>
      <c r="J58">
        <f t="shared" si="6"/>
        <v>0</v>
      </c>
      <c r="K58">
        <f t="shared" si="6"/>
        <v>0</v>
      </c>
      <c r="L58">
        <f t="shared" si="6"/>
        <v>0</v>
      </c>
      <c r="M58">
        <f t="shared" si="6"/>
        <v>0</v>
      </c>
      <c r="N58">
        <f t="shared" si="6"/>
        <v>22.2</v>
      </c>
      <c r="O58">
        <f t="shared" si="6"/>
        <v>0</v>
      </c>
      <c r="P58">
        <f t="shared" si="6"/>
        <v>0</v>
      </c>
      <c r="Q58">
        <f t="shared" si="3"/>
        <v>0</v>
      </c>
      <c r="S58" t="s">
        <v>75</v>
      </c>
    </row>
    <row r="59" spans="1:19" x14ac:dyDescent="0.25">
      <c r="A59" s="16"/>
      <c r="B59" s="16" t="s">
        <v>98</v>
      </c>
      <c r="C59">
        <f>C11</f>
        <v>14</v>
      </c>
      <c r="D59">
        <f>D11</f>
        <v>0.2</v>
      </c>
      <c r="E59">
        <v>-7</v>
      </c>
      <c r="F59">
        <v>12</v>
      </c>
      <c r="G59">
        <f t="shared" ref="G59:P59" si="7">G11</f>
        <v>0</v>
      </c>
      <c r="H59">
        <f t="shared" si="7"/>
        <v>0</v>
      </c>
      <c r="I59">
        <f t="shared" si="7"/>
        <v>0</v>
      </c>
      <c r="J59">
        <f t="shared" si="7"/>
        <v>0</v>
      </c>
      <c r="K59">
        <f t="shared" si="7"/>
        <v>0</v>
      </c>
      <c r="L59">
        <f t="shared" si="7"/>
        <v>0</v>
      </c>
      <c r="M59">
        <f t="shared" si="7"/>
        <v>300</v>
      </c>
      <c r="N59">
        <f t="shared" si="7"/>
        <v>22.200000000000003</v>
      </c>
      <c r="O59">
        <f t="shared" si="7"/>
        <v>0</v>
      </c>
      <c r="P59">
        <f t="shared" si="7"/>
        <v>0</v>
      </c>
      <c r="Q59">
        <f>P59*0.024</f>
        <v>0</v>
      </c>
      <c r="S59" t="s">
        <v>75</v>
      </c>
    </row>
    <row r="60" spans="1:19" x14ac:dyDescent="0.25">
      <c r="Q60">
        <f t="shared" si="3"/>
        <v>0</v>
      </c>
    </row>
    <row r="61" spans="1:19" x14ac:dyDescent="0.25">
      <c r="A61" s="4"/>
      <c r="B61" s="4" t="s">
        <v>13</v>
      </c>
      <c r="Q61">
        <f t="shared" si="3"/>
        <v>0</v>
      </c>
    </row>
    <row r="62" spans="1:19" x14ac:dyDescent="0.25">
      <c r="A62" s="4"/>
      <c r="B62" s="1" t="s">
        <v>15</v>
      </c>
      <c r="C62">
        <f>SUM(C14,C15,C16,C12)</f>
        <v>22</v>
      </c>
      <c r="D62">
        <f t="shared" ref="D62:P62" si="8">SUM(D14,D15,D16,D12)</f>
        <v>0.43</v>
      </c>
      <c r="E62">
        <f t="shared" si="8"/>
        <v>-8</v>
      </c>
      <c r="F62">
        <f t="shared" si="8"/>
        <v>-7</v>
      </c>
      <c r="G62">
        <f t="shared" si="8"/>
        <v>0</v>
      </c>
      <c r="H62">
        <f t="shared" si="8"/>
        <v>0</v>
      </c>
      <c r="I62">
        <f t="shared" si="8"/>
        <v>0</v>
      </c>
      <c r="J62">
        <f t="shared" si="8"/>
        <v>0</v>
      </c>
      <c r="K62">
        <f t="shared" si="8"/>
        <v>0</v>
      </c>
      <c r="L62">
        <f t="shared" si="8"/>
        <v>0</v>
      </c>
      <c r="M62">
        <f t="shared" si="8"/>
        <v>1400</v>
      </c>
      <c r="N62">
        <f t="shared" si="8"/>
        <v>23.999999999999996</v>
      </c>
      <c r="O62">
        <f t="shared" si="8"/>
        <v>0</v>
      </c>
      <c r="P62">
        <f t="shared" si="8"/>
        <v>19.399999999999999</v>
      </c>
      <c r="Q62">
        <f t="shared" si="3"/>
        <v>0.46559999999999996</v>
      </c>
      <c r="S62" t="s">
        <v>73</v>
      </c>
    </row>
    <row r="63" spans="1:19" x14ac:dyDescent="0.25">
      <c r="A63" s="4"/>
      <c r="B63" s="2" t="s">
        <v>21</v>
      </c>
      <c r="C63">
        <f>SUM(C17,C18,C19,C20,C12)</f>
        <v>13</v>
      </c>
      <c r="D63">
        <f t="shared" ref="D63:P63" si="9">SUM(D17,D18,D19,D20,D12)</f>
        <v>0.39</v>
      </c>
      <c r="E63">
        <f t="shared" si="9"/>
        <v>-13</v>
      </c>
      <c r="F63">
        <f t="shared" si="9"/>
        <v>-14</v>
      </c>
      <c r="G63">
        <f t="shared" si="9"/>
        <v>0</v>
      </c>
      <c r="H63">
        <f t="shared" si="9"/>
        <v>0</v>
      </c>
      <c r="I63">
        <f t="shared" si="9"/>
        <v>0</v>
      </c>
      <c r="J63">
        <f t="shared" si="9"/>
        <v>0</v>
      </c>
      <c r="K63">
        <f t="shared" si="9"/>
        <v>0</v>
      </c>
      <c r="L63">
        <f t="shared" si="9"/>
        <v>0</v>
      </c>
      <c r="M63">
        <f t="shared" si="9"/>
        <v>1500</v>
      </c>
      <c r="N63">
        <f t="shared" si="9"/>
        <v>24.000000000000004</v>
      </c>
      <c r="O63">
        <f t="shared" si="9"/>
        <v>0</v>
      </c>
      <c r="P63">
        <f t="shared" si="9"/>
        <v>16.899999999999999</v>
      </c>
      <c r="Q63">
        <f t="shared" si="3"/>
        <v>0.40559999999999996</v>
      </c>
      <c r="S63" t="s">
        <v>74</v>
      </c>
    </row>
    <row r="64" spans="1:19" x14ac:dyDescent="0.25">
      <c r="A64" s="4"/>
      <c r="B64" s="3" t="s">
        <v>29</v>
      </c>
      <c r="C64">
        <f>SUM(C22,C21,C12,C19,C18,C17)</f>
        <v>17</v>
      </c>
      <c r="D64">
        <f t="shared" ref="D64:P64" si="10">SUM(D22,D21,D12,D19,D18,D17)</f>
        <v>0.43</v>
      </c>
      <c r="E64">
        <f t="shared" si="10"/>
        <v>-6</v>
      </c>
      <c r="F64">
        <f t="shared" si="10"/>
        <v>-6</v>
      </c>
      <c r="G64">
        <f t="shared" si="10"/>
        <v>0</v>
      </c>
      <c r="H64">
        <f t="shared" si="10"/>
        <v>0</v>
      </c>
      <c r="I64">
        <f t="shared" si="10"/>
        <v>0</v>
      </c>
      <c r="J64">
        <f t="shared" si="10"/>
        <v>0</v>
      </c>
      <c r="K64">
        <f t="shared" si="10"/>
        <v>0</v>
      </c>
      <c r="L64">
        <f t="shared" si="10"/>
        <v>0</v>
      </c>
      <c r="M64">
        <f t="shared" si="10"/>
        <v>1850</v>
      </c>
      <c r="N64">
        <f t="shared" si="10"/>
        <v>16.8</v>
      </c>
      <c r="O64">
        <f t="shared" si="10"/>
        <v>0</v>
      </c>
      <c r="P64">
        <f t="shared" si="10"/>
        <v>0</v>
      </c>
      <c r="Q64">
        <f t="shared" si="3"/>
        <v>0</v>
      </c>
    </row>
    <row r="65" spans="1:19" x14ac:dyDescent="0.25">
      <c r="Q65">
        <f t="shared" si="3"/>
        <v>0</v>
      </c>
    </row>
    <row r="66" spans="1:19" x14ac:dyDescent="0.25">
      <c r="A66" s="5"/>
      <c r="B66" s="5" t="s">
        <v>33</v>
      </c>
      <c r="C66">
        <f>SUM(C23,C24,C25,C26)</f>
        <v>16</v>
      </c>
      <c r="D66">
        <f t="shared" ref="D66:P66" si="11">SUM(D23,D24,D25,D26)</f>
        <v>0.35</v>
      </c>
      <c r="E66">
        <f t="shared" si="11"/>
        <v>-11</v>
      </c>
      <c r="F66">
        <f t="shared" si="11"/>
        <v>-11</v>
      </c>
      <c r="G66">
        <f t="shared" si="11"/>
        <v>0</v>
      </c>
      <c r="H66">
        <f t="shared" si="11"/>
        <v>0</v>
      </c>
      <c r="I66">
        <f t="shared" si="11"/>
        <v>0</v>
      </c>
      <c r="J66">
        <f t="shared" si="11"/>
        <v>0</v>
      </c>
      <c r="K66">
        <f t="shared" si="11"/>
        <v>0</v>
      </c>
      <c r="L66">
        <f t="shared" si="11"/>
        <v>0</v>
      </c>
      <c r="M66">
        <f t="shared" si="11"/>
        <v>1300</v>
      </c>
      <c r="N66">
        <f t="shared" si="11"/>
        <v>24.400000000000002</v>
      </c>
      <c r="O66">
        <f t="shared" si="11"/>
        <v>0</v>
      </c>
      <c r="P66">
        <f t="shared" si="11"/>
        <v>15</v>
      </c>
      <c r="Q66">
        <f t="shared" si="3"/>
        <v>0.36</v>
      </c>
      <c r="S66" t="s">
        <v>74</v>
      </c>
    </row>
    <row r="67" spans="1:19" x14ac:dyDescent="0.25">
      <c r="Q67">
        <f t="shared" si="3"/>
        <v>0</v>
      </c>
    </row>
    <row r="68" spans="1:19" x14ac:dyDescent="0.25">
      <c r="A68" s="6"/>
      <c r="B68" s="6" t="s">
        <v>41</v>
      </c>
      <c r="Q68">
        <f t="shared" si="3"/>
        <v>0</v>
      </c>
    </row>
    <row r="69" spans="1:19" x14ac:dyDescent="0.25">
      <c r="A69" s="6"/>
      <c r="B69" s="1" t="s">
        <v>43</v>
      </c>
      <c r="C69">
        <f>SUM(C29,C28,C27)</f>
        <v>19</v>
      </c>
      <c r="D69">
        <f t="shared" ref="D69:P69" si="12">SUM(D29,D28,D27)</f>
        <v>0.36</v>
      </c>
      <c r="E69">
        <f t="shared" si="12"/>
        <v>-9</v>
      </c>
      <c r="F69">
        <f t="shared" si="12"/>
        <v>-6</v>
      </c>
      <c r="G69">
        <f t="shared" si="12"/>
        <v>0</v>
      </c>
      <c r="H69">
        <f t="shared" si="12"/>
        <v>0</v>
      </c>
      <c r="I69">
        <f t="shared" si="12"/>
        <v>0</v>
      </c>
      <c r="J69">
        <f t="shared" si="12"/>
        <v>0</v>
      </c>
      <c r="K69">
        <f t="shared" si="12"/>
        <v>0</v>
      </c>
      <c r="L69">
        <f t="shared" si="12"/>
        <v>0</v>
      </c>
      <c r="M69">
        <f t="shared" si="12"/>
        <v>2000</v>
      </c>
      <c r="N69">
        <f t="shared" si="12"/>
        <v>22.599999999999998</v>
      </c>
      <c r="O69">
        <f t="shared" si="12"/>
        <v>0</v>
      </c>
      <c r="P69">
        <f t="shared" si="12"/>
        <v>16.7</v>
      </c>
      <c r="Q69">
        <f t="shared" si="3"/>
        <v>0.40079999999999999</v>
      </c>
      <c r="S69" t="s">
        <v>74</v>
      </c>
    </row>
    <row r="70" spans="1:19" x14ac:dyDescent="0.25">
      <c r="A70" s="6"/>
      <c r="B70" s="2" t="s">
        <v>46</v>
      </c>
      <c r="C70">
        <f>SUM(C31,C30,C27,C29)</f>
        <v>20</v>
      </c>
      <c r="D70">
        <f t="shared" ref="D70:P70" si="13">SUM(D31,D30,D27,D29)</f>
        <v>0.35</v>
      </c>
      <c r="E70">
        <f t="shared" si="13"/>
        <v>-4</v>
      </c>
      <c r="F70">
        <f t="shared" si="13"/>
        <v>-4</v>
      </c>
      <c r="G70">
        <f t="shared" si="13"/>
        <v>0</v>
      </c>
      <c r="H70">
        <f t="shared" si="13"/>
        <v>0</v>
      </c>
      <c r="I70">
        <f t="shared" si="13"/>
        <v>0</v>
      </c>
      <c r="J70">
        <f t="shared" si="13"/>
        <v>0</v>
      </c>
      <c r="K70">
        <f t="shared" si="13"/>
        <v>0</v>
      </c>
      <c r="L70">
        <f t="shared" si="13"/>
        <v>0</v>
      </c>
      <c r="M70">
        <f t="shared" si="13"/>
        <v>2000</v>
      </c>
      <c r="N70">
        <f t="shared" si="13"/>
        <v>18.600000000000001</v>
      </c>
      <c r="O70">
        <f t="shared" si="13"/>
        <v>0</v>
      </c>
      <c r="P70">
        <f t="shared" si="13"/>
        <v>0</v>
      </c>
      <c r="Q70">
        <f t="shared" si="3"/>
        <v>0</v>
      </c>
    </row>
    <row r="71" spans="1:19" x14ac:dyDescent="0.25">
      <c r="Q71">
        <f t="shared" si="3"/>
        <v>0</v>
      </c>
    </row>
    <row r="72" spans="1:19" x14ac:dyDescent="0.25">
      <c r="A72" s="7"/>
      <c r="B72" s="7" t="s">
        <v>48</v>
      </c>
      <c r="Q72">
        <f t="shared" si="3"/>
        <v>0</v>
      </c>
    </row>
    <row r="73" spans="1:19" x14ac:dyDescent="0.25">
      <c r="A73" s="7"/>
      <c r="B73" s="1" t="s">
        <v>50</v>
      </c>
      <c r="C73">
        <f>C35+C32</f>
        <v>18</v>
      </c>
      <c r="D73">
        <f t="shared" ref="D73:P73" si="14">D35+D32</f>
        <v>0.36</v>
      </c>
      <c r="E73">
        <f t="shared" si="14"/>
        <v>-9</v>
      </c>
      <c r="F73">
        <f t="shared" si="14"/>
        <v>-8</v>
      </c>
      <c r="G73">
        <f t="shared" si="14"/>
        <v>0</v>
      </c>
      <c r="H73">
        <f t="shared" si="14"/>
        <v>0</v>
      </c>
      <c r="I73">
        <f t="shared" si="14"/>
        <v>0</v>
      </c>
      <c r="J73">
        <f t="shared" si="14"/>
        <v>0</v>
      </c>
      <c r="K73">
        <f t="shared" si="14"/>
        <v>0</v>
      </c>
      <c r="L73">
        <f t="shared" si="14"/>
        <v>0</v>
      </c>
      <c r="M73">
        <f t="shared" si="14"/>
        <v>1450</v>
      </c>
      <c r="N73">
        <f t="shared" si="14"/>
        <v>22.799999999999997</v>
      </c>
      <c r="O73">
        <f t="shared" si="14"/>
        <v>0</v>
      </c>
      <c r="P73">
        <f t="shared" si="14"/>
        <v>0</v>
      </c>
      <c r="Q73">
        <v>0</v>
      </c>
    </row>
    <row r="74" spans="1:19" x14ac:dyDescent="0.25">
      <c r="A74" s="7"/>
      <c r="B74" s="2" t="s">
        <v>52</v>
      </c>
      <c r="C74">
        <f>C36+C32</f>
        <v>16</v>
      </c>
      <c r="D74">
        <f t="shared" ref="D74:P74" si="15">D36+D32</f>
        <v>0.35</v>
      </c>
      <c r="E74">
        <f t="shared" si="15"/>
        <v>-12</v>
      </c>
      <c r="F74">
        <f t="shared" si="15"/>
        <v>-7</v>
      </c>
      <c r="G74">
        <f t="shared" si="15"/>
        <v>0</v>
      </c>
      <c r="H74">
        <f t="shared" si="15"/>
        <v>0</v>
      </c>
      <c r="I74">
        <f t="shared" si="15"/>
        <v>0</v>
      </c>
      <c r="J74">
        <f t="shared" si="15"/>
        <v>0</v>
      </c>
      <c r="K74">
        <f t="shared" si="15"/>
        <v>0</v>
      </c>
      <c r="L74">
        <f t="shared" si="15"/>
        <v>0</v>
      </c>
      <c r="M74">
        <f t="shared" si="15"/>
        <v>1500</v>
      </c>
      <c r="N74">
        <f t="shared" si="15"/>
        <v>22.8</v>
      </c>
      <c r="O74">
        <f t="shared" si="15"/>
        <v>0</v>
      </c>
      <c r="P74">
        <f t="shared" si="15"/>
        <v>0</v>
      </c>
      <c r="Q74">
        <v>0</v>
      </c>
    </row>
    <row r="75" spans="1:19" x14ac:dyDescent="0.25">
      <c r="A75" s="7"/>
      <c r="B75" s="1" t="s">
        <v>50</v>
      </c>
      <c r="C75">
        <f>SUM(C35,C34)</f>
        <v>17</v>
      </c>
      <c r="D75">
        <f t="shared" ref="D75:P75" si="16">SUM(D35,D34)</f>
        <v>0.33</v>
      </c>
      <c r="E75">
        <f t="shared" si="16"/>
        <v>-9</v>
      </c>
      <c r="F75">
        <f t="shared" si="16"/>
        <v>-8</v>
      </c>
      <c r="G75">
        <f t="shared" si="16"/>
        <v>0</v>
      </c>
      <c r="H75">
        <f t="shared" si="16"/>
        <v>0</v>
      </c>
      <c r="I75">
        <f t="shared" si="16"/>
        <v>-0.1</v>
      </c>
      <c r="J75">
        <f t="shared" si="16"/>
        <v>0</v>
      </c>
      <c r="K75">
        <f t="shared" si="16"/>
        <v>0</v>
      </c>
      <c r="L75">
        <f t="shared" si="16"/>
        <v>0</v>
      </c>
      <c r="M75">
        <f t="shared" si="16"/>
        <v>1200</v>
      </c>
      <c r="N75">
        <f t="shared" si="16"/>
        <v>22.9</v>
      </c>
      <c r="O75">
        <f t="shared" si="16"/>
        <v>0</v>
      </c>
      <c r="P75">
        <f t="shared" si="16"/>
        <v>0</v>
      </c>
      <c r="Q75">
        <f t="shared" si="3"/>
        <v>0</v>
      </c>
      <c r="S75" t="s">
        <v>75</v>
      </c>
    </row>
    <row r="76" spans="1:19" x14ac:dyDescent="0.25">
      <c r="A76" s="7"/>
      <c r="B76" s="2" t="s">
        <v>52</v>
      </c>
      <c r="C76">
        <f>SUM(C36,C34)</f>
        <v>15</v>
      </c>
      <c r="D76">
        <f t="shared" ref="D76:P76" si="17">SUM(D36,D34)</f>
        <v>0.32</v>
      </c>
      <c r="E76">
        <f t="shared" si="17"/>
        <v>-12</v>
      </c>
      <c r="F76">
        <f t="shared" si="17"/>
        <v>-7</v>
      </c>
      <c r="G76">
        <f t="shared" si="17"/>
        <v>0</v>
      </c>
      <c r="H76">
        <f t="shared" si="17"/>
        <v>0</v>
      </c>
      <c r="I76">
        <f t="shared" si="17"/>
        <v>-0.1</v>
      </c>
      <c r="J76">
        <f t="shared" si="17"/>
        <v>0</v>
      </c>
      <c r="K76">
        <f t="shared" si="17"/>
        <v>0</v>
      </c>
      <c r="L76">
        <f t="shared" si="17"/>
        <v>0</v>
      </c>
      <c r="M76">
        <f t="shared" si="17"/>
        <v>1250</v>
      </c>
      <c r="N76">
        <f>SUM(N36,N34)</f>
        <v>22.900000000000002</v>
      </c>
      <c r="O76">
        <f t="shared" si="17"/>
        <v>0</v>
      </c>
      <c r="P76">
        <f t="shared" si="17"/>
        <v>0</v>
      </c>
      <c r="Q76">
        <f t="shared" si="3"/>
        <v>0</v>
      </c>
      <c r="S76" t="s">
        <v>74</v>
      </c>
    </row>
    <row r="77" spans="1:19" x14ac:dyDescent="0.25">
      <c r="Q77">
        <f t="shared" si="3"/>
        <v>0</v>
      </c>
    </row>
    <row r="78" spans="1:19" x14ac:dyDescent="0.25">
      <c r="A78" s="8"/>
      <c r="B78" s="8" t="s">
        <v>54</v>
      </c>
      <c r="C78">
        <f>SUM(C37,C38)</f>
        <v>18</v>
      </c>
      <c r="D78">
        <f>SUM(D37,D38)</f>
        <v>0.28999999999999998</v>
      </c>
      <c r="E78">
        <f>SUM(E37,E38)</f>
        <v>-9</v>
      </c>
      <c r="F78">
        <f>SUM(F37,F38)</f>
        <v>-8</v>
      </c>
      <c r="M78">
        <f>SUM(M37,M38)</f>
        <v>1200</v>
      </c>
      <c r="N78">
        <f>SUM(N37,N38)</f>
        <v>24.2</v>
      </c>
      <c r="P78">
        <f>SUM(P37,P38)</f>
        <v>12.5</v>
      </c>
      <c r="Q78">
        <f t="shared" si="3"/>
        <v>0.3</v>
      </c>
      <c r="S78" t="s">
        <v>73</v>
      </c>
    </row>
    <row r="79" spans="1:19" x14ac:dyDescent="0.25">
      <c r="Q79">
        <f t="shared" si="3"/>
        <v>0</v>
      </c>
    </row>
    <row r="80" spans="1:19" x14ac:dyDescent="0.25">
      <c r="A80" s="10"/>
      <c r="B80" s="10" t="s">
        <v>76</v>
      </c>
      <c r="C80">
        <f>SUM(C39,C40)</f>
        <v>14</v>
      </c>
      <c r="D80">
        <f>SUM(D39,D40)</f>
        <v>0.3</v>
      </c>
      <c r="E80">
        <f>SUM(E39,E40)</f>
        <v>-11</v>
      </c>
      <c r="F80">
        <f>SUM(F39,F40)</f>
        <v>-11</v>
      </c>
      <c r="M80">
        <f>SUM(M39,M40)</f>
        <v>1350</v>
      </c>
      <c r="N80">
        <f>SUM(N39,N40)</f>
        <v>23.400000000000002</v>
      </c>
      <c r="P80">
        <f>SUM(P39,P40)</f>
        <v>15</v>
      </c>
      <c r="Q80">
        <f t="shared" si="3"/>
        <v>0.36</v>
      </c>
      <c r="S80" t="s">
        <v>75</v>
      </c>
    </row>
    <row r="81" spans="1:19" x14ac:dyDescent="0.25">
      <c r="A81" s="10"/>
      <c r="B81" s="10" t="s">
        <v>61</v>
      </c>
      <c r="C81">
        <f>C39</f>
        <v>13</v>
      </c>
      <c r="D81">
        <f>D39</f>
        <v>0.21</v>
      </c>
      <c r="E81">
        <f>E39</f>
        <v>-10</v>
      </c>
      <c r="F81">
        <f>F39</f>
        <v>-10</v>
      </c>
      <c r="M81">
        <f>M39</f>
        <v>750</v>
      </c>
      <c r="N81">
        <f>N39</f>
        <v>22.8</v>
      </c>
      <c r="P81">
        <v>9</v>
      </c>
      <c r="Q81">
        <f t="shared" si="3"/>
        <v>0.216</v>
      </c>
    </row>
    <row r="82" spans="1:19" x14ac:dyDescent="0.25">
      <c r="Q82">
        <f t="shared" si="3"/>
        <v>0</v>
      </c>
    </row>
    <row r="83" spans="1:19" x14ac:dyDescent="0.25">
      <c r="A83" s="4"/>
      <c r="B83" s="4" t="s">
        <v>65</v>
      </c>
      <c r="C83">
        <f>C41</f>
        <v>16</v>
      </c>
      <c r="D83">
        <f>D41</f>
        <v>0.33</v>
      </c>
      <c r="E83">
        <f>E41</f>
        <v>-7</v>
      </c>
      <c r="F83">
        <f>F41</f>
        <v>-14</v>
      </c>
      <c r="M83">
        <f>M41</f>
        <v>700</v>
      </c>
      <c r="N83">
        <f>N41</f>
        <v>23.4</v>
      </c>
      <c r="P83">
        <f>P41</f>
        <v>14.4</v>
      </c>
      <c r="Q83">
        <f t="shared" si="3"/>
        <v>0.34560000000000002</v>
      </c>
      <c r="S83" t="s">
        <v>75</v>
      </c>
    </row>
    <row r="84" spans="1:19" x14ac:dyDescent="0.25">
      <c r="Q84">
        <f t="shared" si="3"/>
        <v>0</v>
      </c>
    </row>
    <row r="85" spans="1:19" x14ac:dyDescent="0.25">
      <c r="A85" s="11"/>
      <c r="B85" s="11" t="s">
        <v>67</v>
      </c>
      <c r="Q85">
        <f t="shared" si="3"/>
        <v>0</v>
      </c>
    </row>
    <row r="86" spans="1:19" x14ac:dyDescent="0.25">
      <c r="A86" s="11"/>
      <c r="B86" s="12" t="s">
        <v>77</v>
      </c>
      <c r="C86">
        <f>SUM(C50,C47)</f>
        <v>17</v>
      </c>
      <c r="D86">
        <f>SUM(D50,D47)</f>
        <v>0.44000000000000006</v>
      </c>
      <c r="E86">
        <f>SUM(E50,E47)</f>
        <v>-11</v>
      </c>
      <c r="F86">
        <f>SUM(F50,F47)</f>
        <v>-10</v>
      </c>
      <c r="M86">
        <f>SUM(M50,M47)</f>
        <v>2600</v>
      </c>
      <c r="N86">
        <f>SUM(N50,N47)</f>
        <v>23</v>
      </c>
      <c r="P86">
        <f>SUM(P50,P47)</f>
        <v>22.4</v>
      </c>
      <c r="Q86">
        <f t="shared" si="3"/>
        <v>0.53759999999999997</v>
      </c>
    </row>
    <row r="87" spans="1:19" x14ac:dyDescent="0.25">
      <c r="Q87">
        <f t="shared" si="3"/>
        <v>0</v>
      </c>
    </row>
    <row r="88" spans="1:19" x14ac:dyDescent="0.25">
      <c r="A88" s="11"/>
      <c r="B88" s="11" t="s">
        <v>69</v>
      </c>
      <c r="Q88">
        <f t="shared" si="3"/>
        <v>0</v>
      </c>
    </row>
    <row r="89" spans="1:19" x14ac:dyDescent="0.25">
      <c r="A89" s="11"/>
      <c r="B89" s="12" t="s">
        <v>77</v>
      </c>
      <c r="C89">
        <f>SUM(C50,C48)</f>
        <v>17</v>
      </c>
      <c r="D89">
        <f>SUM(D50,D48)</f>
        <v>0.47000000000000003</v>
      </c>
      <c r="E89">
        <f>SUM(E50,E48)</f>
        <v>-11</v>
      </c>
      <c r="F89">
        <f>SUM(F50,F48)</f>
        <v>-10</v>
      </c>
      <c r="M89">
        <f>SUM(M50,M48)</f>
        <v>1800</v>
      </c>
      <c r="N89">
        <f>SUM(N50,N48)</f>
        <v>22.4</v>
      </c>
      <c r="P89">
        <f>SUM(P50,P48)</f>
        <v>24.75</v>
      </c>
      <c r="Q89">
        <f t="shared" si="3"/>
        <v>0.59399999999999997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m4-stocks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Wen, Yifan  (Student)</cp:lastModifiedBy>
  <cp:revision/>
  <dcterms:created xsi:type="dcterms:W3CDTF">2024-08-16T18:09:03Z</dcterms:created>
  <dcterms:modified xsi:type="dcterms:W3CDTF">2025-05-18T00:36:43Z</dcterms:modified>
  <cp:category/>
  <cp:contentStatus/>
</cp:coreProperties>
</file>