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TVZ\Operacijski sustavi\Vježbe\Rjesenja\lab1\"/>
    </mc:Choice>
  </mc:AlternateContent>
  <xr:revisionPtr revIDLastSave="0" documentId="13_ncr:1_{03356ED9-D67A-4B9A-93EC-1E87C163B963}" xr6:coauthVersionLast="47" xr6:coauthVersionMax="47" xr10:uidLastSave="{00000000-0000-0000-0000-000000000000}"/>
  <bookViews>
    <workbookView xWindow="28680" yWindow="-120" windowWidth="29040" windowHeight="15840" xr2:uid="{8BBADA7D-3624-4F01-B494-B5C8B1AC7F4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4" i="1" l="1" a="1"/>
  <c r="D94" i="1" s="1"/>
  <c r="D93" i="1"/>
  <c r="D77" i="1"/>
  <c r="D69" i="1"/>
  <c r="F94" i="1" a="1"/>
  <c r="F94" i="1" s="1"/>
  <c r="F93" i="1"/>
  <c r="H94" i="1" a="1"/>
  <c r="H94" i="1" s="1"/>
  <c r="H93" i="1"/>
  <c r="I94" i="1" a="1"/>
  <c r="I94" i="1" s="1"/>
  <c r="I93" i="1"/>
  <c r="G94" i="1" a="1"/>
  <c r="G94" i="1" s="1"/>
  <c r="G93" i="1"/>
  <c r="E94" i="1" a="1"/>
  <c r="E94" i="1" s="1"/>
  <c r="E93" i="1"/>
  <c r="C94" i="1" a="1"/>
  <c r="C94" i="1" s="1"/>
  <c r="C93" i="1"/>
  <c r="I91" i="1"/>
  <c r="H91" i="1"/>
  <c r="G91" i="1"/>
  <c r="F91" i="1"/>
  <c r="E91" i="1"/>
  <c r="C91" i="1"/>
  <c r="I90" i="1"/>
  <c r="H90" i="1"/>
  <c r="G90" i="1"/>
  <c r="F90" i="1"/>
  <c r="E90" i="1"/>
  <c r="C90" i="1"/>
  <c r="I61" i="1" a="1"/>
  <c r="I61" i="1" s="1"/>
  <c r="H61" i="1" a="1"/>
  <c r="H61" i="1" s="1"/>
  <c r="F61" i="1" a="1"/>
  <c r="F61" i="1" s="1"/>
  <c r="E61" i="1" a="1"/>
  <c r="E61" i="1" s="1"/>
  <c r="D61" i="1" a="1"/>
  <c r="D61" i="1" s="1"/>
  <c r="C61" i="1" a="1"/>
  <c r="C61" i="1" s="1"/>
  <c r="G61" i="1" a="1"/>
  <c r="G61" i="1" s="1"/>
  <c r="D60" i="1"/>
  <c r="D55" i="1"/>
  <c r="D54" i="1"/>
  <c r="D53" i="1"/>
  <c r="D52" i="1"/>
  <c r="D51" i="1"/>
  <c r="D50" i="1"/>
  <c r="D49" i="1"/>
  <c r="D48" i="1"/>
  <c r="D47" i="1"/>
  <c r="D46" i="1"/>
  <c r="I60" i="1"/>
  <c r="H60" i="1"/>
  <c r="G60" i="1"/>
  <c r="F60" i="1"/>
  <c r="E60" i="1"/>
  <c r="D45" i="1"/>
  <c r="D44" i="1"/>
  <c r="D43" i="1"/>
  <c r="D42" i="1"/>
  <c r="D41" i="1"/>
  <c r="D40" i="1"/>
  <c r="D39" i="1"/>
  <c r="D38" i="1"/>
  <c r="D37" i="1"/>
  <c r="C60" i="1"/>
  <c r="D36" i="1"/>
  <c r="E58" i="1"/>
  <c r="F58" i="1"/>
  <c r="G58" i="1"/>
  <c r="H58" i="1"/>
  <c r="I58" i="1"/>
  <c r="E57" i="1"/>
  <c r="F57" i="1"/>
  <c r="G57" i="1"/>
  <c r="H57" i="1"/>
  <c r="I57" i="1"/>
  <c r="C57" i="1"/>
  <c r="C58" i="1"/>
  <c r="I24" i="1"/>
  <c r="I25" i="1" s="1"/>
  <c r="C24" i="1"/>
  <c r="C25" i="1" s="1"/>
  <c r="D24" i="1"/>
  <c r="D25" i="1" s="1"/>
  <c r="E24" i="1"/>
  <c r="E25" i="1" s="1"/>
  <c r="F24" i="1"/>
  <c r="F25" i="1" s="1"/>
  <c r="G24" i="1"/>
  <c r="G25" i="1" s="1"/>
  <c r="H24" i="1"/>
  <c r="H25" i="1"/>
  <c r="D90" i="1" l="1"/>
  <c r="D91" i="1"/>
  <c r="D58" i="1"/>
  <c r="D5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<sst xmlns="http://schemas.openxmlformats.org/spreadsheetml/2006/main" count="108" uniqueCount="35">
  <si>
    <t>1. mjerenje</t>
  </si>
  <si>
    <t>2. mjerenje</t>
  </si>
  <si>
    <t>Sistemski poziv</t>
  </si>
  <si>
    <t>Regularni C</t>
  </si>
  <si>
    <t>Naredba cp</t>
  </si>
  <si>
    <t>3. mjerenje</t>
  </si>
  <si>
    <t>4. mjerenje</t>
  </si>
  <si>
    <t>5. mjerenje</t>
  </si>
  <si>
    <t>6. mjerenje</t>
  </si>
  <si>
    <t>7. mjerenje</t>
  </si>
  <si>
    <t>8. mjerenje</t>
  </si>
  <si>
    <t>9. mjerenje</t>
  </si>
  <si>
    <t>10. mjerenje</t>
  </si>
  <si>
    <t>11. mjerenje</t>
  </si>
  <si>
    <t>12. mjerenje</t>
  </si>
  <si>
    <t>13. mjerenje</t>
  </si>
  <si>
    <t>14. mjerenje</t>
  </si>
  <si>
    <t>15. mjerenje</t>
  </si>
  <si>
    <t>16. mjerenje</t>
  </si>
  <si>
    <t>17. mjerenje</t>
  </si>
  <si>
    <t>18. mjerenje</t>
  </si>
  <si>
    <t>19. mjerenje</t>
  </si>
  <si>
    <t>20. mjerenje</t>
  </si>
  <si>
    <t>datoteka od 1 bajta</t>
  </si>
  <si>
    <t>buffer = 1 bajt</t>
  </si>
  <si>
    <t>buffer = 512 bajta</t>
  </si>
  <si>
    <t>buffer = 1024 bajta</t>
  </si>
  <si>
    <t>datoteka od 100 MB</t>
  </si>
  <si>
    <t>-</t>
  </si>
  <si>
    <t>Aritmetička sredina:</t>
  </si>
  <si>
    <t>Maksimalno odstupanje:</t>
  </si>
  <si>
    <t>Maksimum:</t>
  </si>
  <si>
    <t>Minimum:</t>
  </si>
  <si>
    <t>Odbačene vrijednosti</t>
  </si>
  <si>
    <t>datoteka od 1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</si>
</sst>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/>
      <right style="thick">
        <color auto="1"/>
      </right>
      <top/>
      <bottom style="dotted">
        <color theme="0" tint="-0.14996795556505021"/>
      </bottom>
      <diagonal/>
    </border>
    <border>
      <left style="thick">
        <color auto="1"/>
      </left>
      <right style="thin">
        <color auto="1"/>
      </right>
      <top/>
      <bottom style="dotted">
        <color theme="0" tint="-0.14996795556505021"/>
      </bottom>
      <diagonal/>
    </border>
    <border>
      <left style="thin">
        <color auto="1"/>
      </left>
      <right style="thin">
        <color auto="1"/>
      </right>
      <top/>
      <bottom style="dotted">
        <color theme="0" tint="-0.14996795556505021"/>
      </bottom>
      <diagonal/>
    </border>
    <border>
      <left style="thin">
        <color auto="1"/>
      </left>
      <right style="thick">
        <color auto="1"/>
      </right>
      <top/>
      <bottom style="dotted">
        <color theme="0" tint="-0.14996795556505021"/>
      </bottom>
      <diagonal/>
    </border>
    <border>
      <left/>
      <right style="thick">
        <color auto="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thick">
        <color auto="1"/>
      </left>
      <right style="thin">
        <color auto="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thin">
        <color auto="1"/>
      </left>
      <right style="thin">
        <color auto="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thin">
        <color auto="1"/>
      </left>
      <right style="thick">
        <color auto="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thick">
        <color auto="1"/>
      </left>
      <right style="thin">
        <color auto="1"/>
      </right>
      <top style="dotted">
        <color theme="0" tint="-0.1499679555650502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tted">
        <color theme="0" tint="-0.1499679555650502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dotted">
        <color theme="0" tint="-0.14996795556505021"/>
      </top>
      <bottom style="thick">
        <color auto="1"/>
      </bottom>
      <diagonal/>
    </border>
    <border>
      <left/>
      <right style="thick">
        <color auto="1"/>
      </right>
      <top style="dotted">
        <color theme="0" tint="-0.14996795556505021"/>
      </top>
      <bottom style="thick">
        <color auto="1"/>
      </bottom>
      <diagonal/>
    </border>
    <border>
      <left/>
      <right style="thick">
        <color auto="1"/>
      </right>
      <top style="dotted">
        <color theme="0" tint="-0.14996795556505021"/>
      </top>
      <bottom style="dotted">
        <color theme="0" tint="-0.14993743705557422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double">
        <color auto="1"/>
      </top>
      <bottom style="double">
        <color auto="1"/>
      </bottom>
      <diagonal/>
    </border>
    <border>
      <left/>
      <right/>
      <top style="dotted">
        <color theme="0" tint="-0.14996795556505021"/>
      </top>
      <bottom style="dotted">
        <color theme="0" tint="-0.14996795556505021"/>
      </bottom>
      <diagonal/>
    </border>
    <border>
      <left style="thick">
        <color auto="1"/>
      </left>
      <right style="thick">
        <color auto="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thick">
        <color auto="1"/>
      </left>
      <right style="thick">
        <color auto="1"/>
      </right>
      <top/>
      <bottom style="dotted">
        <color theme="0" tint="-0.1499679555650502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164" fontId="0" fillId="2" borderId="16" xfId="0" applyNumberFormat="1" applyFill="1" applyBorder="1" applyAlignment="1">
      <alignment horizontal="center" vertical="center"/>
    </xf>
    <xf numFmtId="164" fontId="0" fillId="2" borderId="17" xfId="0" applyNumberFormat="1" applyFill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164" fontId="0" fillId="2" borderId="19" xfId="0" applyNumberFormat="1" applyFill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9" xfId="0" applyNumberFormat="1" applyFont="1" applyFill="1" applyBorder="1" applyAlignment="1">
      <alignment horizontal="center" vertical="center"/>
    </xf>
    <xf numFmtId="164" fontId="1" fillId="2" borderId="13" xfId="0" applyNumberFormat="1" applyFont="1" applyFill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2" borderId="14" xfId="0" applyNumberFormat="1" applyFont="1" applyFill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2" borderId="15" xfId="0" applyNumberFormat="1" applyFont="1" applyFill="1" applyBorder="1" applyAlignment="1">
      <alignment horizontal="center" vertical="center"/>
    </xf>
    <xf numFmtId="164" fontId="1" fillId="2" borderId="17" xfId="0" applyNumberFormat="1" applyFont="1" applyFill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64" fontId="4" fillId="2" borderId="14" xfId="0" applyNumberFormat="1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horizontal="center" vertical="center"/>
    </xf>
    <xf numFmtId="164" fontId="4" fillId="2" borderId="16" xfId="0" applyNumberFormat="1" applyFont="1" applyFill="1" applyBorder="1" applyAlignment="1">
      <alignment horizontal="center" vertical="center"/>
    </xf>
    <xf numFmtId="164" fontId="4" fillId="2" borderId="17" xfId="0" applyNumberFormat="1" applyFont="1" applyFill="1" applyBorder="1" applyAlignment="1">
      <alignment horizontal="center" vertical="center"/>
    </xf>
    <xf numFmtId="164" fontId="4" fillId="2" borderId="18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2" borderId="25" xfId="0" applyNumberFormat="1" applyFill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164" fontId="2" fillId="0" borderId="24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2" fillId="2" borderId="24" xfId="0" applyNumberFormat="1" applyFont="1" applyFill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Regularni C, 1 bajt, mala datoteka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List1!$C$3:$C$20</c15:sqref>
                  </c15:fullRef>
                </c:ext>
              </c:extLst>
              <c:f>List1!$C$3:$C$20</c:f>
              <c:numCache>
                <c:formatCode>0.000</c:formatCode>
                <c:ptCount val="18"/>
                <c:pt idx="0">
                  <c:v>2E-3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2E-3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2E-3</c:v>
                </c:pt>
                <c:pt idx="10">
                  <c:v>2E-3</c:v>
                </c:pt>
                <c:pt idx="11">
                  <c:v>1E-3</c:v>
                </c:pt>
                <c:pt idx="12">
                  <c:v>1E-3</c:v>
                </c:pt>
                <c:pt idx="13">
                  <c:v>2E-3</c:v>
                </c:pt>
                <c:pt idx="14">
                  <c:v>2E-3</c:v>
                </c:pt>
                <c:pt idx="15">
                  <c:v>2E-3</c:v>
                </c:pt>
                <c:pt idx="16">
                  <c:v>1E-3</c:v>
                </c:pt>
                <c:pt idx="17">
                  <c:v>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35-4FB1-ADD6-8B49014C087A}"/>
            </c:ext>
          </c:extLst>
        </c:ser>
        <c:ser>
          <c:idx val="1"/>
          <c:order val="1"/>
          <c:tx>
            <c:v>Regularni C, 512 bajta, mala datoteka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List1!$E$3:$E$22</c15:sqref>
                  </c15:fullRef>
                </c:ext>
              </c:extLst>
              <c:f>List1!$E$3:$E$20</c:f>
              <c:numCache>
                <c:formatCode>0.000</c:formatCode>
                <c:ptCount val="1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2E-3</c:v>
                </c:pt>
                <c:pt idx="6">
                  <c:v>1E-3</c:v>
                </c:pt>
                <c:pt idx="7">
                  <c:v>1E-3</c:v>
                </c:pt>
                <c:pt idx="8">
                  <c:v>2E-3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2E-3</c:v>
                </c:pt>
                <c:pt idx="14">
                  <c:v>1E-3</c:v>
                </c:pt>
                <c:pt idx="15">
                  <c:v>1E-3</c:v>
                </c:pt>
                <c:pt idx="16">
                  <c:v>1E-3</c:v>
                </c:pt>
                <c:pt idx="17">
                  <c:v>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35-4FB1-ADD6-8B49014C087A}"/>
            </c:ext>
          </c:extLst>
        </c:ser>
        <c:ser>
          <c:idx val="2"/>
          <c:order val="2"/>
          <c:tx>
            <c:v>Regularni C, 1024 bajta, mala datoteka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List1!$G$3:$G$22</c15:sqref>
                  </c15:fullRef>
                </c:ext>
              </c:extLst>
              <c:f>List1!$G$3:$G$20</c:f>
              <c:numCache>
                <c:formatCode>0.000</c:formatCode>
                <c:ptCount val="18"/>
                <c:pt idx="0">
                  <c:v>1E-3</c:v>
                </c:pt>
                <c:pt idx="1">
                  <c:v>1E-3</c:v>
                </c:pt>
                <c:pt idx="2">
                  <c:v>2E-3</c:v>
                </c:pt>
                <c:pt idx="3">
                  <c:v>2E-3</c:v>
                </c:pt>
                <c:pt idx="4">
                  <c:v>1E-3</c:v>
                </c:pt>
                <c:pt idx="5">
                  <c:v>2E-3</c:v>
                </c:pt>
                <c:pt idx="6">
                  <c:v>1E-3</c:v>
                </c:pt>
                <c:pt idx="7">
                  <c:v>2E-3</c:v>
                </c:pt>
                <c:pt idx="8">
                  <c:v>2E-3</c:v>
                </c:pt>
                <c:pt idx="9">
                  <c:v>2E-3</c:v>
                </c:pt>
                <c:pt idx="10">
                  <c:v>1E-3</c:v>
                </c:pt>
                <c:pt idx="11">
                  <c:v>1E-3</c:v>
                </c:pt>
                <c:pt idx="12">
                  <c:v>2E-3</c:v>
                </c:pt>
                <c:pt idx="13">
                  <c:v>2E-3</c:v>
                </c:pt>
                <c:pt idx="14">
                  <c:v>2E-3</c:v>
                </c:pt>
                <c:pt idx="15">
                  <c:v>1E-3</c:v>
                </c:pt>
                <c:pt idx="16">
                  <c:v>2E-3</c:v>
                </c:pt>
                <c:pt idx="17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35-4FB1-ADD6-8B49014C087A}"/>
            </c:ext>
          </c:extLst>
        </c:ser>
        <c:ser>
          <c:idx val="3"/>
          <c:order val="3"/>
          <c:tx>
            <c:v>Regularni C, 1 bajt, srednja datoteka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(List1!$C$37:$C$49,List1!$C$51:$C$55)</c15:sqref>
                  </c15:fullRef>
                </c:ext>
              </c:extLst>
              <c:f>(List1!$C$37:$C$49,List1!$C$51:$C$55)</c:f>
              <c:numCache>
                <c:formatCode>0.000</c:formatCode>
                <c:ptCount val="18"/>
                <c:pt idx="0">
                  <c:v>1.8620000000000001</c:v>
                </c:pt>
                <c:pt idx="1">
                  <c:v>1.853</c:v>
                </c:pt>
                <c:pt idx="2">
                  <c:v>1.861</c:v>
                </c:pt>
                <c:pt idx="3">
                  <c:v>1.91</c:v>
                </c:pt>
                <c:pt idx="4">
                  <c:v>1.8560000000000001</c:v>
                </c:pt>
                <c:pt idx="5">
                  <c:v>1.8859999999999999</c:v>
                </c:pt>
                <c:pt idx="6">
                  <c:v>1.839</c:v>
                </c:pt>
                <c:pt idx="7">
                  <c:v>1.8979999999999999</c:v>
                </c:pt>
                <c:pt idx="8">
                  <c:v>1.8620000000000001</c:v>
                </c:pt>
                <c:pt idx="9">
                  <c:v>1.849</c:v>
                </c:pt>
                <c:pt idx="10">
                  <c:v>1.907</c:v>
                </c:pt>
                <c:pt idx="11">
                  <c:v>1.84</c:v>
                </c:pt>
                <c:pt idx="12">
                  <c:v>1.8779999999999999</c:v>
                </c:pt>
                <c:pt idx="13">
                  <c:v>1.8740000000000001</c:v>
                </c:pt>
                <c:pt idx="14">
                  <c:v>1.87</c:v>
                </c:pt>
                <c:pt idx="15">
                  <c:v>1.861</c:v>
                </c:pt>
                <c:pt idx="16">
                  <c:v>1.8939999999999999</c:v>
                </c:pt>
                <c:pt idx="17">
                  <c:v>1.86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35-4FB1-ADD6-8B49014C087A}"/>
            </c:ext>
          </c:extLst>
        </c:ser>
        <c:ser>
          <c:idx val="4"/>
          <c:order val="4"/>
          <c:tx>
            <c:v>Regularni C, 512 bajta, srednja datoteka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(List1!$E$36:$E$37,List1!$E$39:$E$42,List1!$E$44:$E$55)</c15:sqref>
                  </c15:fullRef>
                </c:ext>
              </c:extLst>
              <c:f>(List1!$E$36:$E$37,List1!$E$39:$E$42,List1!$E$44:$E$55)</c:f>
              <c:numCache>
                <c:formatCode>0.000</c:formatCode>
                <c:ptCount val="18"/>
                <c:pt idx="0">
                  <c:v>0.10100000000000001</c:v>
                </c:pt>
                <c:pt idx="1">
                  <c:v>0.129</c:v>
                </c:pt>
                <c:pt idx="2">
                  <c:v>0.17</c:v>
                </c:pt>
                <c:pt idx="3">
                  <c:v>0.126</c:v>
                </c:pt>
                <c:pt idx="4">
                  <c:v>9.7000000000000003E-2</c:v>
                </c:pt>
                <c:pt idx="5">
                  <c:v>0.10199999999999999</c:v>
                </c:pt>
                <c:pt idx="6">
                  <c:v>0.1</c:v>
                </c:pt>
                <c:pt idx="7">
                  <c:v>0.1</c:v>
                </c:pt>
                <c:pt idx="8">
                  <c:v>0.10100000000000001</c:v>
                </c:pt>
                <c:pt idx="9">
                  <c:v>0.124</c:v>
                </c:pt>
                <c:pt idx="10">
                  <c:v>0.122</c:v>
                </c:pt>
                <c:pt idx="11">
                  <c:v>0.10100000000000001</c:v>
                </c:pt>
                <c:pt idx="12">
                  <c:v>0.105</c:v>
                </c:pt>
                <c:pt idx="13">
                  <c:v>0.115</c:v>
                </c:pt>
                <c:pt idx="14">
                  <c:v>0.10299999999999999</c:v>
                </c:pt>
                <c:pt idx="15">
                  <c:v>0.122</c:v>
                </c:pt>
                <c:pt idx="16">
                  <c:v>0.11600000000000001</c:v>
                </c:pt>
                <c:pt idx="17">
                  <c:v>0.105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35-4FB1-ADD6-8B49014C087A}"/>
            </c:ext>
          </c:extLst>
        </c:ser>
        <c:ser>
          <c:idx val="5"/>
          <c:order val="5"/>
          <c:tx>
            <c:v>Regularni C, 1024 bajta, srednja datoteka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(List1!$G$36:$G$50,List1!$G$53:$G$55)</c15:sqref>
                  </c15:fullRef>
                </c:ext>
              </c:extLst>
              <c:f>(List1!$G$36:$G$50,List1!$G$53:$G$55)</c:f>
              <c:numCache>
                <c:formatCode>0.000</c:formatCode>
                <c:ptCount val="18"/>
                <c:pt idx="0">
                  <c:v>9.9000000000000005E-2</c:v>
                </c:pt>
                <c:pt idx="1">
                  <c:v>0.10100000000000001</c:v>
                </c:pt>
                <c:pt idx="2">
                  <c:v>0.121</c:v>
                </c:pt>
                <c:pt idx="3">
                  <c:v>0.128</c:v>
                </c:pt>
                <c:pt idx="4">
                  <c:v>0.129</c:v>
                </c:pt>
                <c:pt idx="5">
                  <c:v>0.12</c:v>
                </c:pt>
                <c:pt idx="6">
                  <c:v>0.127</c:v>
                </c:pt>
                <c:pt idx="7">
                  <c:v>0.129</c:v>
                </c:pt>
                <c:pt idx="8">
                  <c:v>0.121</c:v>
                </c:pt>
                <c:pt idx="9">
                  <c:v>0.10100000000000001</c:v>
                </c:pt>
                <c:pt idx="10">
                  <c:v>9.7000000000000003E-2</c:v>
                </c:pt>
                <c:pt idx="11">
                  <c:v>0.11600000000000001</c:v>
                </c:pt>
                <c:pt idx="12">
                  <c:v>0.127</c:v>
                </c:pt>
                <c:pt idx="13">
                  <c:v>9.7000000000000003E-2</c:v>
                </c:pt>
                <c:pt idx="14">
                  <c:v>0.12</c:v>
                </c:pt>
                <c:pt idx="15">
                  <c:v>0.126</c:v>
                </c:pt>
                <c:pt idx="16">
                  <c:v>0.123</c:v>
                </c:pt>
                <c:pt idx="17">
                  <c:v>0.115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935-4FB1-ADD6-8B49014C087A}"/>
            </c:ext>
          </c:extLst>
        </c:ser>
        <c:ser>
          <c:idx val="6"/>
          <c:order val="6"/>
          <c:tx>
            <c:v>Regularni C, 1 bajt, velika datoteka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(List1!$C$69:$C$73,List1!$C$75:$C$79,List1!$C$81:$C$88)</c15:sqref>
                  </c15:fullRef>
                </c:ext>
              </c:extLst>
              <c:f>(List1!$C$69:$C$73,List1!$C$75:$C$79,List1!$C$81:$C$88)</c:f>
              <c:numCache>
                <c:formatCode>0.000</c:formatCode>
                <c:ptCount val="18"/>
                <c:pt idx="0">
                  <c:v>19.39</c:v>
                </c:pt>
                <c:pt idx="1">
                  <c:v>19.667999999999999</c:v>
                </c:pt>
                <c:pt idx="2">
                  <c:v>19.501999999999999</c:v>
                </c:pt>
                <c:pt idx="3">
                  <c:v>19.344000000000001</c:v>
                </c:pt>
                <c:pt idx="4">
                  <c:v>19.591000000000001</c:v>
                </c:pt>
                <c:pt idx="5">
                  <c:v>19.559999999999999</c:v>
                </c:pt>
                <c:pt idx="6">
                  <c:v>19.140999999999998</c:v>
                </c:pt>
                <c:pt idx="7">
                  <c:v>19.158000000000001</c:v>
                </c:pt>
                <c:pt idx="8">
                  <c:v>19.213999999999999</c:v>
                </c:pt>
                <c:pt idx="9">
                  <c:v>19.344999999999999</c:v>
                </c:pt>
                <c:pt idx="10">
                  <c:v>19.512</c:v>
                </c:pt>
                <c:pt idx="11">
                  <c:v>18.725999999999999</c:v>
                </c:pt>
                <c:pt idx="12">
                  <c:v>18.664000000000001</c:v>
                </c:pt>
                <c:pt idx="13">
                  <c:v>18.923999999999999</c:v>
                </c:pt>
                <c:pt idx="14">
                  <c:v>18.596</c:v>
                </c:pt>
                <c:pt idx="15">
                  <c:v>19.033999999999999</c:v>
                </c:pt>
                <c:pt idx="16">
                  <c:v>18.681999999999999</c:v>
                </c:pt>
                <c:pt idx="17">
                  <c:v>19.018000000000001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935-4FB1-ADD6-8B49014C087A}"/>
            </c:ext>
          </c:extLst>
        </c:ser>
        <c:ser>
          <c:idx val="7"/>
          <c:order val="7"/>
          <c:tx>
            <c:v>Regularni C, 512 bajta, velika datoteka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(List1!$E$69:$E$74,List1!$E$76:$E$85,List1!$E$87:$E$88)</c15:sqref>
                  </c15:fullRef>
                </c:ext>
              </c:extLst>
              <c:f>(List1!$E$69:$E$74,List1!$E$76:$E$85,List1!$E$87:$E$88)</c:f>
              <c:numCache>
                <c:formatCode>0.000</c:formatCode>
                <c:ptCount val="18"/>
                <c:pt idx="0">
                  <c:v>1.1919999999999999</c:v>
                </c:pt>
                <c:pt idx="1">
                  <c:v>1.2090000000000001</c:v>
                </c:pt>
                <c:pt idx="2">
                  <c:v>1.3879999999999999</c:v>
                </c:pt>
                <c:pt idx="3">
                  <c:v>1.4119999999999999</c:v>
                </c:pt>
                <c:pt idx="4">
                  <c:v>1.754</c:v>
                </c:pt>
                <c:pt idx="5">
                  <c:v>1.2589999999999999</c:v>
                </c:pt>
                <c:pt idx="6">
                  <c:v>2.069</c:v>
                </c:pt>
                <c:pt idx="7">
                  <c:v>1.92</c:v>
                </c:pt>
                <c:pt idx="8">
                  <c:v>2.214</c:v>
                </c:pt>
                <c:pt idx="9">
                  <c:v>1.8120000000000001</c:v>
                </c:pt>
                <c:pt idx="10">
                  <c:v>1.77</c:v>
                </c:pt>
                <c:pt idx="11">
                  <c:v>1.4510000000000001</c:v>
                </c:pt>
                <c:pt idx="12">
                  <c:v>1.8360000000000001</c:v>
                </c:pt>
                <c:pt idx="13">
                  <c:v>1.464</c:v>
                </c:pt>
                <c:pt idx="14">
                  <c:v>1.413</c:v>
                </c:pt>
                <c:pt idx="15">
                  <c:v>1.2470000000000001</c:v>
                </c:pt>
                <c:pt idx="16">
                  <c:v>1.2729999999999999</c:v>
                </c:pt>
                <c:pt idx="17">
                  <c:v>2.1360000000000001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935-4FB1-ADD6-8B49014C087A}"/>
            </c:ext>
          </c:extLst>
        </c:ser>
        <c:ser>
          <c:idx val="8"/>
          <c:order val="8"/>
          <c:tx>
            <c:v>Regularni C, 1024 bajta, velika datoteka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(List1!$G$69:$G$72,List1!$G$75:$G$88)</c15:sqref>
                  </c15:fullRef>
                </c:ext>
              </c:extLst>
              <c:f>(List1!$G$69:$G$72,List1!$G$75:$G$88)</c:f>
              <c:numCache>
                <c:formatCode>0.000</c:formatCode>
                <c:ptCount val="18"/>
                <c:pt idx="0">
                  <c:v>1.139</c:v>
                </c:pt>
                <c:pt idx="1">
                  <c:v>1.196</c:v>
                </c:pt>
                <c:pt idx="2">
                  <c:v>1.1419999999999999</c:v>
                </c:pt>
                <c:pt idx="3">
                  <c:v>1.0569999999999999</c:v>
                </c:pt>
                <c:pt idx="4">
                  <c:v>2.1850000000000001</c:v>
                </c:pt>
                <c:pt idx="5">
                  <c:v>1.1599999999999999</c:v>
                </c:pt>
                <c:pt idx="6">
                  <c:v>1.123</c:v>
                </c:pt>
                <c:pt idx="7">
                  <c:v>1.133</c:v>
                </c:pt>
                <c:pt idx="8">
                  <c:v>1.1890000000000001</c:v>
                </c:pt>
                <c:pt idx="9">
                  <c:v>1.1839999999999999</c:v>
                </c:pt>
                <c:pt idx="10">
                  <c:v>1.139</c:v>
                </c:pt>
                <c:pt idx="11">
                  <c:v>1.1020000000000001</c:v>
                </c:pt>
                <c:pt idx="12">
                  <c:v>1.2130000000000001</c:v>
                </c:pt>
                <c:pt idx="13">
                  <c:v>1.1160000000000001</c:v>
                </c:pt>
                <c:pt idx="14">
                  <c:v>1.23</c:v>
                </c:pt>
                <c:pt idx="15">
                  <c:v>1.1930000000000001</c:v>
                </c:pt>
                <c:pt idx="16">
                  <c:v>1.2789999999999999</c:v>
                </c:pt>
                <c:pt idx="17">
                  <c:v>2.1339999999999999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935-4FB1-ADD6-8B49014C087A}"/>
            </c:ext>
          </c:extLst>
        </c:ser>
        <c:ser>
          <c:idx val="9"/>
          <c:order val="9"/>
          <c:tx>
            <c:v>Sistemski pozivi, 1 bajt, mala datoteka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List1!$D$3:$D$20</c15:sqref>
                  </c15:fullRef>
                </c:ext>
              </c:extLst>
              <c:f>List1!$D$3:$D$20</c:f>
              <c:numCache>
                <c:formatCode>0.000</c:formatCode>
                <c:ptCount val="1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  <c:pt idx="16">
                  <c:v>1E-3</c:v>
                </c:pt>
                <c:pt idx="17">
                  <c:v>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935-4FB1-ADD6-8B49014C087A}"/>
            </c:ext>
          </c:extLst>
        </c:ser>
        <c:ser>
          <c:idx val="10"/>
          <c:order val="10"/>
          <c:tx>
            <c:v>Sistemski pozivi, 512 bajta, mala datoteka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List1!$F$3:$F$20</c15:sqref>
                  </c15:fullRef>
                </c:ext>
              </c:extLst>
              <c:f>List1!$F$3:$F$20</c:f>
              <c:numCache>
                <c:formatCode>0.000</c:formatCode>
                <c:ptCount val="1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2E-3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2E-3</c:v>
                </c:pt>
                <c:pt idx="15">
                  <c:v>1E-3</c:v>
                </c:pt>
                <c:pt idx="16">
                  <c:v>1E-3</c:v>
                </c:pt>
                <c:pt idx="17">
                  <c:v>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935-4FB1-ADD6-8B49014C087A}"/>
            </c:ext>
          </c:extLst>
        </c:ser>
        <c:ser>
          <c:idx val="11"/>
          <c:order val="11"/>
          <c:tx>
            <c:v>Sistemski pozivi, 1024 bajta, mala datoteka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List1!$H$3:$H$20</c15:sqref>
                  </c15:fullRef>
                </c:ext>
              </c:extLst>
              <c:f>List1!$H$3:$H$20</c:f>
              <c:numCache>
                <c:formatCode>0.000</c:formatCode>
                <c:ptCount val="18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2E-3</c:v>
                </c:pt>
                <c:pt idx="12">
                  <c:v>2E-3</c:v>
                </c:pt>
                <c:pt idx="13">
                  <c:v>1E-3</c:v>
                </c:pt>
                <c:pt idx="14">
                  <c:v>2E-3</c:v>
                </c:pt>
                <c:pt idx="15">
                  <c:v>2E-3</c:v>
                </c:pt>
                <c:pt idx="16">
                  <c:v>2E-3</c:v>
                </c:pt>
                <c:pt idx="17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935-4FB1-ADD6-8B49014C087A}"/>
            </c:ext>
          </c:extLst>
        </c:ser>
        <c:ser>
          <c:idx val="12"/>
          <c:order val="12"/>
          <c:tx>
            <c:v>Sistemski pozivi, 1 bajt, srednja datoteka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(List1!$D$36:$D$37,List1!$D$39:$D$54)</c15:sqref>
                  </c15:fullRef>
                </c:ext>
              </c:extLst>
              <c:f>(List1!$D$36:$D$37,List1!$D$39:$D$54)</c:f>
              <c:numCache>
                <c:formatCode>0.000</c:formatCode>
                <c:ptCount val="18"/>
                <c:pt idx="0">
                  <c:v>170.41899999999998</c:v>
                </c:pt>
                <c:pt idx="1">
                  <c:v>169.57</c:v>
                </c:pt>
                <c:pt idx="2">
                  <c:v>213.92500000000001</c:v>
                </c:pt>
                <c:pt idx="3">
                  <c:v>169.97899999999998</c:v>
                </c:pt>
                <c:pt idx="4">
                  <c:v>173.29</c:v>
                </c:pt>
                <c:pt idx="5">
                  <c:v>178.34</c:v>
                </c:pt>
                <c:pt idx="6">
                  <c:v>190.41300000000001</c:v>
                </c:pt>
                <c:pt idx="7">
                  <c:v>168.41200000000001</c:v>
                </c:pt>
                <c:pt idx="8">
                  <c:v>168.88200000000001</c:v>
                </c:pt>
                <c:pt idx="9">
                  <c:v>171.893</c:v>
                </c:pt>
                <c:pt idx="10">
                  <c:v>172.983</c:v>
                </c:pt>
                <c:pt idx="11">
                  <c:v>177.31399999999999</c:v>
                </c:pt>
                <c:pt idx="12">
                  <c:v>181.23400000000001</c:v>
                </c:pt>
                <c:pt idx="13">
                  <c:v>179.02100000000002</c:v>
                </c:pt>
                <c:pt idx="14">
                  <c:v>172.98699999999999</c:v>
                </c:pt>
                <c:pt idx="15">
                  <c:v>169.34700000000001</c:v>
                </c:pt>
                <c:pt idx="16">
                  <c:v>172.226</c:v>
                </c:pt>
                <c:pt idx="17">
                  <c:v>171.31100000000001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935-4FB1-ADD6-8B49014C087A}"/>
            </c:ext>
          </c:extLst>
        </c:ser>
        <c:ser>
          <c:idx val="13"/>
          <c:order val="13"/>
          <c:tx>
            <c:v>Sistemski pozivi, 512 bajta, srednja datoteka</c:v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(List1!$F$36,List1!$F$38:$F$39,List1!$F$41:$F$55)</c15:sqref>
                  </c15:fullRef>
                </c:ext>
              </c:extLst>
              <c:f>(List1!$F$36,List1!$F$38:$F$39,List1!$F$41:$F$55)</c:f>
              <c:numCache>
                <c:formatCode>0.000</c:formatCode>
                <c:ptCount val="18"/>
                <c:pt idx="0">
                  <c:v>0.39500000000000002</c:v>
                </c:pt>
                <c:pt idx="1">
                  <c:v>0.39</c:v>
                </c:pt>
                <c:pt idx="2">
                  <c:v>0.40400000000000003</c:v>
                </c:pt>
                <c:pt idx="3">
                  <c:v>0.41499999999999998</c:v>
                </c:pt>
                <c:pt idx="4">
                  <c:v>0.40600000000000003</c:v>
                </c:pt>
                <c:pt idx="5">
                  <c:v>0.41499999999999998</c:v>
                </c:pt>
                <c:pt idx="6">
                  <c:v>0.40300000000000002</c:v>
                </c:pt>
                <c:pt idx="7">
                  <c:v>0.40200000000000002</c:v>
                </c:pt>
                <c:pt idx="8">
                  <c:v>0.41199999999999998</c:v>
                </c:pt>
                <c:pt idx="9">
                  <c:v>0.41199999999999998</c:v>
                </c:pt>
                <c:pt idx="10">
                  <c:v>0.40400000000000003</c:v>
                </c:pt>
                <c:pt idx="11">
                  <c:v>0.39400000000000002</c:v>
                </c:pt>
                <c:pt idx="12">
                  <c:v>0.40699999999999997</c:v>
                </c:pt>
                <c:pt idx="13">
                  <c:v>0.40899999999999997</c:v>
                </c:pt>
                <c:pt idx="14">
                  <c:v>0.39800000000000002</c:v>
                </c:pt>
                <c:pt idx="15">
                  <c:v>0.40899999999999997</c:v>
                </c:pt>
                <c:pt idx="16">
                  <c:v>0.41</c:v>
                </c:pt>
                <c:pt idx="17">
                  <c:v>0.42699999999999999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935-4FB1-ADD6-8B49014C087A}"/>
            </c:ext>
          </c:extLst>
        </c:ser>
        <c:ser>
          <c:idx val="14"/>
          <c:order val="14"/>
          <c:tx>
            <c:v>Sistemski pozivi, 1024 bajta, srednja datoteka</c:v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(List1!$H$37:$H$44,List1!$H$46:$H$55)</c15:sqref>
                  </c15:fullRef>
                </c:ext>
              </c:extLst>
              <c:f>(List1!$H$37:$H$44,List1!$H$46:$H$55)</c:f>
              <c:numCache>
                <c:formatCode>0.000</c:formatCode>
                <c:ptCount val="18"/>
                <c:pt idx="0">
                  <c:v>0.32100000000000001</c:v>
                </c:pt>
                <c:pt idx="1">
                  <c:v>0.22900000000000001</c:v>
                </c:pt>
                <c:pt idx="2">
                  <c:v>0.23200000000000001</c:v>
                </c:pt>
                <c:pt idx="3">
                  <c:v>0.221</c:v>
                </c:pt>
                <c:pt idx="4">
                  <c:v>0.24399999999999999</c:v>
                </c:pt>
                <c:pt idx="5">
                  <c:v>0.222</c:v>
                </c:pt>
                <c:pt idx="6">
                  <c:v>0.22700000000000001</c:v>
                </c:pt>
                <c:pt idx="7">
                  <c:v>0.224</c:v>
                </c:pt>
                <c:pt idx="8">
                  <c:v>0.224</c:v>
                </c:pt>
                <c:pt idx="9">
                  <c:v>0.217</c:v>
                </c:pt>
                <c:pt idx="10">
                  <c:v>0.218</c:v>
                </c:pt>
                <c:pt idx="11">
                  <c:v>0.24199999999999999</c:v>
                </c:pt>
                <c:pt idx="12">
                  <c:v>0.23400000000000001</c:v>
                </c:pt>
                <c:pt idx="13">
                  <c:v>0.28699999999999998</c:v>
                </c:pt>
                <c:pt idx="14">
                  <c:v>0.217</c:v>
                </c:pt>
                <c:pt idx="15">
                  <c:v>0.24399999999999999</c:v>
                </c:pt>
                <c:pt idx="16">
                  <c:v>0.24</c:v>
                </c:pt>
                <c:pt idx="17">
                  <c:v>0.23400000000000001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935-4FB1-ADD6-8B49014C087A}"/>
            </c:ext>
          </c:extLst>
        </c:ser>
        <c:ser>
          <c:idx val="15"/>
          <c:order val="15"/>
          <c:tx>
            <c:v>Sistemski pozivi, 1 bajt, velika datoteka</c:v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(List1!$D$69:$D$76,List1!$D$78:$D$80,List1!$D$82:$D$88)</c15:sqref>
                  </c15:fullRef>
                </c:ext>
              </c:extLst>
              <c:f>(List1!$D$69:$D$76,List1!$D$78:$D$80,List1!$D$82:$D$88)</c:f>
              <c:numCache>
                <c:formatCode>0.000</c:formatCode>
                <c:ptCount val="18"/>
                <c:pt idx="0">
                  <c:v>1697.0830000000001</c:v>
                </c:pt>
                <c:pt idx="1">
                  <c:v>1705.3140000000001</c:v>
                </c:pt>
                <c:pt idx="2">
                  <c:v>1703.001</c:v>
                </c:pt>
                <c:pt idx="3">
                  <c:v>1712.143</c:v>
                </c:pt>
                <c:pt idx="4">
                  <c:v>1698.8009999999999</c:v>
                </c:pt>
                <c:pt idx="5">
                  <c:v>1701.9639999999999</c:v>
                </c:pt>
                <c:pt idx="6">
                  <c:v>1701.2639999999999</c:v>
                </c:pt>
                <c:pt idx="7">
                  <c:v>1699.2339999999999</c:v>
                </c:pt>
                <c:pt idx="8">
                  <c:v>1689.546</c:v>
                </c:pt>
                <c:pt idx="9">
                  <c:v>1697.431</c:v>
                </c:pt>
                <c:pt idx="10">
                  <c:v>1698.9480000000001</c:v>
                </c:pt>
                <c:pt idx="11">
                  <c:v>1712.912</c:v>
                </c:pt>
                <c:pt idx="12">
                  <c:v>1699.6489999999999</c:v>
                </c:pt>
                <c:pt idx="13">
                  <c:v>1700.998</c:v>
                </c:pt>
                <c:pt idx="14">
                  <c:v>1684.9449999999999</c:v>
                </c:pt>
                <c:pt idx="15">
                  <c:v>1694.3119999999999</c:v>
                </c:pt>
                <c:pt idx="16">
                  <c:v>1698.7650000000001</c:v>
                </c:pt>
                <c:pt idx="17">
                  <c:v>1709.193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935-4FB1-ADD6-8B49014C087A}"/>
            </c:ext>
          </c:extLst>
        </c:ser>
        <c:ser>
          <c:idx val="16"/>
          <c:order val="16"/>
          <c:tx>
            <c:v>Sistemski pozivi, 512 bajta, velika datoteka</c:v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(List1!$F$69:$F$73,List1!$F$75:$F$78,List1!$F$80:$F$88)</c15:sqref>
                  </c15:fullRef>
                </c:ext>
              </c:extLst>
              <c:f>(List1!$F$69:$F$73,List1!$F$75:$F$78,List1!$F$80:$F$88)</c:f>
              <c:numCache>
                <c:formatCode>0.000</c:formatCode>
                <c:ptCount val="18"/>
                <c:pt idx="0">
                  <c:v>4.1829999999999998</c:v>
                </c:pt>
                <c:pt idx="1">
                  <c:v>4.1779999999999999</c:v>
                </c:pt>
                <c:pt idx="2">
                  <c:v>4.0629999999999997</c:v>
                </c:pt>
                <c:pt idx="3">
                  <c:v>4.05</c:v>
                </c:pt>
                <c:pt idx="4">
                  <c:v>4.0739999999999998</c:v>
                </c:pt>
                <c:pt idx="5">
                  <c:v>4.194</c:v>
                </c:pt>
                <c:pt idx="6">
                  <c:v>4.1289999999999996</c:v>
                </c:pt>
                <c:pt idx="7">
                  <c:v>4.17</c:v>
                </c:pt>
                <c:pt idx="8">
                  <c:v>4.1870000000000003</c:v>
                </c:pt>
                <c:pt idx="9">
                  <c:v>4.2110000000000003</c:v>
                </c:pt>
                <c:pt idx="10">
                  <c:v>4.1050000000000004</c:v>
                </c:pt>
                <c:pt idx="11">
                  <c:v>4.194</c:v>
                </c:pt>
                <c:pt idx="12">
                  <c:v>4.0620000000000003</c:v>
                </c:pt>
                <c:pt idx="13">
                  <c:v>4.0529999999999999</c:v>
                </c:pt>
                <c:pt idx="14">
                  <c:v>4.1120000000000001</c:v>
                </c:pt>
                <c:pt idx="15">
                  <c:v>4.2309999999999999</c:v>
                </c:pt>
                <c:pt idx="16">
                  <c:v>4.1289999999999996</c:v>
                </c:pt>
                <c:pt idx="17">
                  <c:v>4.21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935-4FB1-ADD6-8B49014C087A}"/>
            </c:ext>
          </c:extLst>
        </c:ser>
        <c:ser>
          <c:idx val="17"/>
          <c:order val="17"/>
          <c:tx>
            <c:v>Sistemski pozivi, 1024 bajta, velika datoteka</c:v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(List1!$H$69:$H$70,List1!$H$72,List1!$H$74:$H$88)</c15:sqref>
                  </c15:fullRef>
                </c:ext>
              </c:extLst>
              <c:f>(List1!$H$69:$H$70,List1!$H$72,List1!$H$74:$H$88)</c:f>
              <c:numCache>
                <c:formatCode>0.000</c:formatCode>
                <c:ptCount val="18"/>
                <c:pt idx="0">
                  <c:v>2.3580000000000001</c:v>
                </c:pt>
                <c:pt idx="1">
                  <c:v>2.3879999999999999</c:v>
                </c:pt>
                <c:pt idx="2">
                  <c:v>2.3140000000000001</c:v>
                </c:pt>
                <c:pt idx="3">
                  <c:v>2.6339999999999999</c:v>
                </c:pt>
                <c:pt idx="4">
                  <c:v>2.415</c:v>
                </c:pt>
                <c:pt idx="5">
                  <c:v>2.41</c:v>
                </c:pt>
                <c:pt idx="6">
                  <c:v>2.4009999999999998</c:v>
                </c:pt>
                <c:pt idx="7">
                  <c:v>2.4159999999999999</c:v>
                </c:pt>
                <c:pt idx="8">
                  <c:v>2.423</c:v>
                </c:pt>
                <c:pt idx="9">
                  <c:v>2.431</c:v>
                </c:pt>
                <c:pt idx="10">
                  <c:v>2.4239999999999999</c:v>
                </c:pt>
                <c:pt idx="11">
                  <c:v>2.62</c:v>
                </c:pt>
                <c:pt idx="12">
                  <c:v>2.7090000000000001</c:v>
                </c:pt>
                <c:pt idx="13">
                  <c:v>2.7959999999999998</c:v>
                </c:pt>
                <c:pt idx="14">
                  <c:v>2.7759999999999998</c:v>
                </c:pt>
                <c:pt idx="15">
                  <c:v>2.42</c:v>
                </c:pt>
                <c:pt idx="16">
                  <c:v>2.367</c:v>
                </c:pt>
                <c:pt idx="17">
                  <c:v>2.34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935-4FB1-ADD6-8B49014C087A}"/>
            </c:ext>
          </c:extLst>
        </c:ser>
        <c:ser>
          <c:idx val="18"/>
          <c:order val="18"/>
          <c:tx>
            <c:v>Naredba cp, mala datoteka</c:v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List1!$I$5:$I$22</c15:sqref>
                  </c15:fullRef>
                </c:ext>
              </c:extLst>
              <c:f>List1!$I$5:$I$22</c:f>
              <c:numCache>
                <c:formatCode>0.000</c:formatCode>
                <c:ptCount val="18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2E-3</c:v>
                </c:pt>
                <c:pt idx="4">
                  <c:v>2E-3</c:v>
                </c:pt>
                <c:pt idx="5">
                  <c:v>2E-3</c:v>
                </c:pt>
                <c:pt idx="6">
                  <c:v>2E-3</c:v>
                </c:pt>
                <c:pt idx="7">
                  <c:v>2E-3</c:v>
                </c:pt>
                <c:pt idx="8">
                  <c:v>2E-3</c:v>
                </c:pt>
                <c:pt idx="9">
                  <c:v>3.0000000000000001E-3</c:v>
                </c:pt>
                <c:pt idx="10">
                  <c:v>2E-3</c:v>
                </c:pt>
                <c:pt idx="11">
                  <c:v>2E-3</c:v>
                </c:pt>
                <c:pt idx="12">
                  <c:v>2E-3</c:v>
                </c:pt>
                <c:pt idx="13">
                  <c:v>2E-3</c:v>
                </c:pt>
                <c:pt idx="14">
                  <c:v>2E-3</c:v>
                </c:pt>
                <c:pt idx="15">
                  <c:v>2E-3</c:v>
                </c:pt>
                <c:pt idx="16">
                  <c:v>2E-3</c:v>
                </c:pt>
                <c:pt idx="17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935-4FB1-ADD6-8B49014C087A}"/>
            </c:ext>
          </c:extLst>
        </c:ser>
        <c:ser>
          <c:idx val="19"/>
          <c:order val="19"/>
          <c:tx>
            <c:v>Naredba cp, srednja datoteka</c:v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(List1!$I$36:$I$37,List1!$I$39:$I$40,List1!$I$42:$I$55)</c15:sqref>
                  </c15:fullRef>
                </c:ext>
              </c:extLst>
              <c:f>(List1!$I$36:$I$37,List1!$I$39:$I$40,List1!$I$42:$I$55)</c:f>
              <c:numCache>
                <c:formatCode>0.000</c:formatCode>
                <c:ptCount val="18"/>
                <c:pt idx="0">
                  <c:v>0.08</c:v>
                </c:pt>
                <c:pt idx="1">
                  <c:v>6.9000000000000006E-2</c:v>
                </c:pt>
                <c:pt idx="2">
                  <c:v>6.2E-2</c:v>
                </c:pt>
                <c:pt idx="3">
                  <c:v>8.6999999999999994E-2</c:v>
                </c:pt>
                <c:pt idx="4">
                  <c:v>7.2999999999999995E-2</c:v>
                </c:pt>
                <c:pt idx="5">
                  <c:v>6.8000000000000005E-2</c:v>
                </c:pt>
                <c:pt idx="6">
                  <c:v>5.8000000000000003E-2</c:v>
                </c:pt>
                <c:pt idx="7">
                  <c:v>6.0999999999999999E-2</c:v>
                </c:pt>
                <c:pt idx="8">
                  <c:v>5.8999999999999997E-2</c:v>
                </c:pt>
                <c:pt idx="9">
                  <c:v>7.3999999999999996E-2</c:v>
                </c:pt>
                <c:pt idx="10">
                  <c:v>5.5E-2</c:v>
                </c:pt>
                <c:pt idx="11">
                  <c:v>6.7000000000000004E-2</c:v>
                </c:pt>
                <c:pt idx="12">
                  <c:v>5.6000000000000001E-2</c:v>
                </c:pt>
                <c:pt idx="13">
                  <c:v>8.4000000000000005E-2</c:v>
                </c:pt>
                <c:pt idx="14">
                  <c:v>8.3000000000000004E-2</c:v>
                </c:pt>
                <c:pt idx="15">
                  <c:v>6.7000000000000004E-2</c:v>
                </c:pt>
                <c:pt idx="16">
                  <c:v>6.4000000000000001E-2</c:v>
                </c:pt>
                <c:pt idx="17">
                  <c:v>6.3E-2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935-4FB1-ADD6-8B49014C087A}"/>
            </c:ext>
          </c:extLst>
        </c:ser>
        <c:ser>
          <c:idx val="20"/>
          <c:order val="20"/>
          <c:tx>
            <c:v>Naredba cp, velika datoteka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(List1!$I$69:$I$71,List1!$I$73:$I$80,List1!$I$82:$I$88)</c15:sqref>
                  </c15:fullRef>
                </c:ext>
              </c:extLst>
              <c:f>(List1!$I$69:$I$71,List1!$I$73:$I$80,List1!$I$82:$I$88)</c:f>
              <c:numCache>
                <c:formatCode>0.000</c:formatCode>
                <c:ptCount val="18"/>
                <c:pt idx="0">
                  <c:v>1.2909999999999999</c:v>
                </c:pt>
                <c:pt idx="1">
                  <c:v>1.2629999999999999</c:v>
                </c:pt>
                <c:pt idx="2">
                  <c:v>1.202</c:v>
                </c:pt>
                <c:pt idx="3">
                  <c:v>0.95399999999999996</c:v>
                </c:pt>
                <c:pt idx="4">
                  <c:v>0.98399999999999999</c:v>
                </c:pt>
                <c:pt idx="5">
                  <c:v>1.228</c:v>
                </c:pt>
                <c:pt idx="6">
                  <c:v>1.0329999999999999</c:v>
                </c:pt>
                <c:pt idx="7">
                  <c:v>0.93100000000000005</c:v>
                </c:pt>
                <c:pt idx="8">
                  <c:v>1.3819999999999999</c:v>
                </c:pt>
                <c:pt idx="9">
                  <c:v>1.6579999999999999</c:v>
                </c:pt>
                <c:pt idx="10">
                  <c:v>2.0459999999999998</c:v>
                </c:pt>
                <c:pt idx="11">
                  <c:v>1.359</c:v>
                </c:pt>
                <c:pt idx="12">
                  <c:v>1.234</c:v>
                </c:pt>
                <c:pt idx="13">
                  <c:v>1.9590000000000001</c:v>
                </c:pt>
                <c:pt idx="14">
                  <c:v>1.885</c:v>
                </c:pt>
                <c:pt idx="15">
                  <c:v>1.423</c:v>
                </c:pt>
                <c:pt idx="16">
                  <c:v>1.387</c:v>
                </c:pt>
                <c:pt idx="17">
                  <c:v>1.2849999999999999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935-4FB1-ADD6-8B49014C0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5213664"/>
        <c:axId val="386268384"/>
      </c:lineChart>
      <c:catAx>
        <c:axId val="62521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386268384"/>
        <c:crosses val="autoZero"/>
        <c:auto val="1"/>
        <c:lblAlgn val="ctr"/>
        <c:lblOffset val="100"/>
        <c:noMultiLvlLbl val="0"/>
      </c:catAx>
      <c:valAx>
        <c:axId val="3862683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6252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28813</xdr:colOff>
      <xdr:row>99</xdr:row>
      <xdr:rowOff>36740</xdr:rowOff>
    </xdr:from>
    <xdr:to>
      <xdr:col>8</xdr:col>
      <xdr:colOff>874059</xdr:colOff>
      <xdr:row>131</xdr:row>
      <xdr:rowOff>22412</xdr:rowOff>
    </xdr:to>
    <xdr:graphicFrame macro="">
      <xdr:nvGraphicFramePr>
        <xdr:cNvPr id="4" name="Grafikon 1">
          <a:extLst>
            <a:ext uri="{FF2B5EF4-FFF2-40B4-BE49-F238E27FC236}">
              <a16:creationId xmlns:a16="http://schemas.microsoft.com/office/drawing/2014/main" id="{A3EE8FFF-5CFF-47D0-9013-57DB8F3939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AF35-E0EA-4C58-8205-3529159B06B6}">
  <sheetPr>
    <pageSetUpPr fitToPage="1"/>
  </sheetPr>
  <dimension ref="A1:I96"/>
  <sheetViews>
    <sheetView tabSelected="1" zoomScaleNormal="100" workbookViewId="0">
      <selection activeCell="E31" sqref="E31"/>
    </sheetView>
  </sheetViews>
  <sheetFormatPr defaultRowHeight="15" x14ac:dyDescent="0.25"/>
  <cols>
    <col min="1" max="1" width="11.140625" bestFit="1" customWidth="1"/>
    <col min="2" max="2" width="12.140625" bestFit="1" customWidth="1"/>
    <col min="3" max="5" width="14.28515625" customWidth="1"/>
    <col min="6" max="6" width="14" customWidth="1"/>
    <col min="7" max="7" width="14.140625" customWidth="1"/>
    <col min="8" max="8" width="14.28515625" customWidth="1"/>
    <col min="9" max="9" width="13.42578125" bestFit="1" customWidth="1"/>
  </cols>
  <sheetData>
    <row r="1" spans="1:9" ht="15.75" customHeight="1" thickTop="1" thickBot="1" x14ac:dyDescent="0.3">
      <c r="A1" s="1"/>
      <c r="B1" s="2"/>
      <c r="C1" s="51" t="s">
        <v>24</v>
      </c>
      <c r="D1" s="52"/>
      <c r="E1" s="53" t="s">
        <v>25</v>
      </c>
      <c r="F1" s="54"/>
      <c r="G1" s="53" t="s">
        <v>26</v>
      </c>
      <c r="H1" s="55"/>
      <c r="I1" s="45" t="s">
        <v>28</v>
      </c>
    </row>
    <row r="2" spans="1:9" ht="16.5" thickTop="1" thickBot="1" x14ac:dyDescent="0.3">
      <c r="A2" s="1"/>
      <c r="B2" s="2"/>
      <c r="C2" s="3" t="s">
        <v>3</v>
      </c>
      <c r="D2" s="4" t="s">
        <v>2</v>
      </c>
      <c r="E2" s="3" t="s">
        <v>3</v>
      </c>
      <c r="F2" s="4" t="s">
        <v>2</v>
      </c>
      <c r="G2" s="3" t="s">
        <v>3</v>
      </c>
      <c r="H2" s="5" t="s">
        <v>2</v>
      </c>
      <c r="I2" s="6" t="s">
        <v>4</v>
      </c>
    </row>
    <row r="3" spans="1:9" ht="15.75" thickTop="1" x14ac:dyDescent="0.25">
      <c r="A3" s="50" t="s">
        <v>23</v>
      </c>
      <c r="B3" s="7" t="s">
        <v>0</v>
      </c>
      <c r="C3" s="8">
        <v>2E-3</v>
      </c>
      <c r="D3" s="9">
        <v>2E-3</v>
      </c>
      <c r="E3" s="8">
        <v>2E-3</v>
      </c>
      <c r="F3" s="9">
        <v>2E-3</v>
      </c>
      <c r="G3" s="8">
        <v>1E-3</v>
      </c>
      <c r="H3" s="10">
        <v>2E-3</v>
      </c>
      <c r="I3" s="24">
        <v>6.0000000000000001E-3</v>
      </c>
    </row>
    <row r="4" spans="1:9" x14ac:dyDescent="0.25">
      <c r="A4" s="50"/>
      <c r="B4" s="12" t="s">
        <v>1</v>
      </c>
      <c r="C4" s="13">
        <v>1E-3</v>
      </c>
      <c r="D4" s="14">
        <v>2E-3</v>
      </c>
      <c r="E4" s="13">
        <v>2E-3</v>
      </c>
      <c r="F4" s="14">
        <v>2E-3</v>
      </c>
      <c r="G4" s="13">
        <v>1E-3</v>
      </c>
      <c r="H4" s="15">
        <v>2E-3</v>
      </c>
      <c r="I4" s="25">
        <v>2E-3</v>
      </c>
    </row>
    <row r="5" spans="1:9" x14ac:dyDescent="0.25">
      <c r="A5" s="50"/>
      <c r="B5" s="7" t="s">
        <v>5</v>
      </c>
      <c r="C5" s="8">
        <v>1E-3</v>
      </c>
      <c r="D5" s="9">
        <v>1E-3</v>
      </c>
      <c r="E5" s="8">
        <v>1E-3</v>
      </c>
      <c r="F5" s="9">
        <v>1E-3</v>
      </c>
      <c r="G5" s="8">
        <v>2E-3</v>
      </c>
      <c r="H5" s="10">
        <v>2E-3</v>
      </c>
      <c r="I5" s="11">
        <v>2E-3</v>
      </c>
    </row>
    <row r="6" spans="1:9" x14ac:dyDescent="0.25">
      <c r="A6" s="50"/>
      <c r="B6" s="12" t="s">
        <v>6</v>
      </c>
      <c r="C6" s="13">
        <v>1E-3</v>
      </c>
      <c r="D6" s="14">
        <v>1E-3</v>
      </c>
      <c r="E6" s="13">
        <v>1E-3</v>
      </c>
      <c r="F6" s="14">
        <v>1E-3</v>
      </c>
      <c r="G6" s="13">
        <v>2E-3</v>
      </c>
      <c r="H6" s="15">
        <v>1E-3</v>
      </c>
      <c r="I6" s="16">
        <v>2E-3</v>
      </c>
    </row>
    <row r="7" spans="1:9" x14ac:dyDescent="0.25">
      <c r="A7" s="50"/>
      <c r="B7" s="7" t="s">
        <v>7</v>
      </c>
      <c r="C7" s="8">
        <v>1E-3</v>
      </c>
      <c r="D7" s="9">
        <v>1E-3</v>
      </c>
      <c r="E7" s="8">
        <v>1E-3</v>
      </c>
      <c r="F7" s="9">
        <v>1E-3</v>
      </c>
      <c r="G7" s="8">
        <v>1E-3</v>
      </c>
      <c r="H7" s="10">
        <v>1E-3</v>
      </c>
      <c r="I7" s="11">
        <v>2E-3</v>
      </c>
    </row>
    <row r="8" spans="1:9" x14ac:dyDescent="0.25">
      <c r="A8" s="50"/>
      <c r="B8" s="12" t="s">
        <v>8</v>
      </c>
      <c r="C8" s="13">
        <v>2E-3</v>
      </c>
      <c r="D8" s="14">
        <v>1E-3</v>
      </c>
      <c r="E8" s="13">
        <v>2E-3</v>
      </c>
      <c r="F8" s="14">
        <v>1E-3</v>
      </c>
      <c r="G8" s="13">
        <v>2E-3</v>
      </c>
      <c r="H8" s="15">
        <v>1E-3</v>
      </c>
      <c r="I8" s="16">
        <v>2E-3</v>
      </c>
    </row>
    <row r="9" spans="1:9" x14ac:dyDescent="0.25">
      <c r="A9" s="50"/>
      <c r="B9" s="7" t="s">
        <v>9</v>
      </c>
      <c r="C9" s="8">
        <v>1E-3</v>
      </c>
      <c r="D9" s="9">
        <v>1E-3</v>
      </c>
      <c r="E9" s="8">
        <v>1E-3</v>
      </c>
      <c r="F9" s="9">
        <v>1E-3</v>
      </c>
      <c r="G9" s="8">
        <v>1E-3</v>
      </c>
      <c r="H9" s="10">
        <v>1E-3</v>
      </c>
      <c r="I9" s="11">
        <v>2E-3</v>
      </c>
    </row>
    <row r="10" spans="1:9" x14ac:dyDescent="0.25">
      <c r="A10" s="50"/>
      <c r="B10" s="12" t="s">
        <v>10</v>
      </c>
      <c r="C10" s="13">
        <v>1E-3</v>
      </c>
      <c r="D10" s="14">
        <v>1E-3</v>
      </c>
      <c r="E10" s="13">
        <v>1E-3</v>
      </c>
      <c r="F10" s="14">
        <v>1E-3</v>
      </c>
      <c r="G10" s="13">
        <v>2E-3</v>
      </c>
      <c r="H10" s="15">
        <v>1E-3</v>
      </c>
      <c r="I10" s="16">
        <v>2E-3</v>
      </c>
    </row>
    <row r="11" spans="1:9" x14ac:dyDescent="0.25">
      <c r="A11" s="50"/>
      <c r="B11" s="7" t="s">
        <v>11</v>
      </c>
      <c r="C11" s="8">
        <v>1E-3</v>
      </c>
      <c r="D11" s="9">
        <v>1E-3</v>
      </c>
      <c r="E11" s="8">
        <v>2E-3</v>
      </c>
      <c r="F11" s="9">
        <v>1E-3</v>
      </c>
      <c r="G11" s="8">
        <v>2E-3</v>
      </c>
      <c r="H11" s="10">
        <v>1E-3</v>
      </c>
      <c r="I11" s="11">
        <v>2E-3</v>
      </c>
    </row>
    <row r="12" spans="1:9" x14ac:dyDescent="0.25">
      <c r="A12" s="50"/>
      <c r="B12" s="12" t="s">
        <v>12</v>
      </c>
      <c r="C12" s="13">
        <v>2E-3</v>
      </c>
      <c r="D12" s="14">
        <v>1E-3</v>
      </c>
      <c r="E12" s="13">
        <v>1E-3</v>
      </c>
      <c r="F12" s="14">
        <v>1E-3</v>
      </c>
      <c r="G12" s="13">
        <v>2E-3</v>
      </c>
      <c r="H12" s="15">
        <v>1E-3</v>
      </c>
      <c r="I12" s="16">
        <v>2E-3</v>
      </c>
    </row>
    <row r="13" spans="1:9" x14ac:dyDescent="0.25">
      <c r="A13" s="50"/>
      <c r="B13" s="7" t="s">
        <v>13</v>
      </c>
      <c r="C13" s="8">
        <v>2E-3</v>
      </c>
      <c r="D13" s="9">
        <v>1E-3</v>
      </c>
      <c r="E13" s="8">
        <v>1E-3</v>
      </c>
      <c r="F13" s="9">
        <v>2E-3</v>
      </c>
      <c r="G13" s="8">
        <v>1E-3</v>
      </c>
      <c r="H13" s="10">
        <v>1E-3</v>
      </c>
      <c r="I13" s="11">
        <v>2E-3</v>
      </c>
    </row>
    <row r="14" spans="1:9" x14ac:dyDescent="0.25">
      <c r="A14" s="50"/>
      <c r="B14" s="12" t="s">
        <v>14</v>
      </c>
      <c r="C14" s="13">
        <v>1E-3</v>
      </c>
      <c r="D14" s="14">
        <v>1E-3</v>
      </c>
      <c r="E14" s="13">
        <v>1E-3</v>
      </c>
      <c r="F14" s="14">
        <v>1E-3</v>
      </c>
      <c r="G14" s="13">
        <v>1E-3</v>
      </c>
      <c r="H14" s="15">
        <v>2E-3</v>
      </c>
      <c r="I14" s="16">
        <v>3.0000000000000001E-3</v>
      </c>
    </row>
    <row r="15" spans="1:9" x14ac:dyDescent="0.25">
      <c r="A15" s="50"/>
      <c r="B15" s="7" t="s">
        <v>15</v>
      </c>
      <c r="C15" s="8">
        <v>1E-3</v>
      </c>
      <c r="D15" s="9">
        <v>1E-3</v>
      </c>
      <c r="E15" s="8">
        <v>1E-3</v>
      </c>
      <c r="F15" s="9">
        <v>1E-3</v>
      </c>
      <c r="G15" s="8">
        <v>2E-3</v>
      </c>
      <c r="H15" s="10">
        <v>2E-3</v>
      </c>
      <c r="I15" s="11">
        <v>2E-3</v>
      </c>
    </row>
    <row r="16" spans="1:9" x14ac:dyDescent="0.25">
      <c r="A16" s="50"/>
      <c r="B16" s="12" t="s">
        <v>16</v>
      </c>
      <c r="C16" s="13">
        <v>2E-3</v>
      </c>
      <c r="D16" s="14">
        <v>1E-3</v>
      </c>
      <c r="E16" s="13">
        <v>2E-3</v>
      </c>
      <c r="F16" s="14">
        <v>1E-3</v>
      </c>
      <c r="G16" s="13">
        <v>2E-3</v>
      </c>
      <c r="H16" s="15">
        <v>1E-3</v>
      </c>
      <c r="I16" s="16">
        <v>2E-3</v>
      </c>
    </row>
    <row r="17" spans="1:9" x14ac:dyDescent="0.25">
      <c r="A17" s="50"/>
      <c r="B17" s="7" t="s">
        <v>17</v>
      </c>
      <c r="C17" s="8">
        <v>2E-3</v>
      </c>
      <c r="D17" s="9">
        <v>1E-3</v>
      </c>
      <c r="E17" s="8">
        <v>1E-3</v>
      </c>
      <c r="F17" s="9">
        <v>2E-3</v>
      </c>
      <c r="G17" s="8">
        <v>2E-3</v>
      </c>
      <c r="H17" s="10">
        <v>2E-3</v>
      </c>
      <c r="I17" s="11">
        <v>2E-3</v>
      </c>
    </row>
    <row r="18" spans="1:9" x14ac:dyDescent="0.25">
      <c r="A18" s="50"/>
      <c r="B18" s="12" t="s">
        <v>18</v>
      </c>
      <c r="C18" s="13">
        <v>2E-3</v>
      </c>
      <c r="D18" s="14">
        <v>1E-3</v>
      </c>
      <c r="E18" s="13">
        <v>1E-3</v>
      </c>
      <c r="F18" s="14">
        <v>1E-3</v>
      </c>
      <c r="G18" s="13">
        <v>1E-3</v>
      </c>
      <c r="H18" s="15">
        <v>2E-3</v>
      </c>
      <c r="I18" s="16">
        <v>2E-3</v>
      </c>
    </row>
    <row r="19" spans="1:9" x14ac:dyDescent="0.25">
      <c r="A19" s="50"/>
      <c r="B19" s="7" t="s">
        <v>19</v>
      </c>
      <c r="C19" s="8">
        <v>1E-3</v>
      </c>
      <c r="D19" s="9">
        <v>1E-3</v>
      </c>
      <c r="E19" s="8">
        <v>1E-3</v>
      </c>
      <c r="F19" s="9">
        <v>1E-3</v>
      </c>
      <c r="G19" s="8">
        <v>2E-3</v>
      </c>
      <c r="H19" s="10">
        <v>2E-3</v>
      </c>
      <c r="I19" s="11">
        <v>2E-3</v>
      </c>
    </row>
    <row r="20" spans="1:9" x14ac:dyDescent="0.25">
      <c r="A20" s="50"/>
      <c r="B20" s="12" t="s">
        <v>20</v>
      </c>
      <c r="C20" s="13">
        <v>1E-3</v>
      </c>
      <c r="D20" s="14">
        <v>1E-3</v>
      </c>
      <c r="E20" s="13">
        <v>1E-3</v>
      </c>
      <c r="F20" s="14">
        <v>1E-3</v>
      </c>
      <c r="G20" s="13">
        <v>2E-3</v>
      </c>
      <c r="H20" s="15">
        <v>2E-3</v>
      </c>
      <c r="I20" s="16">
        <v>2E-3</v>
      </c>
    </row>
    <row r="21" spans="1:9" x14ac:dyDescent="0.25">
      <c r="A21" s="50"/>
      <c r="B21" s="7" t="s">
        <v>21</v>
      </c>
      <c r="C21" s="8">
        <v>2E-3</v>
      </c>
      <c r="D21" s="9">
        <v>1E-3</v>
      </c>
      <c r="E21" s="8">
        <v>1E-3</v>
      </c>
      <c r="F21" s="9">
        <v>1E-3</v>
      </c>
      <c r="G21" s="8">
        <v>1E-3</v>
      </c>
      <c r="H21" s="10">
        <v>2E-3</v>
      </c>
      <c r="I21" s="11">
        <v>2E-3</v>
      </c>
    </row>
    <row r="22" spans="1:9" ht="15.75" thickBot="1" x14ac:dyDescent="0.3">
      <c r="A22" s="50"/>
      <c r="B22" s="17" t="s">
        <v>22</v>
      </c>
      <c r="C22" s="18">
        <v>2E-3</v>
      </c>
      <c r="D22" s="19">
        <v>1E-3</v>
      </c>
      <c r="E22" s="18">
        <v>1E-3</v>
      </c>
      <c r="F22" s="19">
        <v>2E-3</v>
      </c>
      <c r="G22" s="18">
        <v>1E-3</v>
      </c>
      <c r="H22" s="20">
        <v>2E-3</v>
      </c>
      <c r="I22" s="21">
        <v>2E-3</v>
      </c>
    </row>
    <row r="23" spans="1:9" ht="15.75" thickTop="1" x14ac:dyDescent="0.25"/>
    <row r="24" spans="1:9" x14ac:dyDescent="0.25">
      <c r="A24" s="56" t="s">
        <v>29</v>
      </c>
      <c r="B24" s="57"/>
      <c r="C24" s="13">
        <f t="shared" ref="C24:H24" si="0">AVERAGE(C3:C22)</f>
        <v>1.4500000000000006E-3</v>
      </c>
      <c r="D24" s="14">
        <f t="shared" si="0"/>
        <v>1.1000000000000007E-3</v>
      </c>
      <c r="E24" s="13">
        <f t="shared" si="0"/>
        <v>1.2500000000000005E-3</v>
      </c>
      <c r="F24" s="14">
        <f t="shared" si="0"/>
        <v>1.2500000000000005E-3</v>
      </c>
      <c r="G24" s="13">
        <f t="shared" si="0"/>
        <v>1.5500000000000006E-3</v>
      </c>
      <c r="H24" s="14">
        <f t="shared" si="0"/>
        <v>1.550000000000001E-3</v>
      </c>
      <c r="I24" s="46">
        <f>AVERAGE(I5:I22)</f>
        <v>2.0555555555555561E-3</v>
      </c>
    </row>
    <row r="25" spans="1:9" x14ac:dyDescent="0.25">
      <c r="A25" s="48" t="s">
        <v>30</v>
      </c>
      <c r="B25" s="49"/>
      <c r="C25" s="8">
        <f>ABS(MAX(C3:C22)-C24)</f>
        <v>5.4999999999999949E-4</v>
      </c>
      <c r="D25" s="9">
        <f t="shared" ref="D25:H25" si="1">ABS(MAX(D3:D22)-D24)</f>
        <v>8.9999999999999932E-4</v>
      </c>
      <c r="E25" s="8">
        <f t="shared" si="1"/>
        <v>7.4999999999999958E-4</v>
      </c>
      <c r="F25" s="9">
        <f t="shared" si="1"/>
        <v>7.4999999999999958E-4</v>
      </c>
      <c r="G25" s="8">
        <f t="shared" si="1"/>
        <v>4.4999999999999945E-4</v>
      </c>
      <c r="H25" s="9">
        <f t="shared" si="1"/>
        <v>4.4999999999999901E-4</v>
      </c>
      <c r="I25" s="47">
        <f>ABS(MAX(I5:I22)-I24)</f>
        <v>9.4444444444444393E-4</v>
      </c>
    </row>
    <row r="33" spans="1:9" ht="15.75" thickBot="1" x14ac:dyDescent="0.3"/>
    <row r="34" spans="1:9" ht="16.5" thickTop="1" thickBot="1" x14ac:dyDescent="0.3">
      <c r="A34" s="1"/>
      <c r="B34" s="2"/>
      <c r="C34" s="51" t="s">
        <v>24</v>
      </c>
      <c r="D34" s="52"/>
      <c r="E34" s="53" t="s">
        <v>25</v>
      </c>
      <c r="F34" s="54"/>
      <c r="G34" s="53" t="s">
        <v>26</v>
      </c>
      <c r="H34" s="55"/>
      <c r="I34" s="45" t="s">
        <v>28</v>
      </c>
    </row>
    <row r="35" spans="1:9" ht="16.5" thickTop="1" thickBot="1" x14ac:dyDescent="0.3">
      <c r="A35" s="1"/>
      <c r="B35" s="2"/>
      <c r="C35" s="3" t="s">
        <v>3</v>
      </c>
      <c r="D35" s="4" t="s">
        <v>2</v>
      </c>
      <c r="E35" s="3" t="s">
        <v>3</v>
      </c>
      <c r="F35" s="4" t="s">
        <v>2</v>
      </c>
      <c r="G35" s="3" t="s">
        <v>3</v>
      </c>
      <c r="H35" s="5" t="s">
        <v>2</v>
      </c>
      <c r="I35" s="6" t="s">
        <v>4</v>
      </c>
    </row>
    <row r="36" spans="1:9" ht="15.75" customHeight="1" thickTop="1" x14ac:dyDescent="0.25">
      <c r="A36" s="50" t="s">
        <v>27</v>
      </c>
      <c r="B36" s="7" t="s">
        <v>0</v>
      </c>
      <c r="C36" s="26">
        <v>1.9279999999999999</v>
      </c>
      <c r="D36" s="9">
        <f>2*60+50.419</f>
        <v>170.41899999999998</v>
      </c>
      <c r="E36" s="8">
        <v>0.10100000000000001</v>
      </c>
      <c r="F36" s="9">
        <v>0.39500000000000002</v>
      </c>
      <c r="G36" s="8">
        <v>9.9000000000000005E-2</v>
      </c>
      <c r="H36" s="33">
        <v>0.41</v>
      </c>
      <c r="I36" s="27">
        <v>0.08</v>
      </c>
    </row>
    <row r="37" spans="1:9" x14ac:dyDescent="0.25">
      <c r="A37" s="50"/>
      <c r="B37" s="12" t="s">
        <v>1</v>
      </c>
      <c r="C37" s="13">
        <v>1.8620000000000001</v>
      </c>
      <c r="D37" s="14">
        <f>2*60+49.57</f>
        <v>169.57</v>
      </c>
      <c r="E37" s="13">
        <v>0.129</v>
      </c>
      <c r="F37" s="32">
        <v>0.39</v>
      </c>
      <c r="G37" s="13">
        <v>0.10100000000000001</v>
      </c>
      <c r="H37" s="15">
        <v>0.32100000000000001</v>
      </c>
      <c r="I37" s="28">
        <v>6.9000000000000006E-2</v>
      </c>
    </row>
    <row r="38" spans="1:9" x14ac:dyDescent="0.25">
      <c r="A38" s="50"/>
      <c r="B38" s="7" t="s">
        <v>5</v>
      </c>
      <c r="C38" s="8">
        <v>1.853</v>
      </c>
      <c r="D38" s="31">
        <f>3*60+38.53</f>
        <v>218.53</v>
      </c>
      <c r="E38" s="26">
        <v>9.5000000000000001E-2</v>
      </c>
      <c r="F38" s="9">
        <v>0.39</v>
      </c>
      <c r="G38" s="8">
        <v>0.121</v>
      </c>
      <c r="H38" s="10">
        <v>0.22900000000000001</v>
      </c>
      <c r="I38" s="24">
        <v>5.2999999999999999E-2</v>
      </c>
    </row>
    <row r="39" spans="1:9" x14ac:dyDescent="0.25">
      <c r="A39" s="50"/>
      <c r="B39" s="12" t="s">
        <v>6</v>
      </c>
      <c r="C39" s="13">
        <v>1.861</v>
      </c>
      <c r="D39" s="14">
        <f>3*60+33.925</f>
        <v>213.92500000000001</v>
      </c>
      <c r="E39" s="13">
        <v>0.17</v>
      </c>
      <c r="F39" s="14">
        <v>0.40400000000000003</v>
      </c>
      <c r="G39" s="13">
        <v>0.128</v>
      </c>
      <c r="H39" s="15">
        <v>0.23200000000000001</v>
      </c>
      <c r="I39" s="28">
        <v>6.2E-2</v>
      </c>
    </row>
    <row r="40" spans="1:9" x14ac:dyDescent="0.25">
      <c r="A40" s="50"/>
      <c r="B40" s="7" t="s">
        <v>7</v>
      </c>
      <c r="C40" s="8">
        <v>1.91</v>
      </c>
      <c r="D40" s="9">
        <f>2*60+49.979</f>
        <v>169.97899999999998</v>
      </c>
      <c r="E40" s="8">
        <v>0.126</v>
      </c>
      <c r="F40" s="31">
        <v>0.42799999999999999</v>
      </c>
      <c r="G40" s="8">
        <v>0.129</v>
      </c>
      <c r="H40" s="10">
        <v>0.221</v>
      </c>
      <c r="I40" s="27">
        <v>8.6999999999999994E-2</v>
      </c>
    </row>
    <row r="41" spans="1:9" x14ac:dyDescent="0.25">
      <c r="A41" s="50"/>
      <c r="B41" s="12" t="s">
        <v>8</v>
      </c>
      <c r="C41" s="13">
        <v>1.8560000000000001</v>
      </c>
      <c r="D41" s="14">
        <f>2*60+53.29</f>
        <v>173.29</v>
      </c>
      <c r="E41" s="13">
        <v>9.7000000000000003E-2</v>
      </c>
      <c r="F41" s="14">
        <v>0.41499999999999998</v>
      </c>
      <c r="G41" s="13">
        <v>0.12</v>
      </c>
      <c r="H41" s="15">
        <v>0.24399999999999999</v>
      </c>
      <c r="I41" s="25">
        <v>0.1</v>
      </c>
    </row>
    <row r="42" spans="1:9" x14ac:dyDescent="0.25">
      <c r="A42" s="50"/>
      <c r="B42" s="7" t="s">
        <v>9</v>
      </c>
      <c r="C42" s="8">
        <v>1.8859999999999999</v>
      </c>
      <c r="D42" s="9">
        <f>2*60+58.34</f>
        <v>178.34</v>
      </c>
      <c r="E42" s="8">
        <v>0.10199999999999999</v>
      </c>
      <c r="F42" s="9">
        <v>0.40600000000000003</v>
      </c>
      <c r="G42" s="8">
        <v>0.127</v>
      </c>
      <c r="H42" s="10">
        <v>0.222</v>
      </c>
      <c r="I42" s="27">
        <v>7.2999999999999995E-2</v>
      </c>
    </row>
    <row r="43" spans="1:9" x14ac:dyDescent="0.25">
      <c r="A43" s="50"/>
      <c r="B43" s="12" t="s">
        <v>10</v>
      </c>
      <c r="C43" s="13">
        <v>1.839</v>
      </c>
      <c r="D43" s="14">
        <f>3*60+10.413</f>
        <v>190.41300000000001</v>
      </c>
      <c r="E43" s="30">
        <v>0.13500000000000001</v>
      </c>
      <c r="F43" s="14">
        <v>0.41499999999999998</v>
      </c>
      <c r="G43" s="13">
        <v>0.129</v>
      </c>
      <c r="H43" s="15">
        <v>0.22700000000000001</v>
      </c>
      <c r="I43" s="28">
        <v>6.8000000000000005E-2</v>
      </c>
    </row>
    <row r="44" spans="1:9" x14ac:dyDescent="0.25">
      <c r="A44" s="50"/>
      <c r="B44" s="7" t="s">
        <v>11</v>
      </c>
      <c r="C44" s="8">
        <v>1.8979999999999999</v>
      </c>
      <c r="D44" s="9">
        <f>2*60+48.412</f>
        <v>168.41200000000001</v>
      </c>
      <c r="E44" s="8">
        <v>0.1</v>
      </c>
      <c r="F44" s="9">
        <v>0.40300000000000002</v>
      </c>
      <c r="G44" s="8">
        <v>0.121</v>
      </c>
      <c r="H44" s="10">
        <v>0.224</v>
      </c>
      <c r="I44" s="27">
        <v>5.8000000000000003E-2</v>
      </c>
    </row>
    <row r="45" spans="1:9" x14ac:dyDescent="0.25">
      <c r="A45" s="50"/>
      <c r="B45" s="12" t="s">
        <v>12</v>
      </c>
      <c r="C45" s="13">
        <v>1.8620000000000001</v>
      </c>
      <c r="D45" s="14">
        <f>2*60+48.882</f>
        <v>168.88200000000001</v>
      </c>
      <c r="E45" s="13">
        <v>0.1</v>
      </c>
      <c r="F45" s="14">
        <v>0.40200000000000002</v>
      </c>
      <c r="G45" s="13">
        <v>0.10100000000000001</v>
      </c>
      <c r="H45" s="34">
        <v>0.217</v>
      </c>
      <c r="I45" s="28">
        <v>6.0999999999999999E-2</v>
      </c>
    </row>
    <row r="46" spans="1:9" x14ac:dyDescent="0.25">
      <c r="A46" s="50"/>
      <c r="B46" s="7" t="s">
        <v>13</v>
      </c>
      <c r="C46" s="8">
        <v>1.849</v>
      </c>
      <c r="D46" s="9">
        <f>2*60+51.893</f>
        <v>171.893</v>
      </c>
      <c r="E46" s="8">
        <v>0.10100000000000001</v>
      </c>
      <c r="F46" s="9">
        <v>0.41199999999999998</v>
      </c>
      <c r="G46" s="8">
        <v>9.7000000000000003E-2</v>
      </c>
      <c r="H46" s="10">
        <v>0.224</v>
      </c>
      <c r="I46" s="27">
        <v>5.8999999999999997E-2</v>
      </c>
    </row>
    <row r="47" spans="1:9" x14ac:dyDescent="0.25">
      <c r="A47" s="50"/>
      <c r="B47" s="12" t="s">
        <v>14</v>
      </c>
      <c r="C47" s="13">
        <v>1.907</v>
      </c>
      <c r="D47" s="14">
        <f>2*60+52.983</f>
        <v>172.983</v>
      </c>
      <c r="E47" s="13">
        <v>0.124</v>
      </c>
      <c r="F47" s="14">
        <v>0.41199999999999998</v>
      </c>
      <c r="G47" s="13">
        <v>0.11600000000000001</v>
      </c>
      <c r="H47" s="15">
        <v>0.217</v>
      </c>
      <c r="I47" s="28">
        <v>7.3999999999999996E-2</v>
      </c>
    </row>
    <row r="48" spans="1:9" x14ac:dyDescent="0.25">
      <c r="A48" s="50"/>
      <c r="B48" s="7" t="s">
        <v>15</v>
      </c>
      <c r="C48" s="8">
        <v>1.84</v>
      </c>
      <c r="D48" s="9">
        <f>2*60+57.314</f>
        <v>177.31399999999999</v>
      </c>
      <c r="E48" s="8">
        <v>0.122</v>
      </c>
      <c r="F48" s="9">
        <v>0.40400000000000003</v>
      </c>
      <c r="G48" s="8">
        <v>0.127</v>
      </c>
      <c r="H48" s="10">
        <v>0.218</v>
      </c>
      <c r="I48" s="27">
        <v>5.5E-2</v>
      </c>
    </row>
    <row r="49" spans="1:9" x14ac:dyDescent="0.25">
      <c r="A49" s="50"/>
      <c r="B49" s="12" t="s">
        <v>16</v>
      </c>
      <c r="C49" s="13">
        <v>1.8779999999999999</v>
      </c>
      <c r="D49" s="14">
        <f>3*60+1.234</f>
        <v>181.23400000000001</v>
      </c>
      <c r="E49" s="13">
        <v>0.10100000000000001</v>
      </c>
      <c r="F49" s="14">
        <v>0.39400000000000002</v>
      </c>
      <c r="G49" s="13">
        <v>9.7000000000000003E-2</v>
      </c>
      <c r="H49" s="15">
        <v>0.24199999999999999</v>
      </c>
      <c r="I49" s="28">
        <v>6.7000000000000004E-2</v>
      </c>
    </row>
    <row r="50" spans="1:9" x14ac:dyDescent="0.25">
      <c r="A50" s="50"/>
      <c r="B50" s="7" t="s">
        <v>17</v>
      </c>
      <c r="C50" s="26">
        <v>1.8340000000000001</v>
      </c>
      <c r="D50" s="9">
        <f>2*60+59.021</f>
        <v>179.02100000000002</v>
      </c>
      <c r="E50" s="8">
        <v>0.105</v>
      </c>
      <c r="F50" s="9">
        <v>0.40699999999999997</v>
      </c>
      <c r="G50" s="8">
        <v>0.12</v>
      </c>
      <c r="H50" s="10">
        <v>0.23400000000000001</v>
      </c>
      <c r="I50" s="27">
        <v>5.6000000000000001E-2</v>
      </c>
    </row>
    <row r="51" spans="1:9" x14ac:dyDescent="0.25">
      <c r="A51" s="50"/>
      <c r="B51" s="12" t="s">
        <v>18</v>
      </c>
      <c r="C51" s="13">
        <v>1.8740000000000001</v>
      </c>
      <c r="D51" s="14">
        <f>2*60+52.987</f>
        <v>172.98699999999999</v>
      </c>
      <c r="E51" s="13">
        <v>0.115</v>
      </c>
      <c r="F51" s="14">
        <v>0.40899999999999997</v>
      </c>
      <c r="G51" s="30">
        <v>0.14699999999999999</v>
      </c>
      <c r="H51" s="15">
        <v>0.28699999999999998</v>
      </c>
      <c r="I51" s="28">
        <v>8.4000000000000005E-2</v>
      </c>
    </row>
    <row r="52" spans="1:9" x14ac:dyDescent="0.25">
      <c r="A52" s="50"/>
      <c r="B52" s="7" t="s">
        <v>19</v>
      </c>
      <c r="C52" s="8">
        <v>1.87</v>
      </c>
      <c r="D52" s="9">
        <f>2*60+49.347</f>
        <v>169.34700000000001</v>
      </c>
      <c r="E52" s="8">
        <v>0.10299999999999999</v>
      </c>
      <c r="F52" s="9">
        <v>0.39800000000000002</v>
      </c>
      <c r="G52" s="26">
        <v>9.6000000000000002E-2</v>
      </c>
      <c r="H52" s="10">
        <v>0.217</v>
      </c>
      <c r="I52" s="27">
        <v>8.3000000000000004E-2</v>
      </c>
    </row>
    <row r="53" spans="1:9" x14ac:dyDescent="0.25">
      <c r="A53" s="50"/>
      <c r="B53" s="12" t="s">
        <v>20</v>
      </c>
      <c r="C53" s="13">
        <v>1.861</v>
      </c>
      <c r="D53" s="14">
        <f>2*60+52.226</f>
        <v>172.226</v>
      </c>
      <c r="E53" s="13">
        <v>0.122</v>
      </c>
      <c r="F53" s="14">
        <v>0.40899999999999997</v>
      </c>
      <c r="G53" s="13">
        <v>0.126</v>
      </c>
      <c r="H53" s="15">
        <v>0.24399999999999999</v>
      </c>
      <c r="I53" s="28">
        <v>6.7000000000000004E-2</v>
      </c>
    </row>
    <row r="54" spans="1:9" x14ac:dyDescent="0.25">
      <c r="A54" s="50"/>
      <c r="B54" s="7" t="s">
        <v>21</v>
      </c>
      <c r="C54" s="8">
        <v>1.8939999999999999</v>
      </c>
      <c r="D54" s="9">
        <f>2*60+51.311</f>
        <v>171.31100000000001</v>
      </c>
      <c r="E54" s="8">
        <v>0.11600000000000001</v>
      </c>
      <c r="F54" s="9">
        <v>0.41</v>
      </c>
      <c r="G54" s="8">
        <v>0.123</v>
      </c>
      <c r="H54" s="10">
        <v>0.24</v>
      </c>
      <c r="I54" s="27">
        <v>6.4000000000000001E-2</v>
      </c>
    </row>
    <row r="55" spans="1:9" ht="15.75" thickBot="1" x14ac:dyDescent="0.3">
      <c r="A55" s="50"/>
      <c r="B55" s="17" t="s">
        <v>22</v>
      </c>
      <c r="C55" s="18">
        <v>1.86</v>
      </c>
      <c r="D55" s="35">
        <f>2*60+27.324</f>
        <v>147.32400000000001</v>
      </c>
      <c r="E55" s="18">
        <v>0.105</v>
      </c>
      <c r="F55" s="19">
        <v>0.42699999999999999</v>
      </c>
      <c r="G55" s="18">
        <v>0.115</v>
      </c>
      <c r="H55" s="20">
        <v>0.23400000000000001</v>
      </c>
      <c r="I55" s="29">
        <v>6.3E-2</v>
      </c>
    </row>
    <row r="56" spans="1:9" ht="15.75" thickTop="1" x14ac:dyDescent="0.25"/>
    <row r="57" spans="1:9" x14ac:dyDescent="0.25">
      <c r="A57" s="50" t="s">
        <v>33</v>
      </c>
      <c r="B57" s="14" t="s">
        <v>32</v>
      </c>
      <c r="C57" s="13">
        <f t="shared" ref="C57:I57" si="2">MIN(C36:C55)</f>
        <v>1.8340000000000001</v>
      </c>
      <c r="D57" s="14">
        <f t="shared" si="2"/>
        <v>147.32400000000001</v>
      </c>
      <c r="E57" s="13">
        <f t="shared" si="2"/>
        <v>9.5000000000000001E-2</v>
      </c>
      <c r="F57" s="14">
        <f t="shared" si="2"/>
        <v>0.39</v>
      </c>
      <c r="G57" s="13">
        <f t="shared" si="2"/>
        <v>9.6000000000000002E-2</v>
      </c>
      <c r="H57" s="14">
        <f t="shared" si="2"/>
        <v>0.217</v>
      </c>
      <c r="I57" s="46">
        <f t="shared" si="2"/>
        <v>5.2999999999999999E-2</v>
      </c>
    </row>
    <row r="58" spans="1:9" x14ac:dyDescent="0.25">
      <c r="A58" s="50"/>
      <c r="B58" s="9" t="s">
        <v>31</v>
      </c>
      <c r="C58" s="8">
        <f t="shared" ref="C58:I58" si="3">MAX(C36:C55)</f>
        <v>1.9279999999999999</v>
      </c>
      <c r="D58" s="9">
        <f t="shared" si="3"/>
        <v>218.53</v>
      </c>
      <c r="E58" s="8">
        <f t="shared" si="3"/>
        <v>0.17</v>
      </c>
      <c r="F58" s="9">
        <f t="shared" si="3"/>
        <v>0.42799999999999999</v>
      </c>
      <c r="G58" s="8">
        <f t="shared" si="3"/>
        <v>0.14699999999999999</v>
      </c>
      <c r="H58" s="9">
        <f t="shared" si="3"/>
        <v>0.41</v>
      </c>
      <c r="I58" s="47">
        <f t="shared" si="3"/>
        <v>0.1</v>
      </c>
    </row>
    <row r="60" spans="1:9" x14ac:dyDescent="0.25">
      <c r="A60" s="56" t="s">
        <v>29</v>
      </c>
      <c r="B60" s="57"/>
      <c r="C60" s="13">
        <f>AVERAGE(C37:C49,C51:C55)</f>
        <v>1.8699999999999999</v>
      </c>
      <c r="D60" s="14">
        <f>AVERAGE(D36:D37,D39:D54)</f>
        <v>176.19700000000003</v>
      </c>
      <c r="E60" s="13">
        <f>AVERAGE(E36:E37,E39:E42,E44:E55)</f>
        <v>0.11327777777777776</v>
      </c>
      <c r="F60" s="14">
        <f>AVERAGE(F36,F38:F39,F41:F55)</f>
        <v>0.40622222222222221</v>
      </c>
      <c r="G60" s="13">
        <f>AVERAGE(G36:G50,G53:G55)</f>
        <v>0.11649999999999999</v>
      </c>
      <c r="H60" s="14">
        <f>AVERAGE(H37:H44,H46:H55)</f>
        <v>0.23761111111111111</v>
      </c>
      <c r="I60" s="46">
        <f>AVERAGE(I36:I37,I39:I40,I42:I55)</f>
        <v>6.8333333333333329E-2</v>
      </c>
    </row>
    <row r="61" spans="1:9" x14ac:dyDescent="0.25">
      <c r="A61" s="48" t="s">
        <v>30</v>
      </c>
      <c r="B61" s="49"/>
      <c r="C61" s="8" cm="1">
        <f t="array" ref="C61">MAX(ABS(C37:C49-C60),ABS(C51:C55-C60))</f>
        <v>4.0000000000000036E-2</v>
      </c>
      <c r="D61" s="9" cm="1">
        <f t="array" ref="D61">MAX(ABS(D36:D37-D60),ABS(D39:D54-D60))</f>
        <v>37.72799999999998</v>
      </c>
      <c r="E61" s="8" cm="1">
        <f t="array" ref="E61">MAX(ABS(E36:E37-E60),ABS(E44:E55-E60),ABS(E39:E42-E60))</f>
        <v>5.6722222222222257E-2</v>
      </c>
      <c r="F61" s="9" cm="1">
        <f t="array" ref="F61">MAX(ABS(F38:F39-F60),ABS(F41:F55-F60),F36-F60)</f>
        <v>2.0777777777777784E-2</v>
      </c>
      <c r="G61" s="8" cm="1">
        <f t="array" ref="G61">MAX(ABS(G36:G50-G60),ABS(G53:G55-G60))</f>
        <v>1.949999999999999E-2</v>
      </c>
      <c r="H61" s="9" cm="1">
        <f t="array" ref="H61">MAX(ABS(H37:H44-H60),ABS(H46:H55-H60))</f>
        <v>8.3388888888888901E-2</v>
      </c>
      <c r="I61" s="47" cm="1">
        <f t="array" ref="I61">MAX(ABS(I36:I37-I60),ABS(I42:I55-I60),ABS(I39:I40-I60))</f>
        <v>1.8666666666666665E-2</v>
      </c>
    </row>
    <row r="62" spans="1:9" x14ac:dyDescent="0.25">
      <c r="C62" s="23"/>
      <c r="D62" s="23"/>
      <c r="E62" s="23"/>
      <c r="F62" s="23"/>
      <c r="G62" s="23"/>
    </row>
    <row r="63" spans="1:9" x14ac:dyDescent="0.25">
      <c r="D63" s="22"/>
      <c r="G63" s="22"/>
    </row>
    <row r="66" spans="1:9" ht="15.75" thickBot="1" x14ac:dyDescent="0.3"/>
    <row r="67" spans="1:9" ht="16.5" thickTop="1" thickBot="1" x14ac:dyDescent="0.3">
      <c r="A67" s="1"/>
      <c r="B67" s="2"/>
      <c r="C67" s="51" t="s">
        <v>24</v>
      </c>
      <c r="D67" s="52"/>
      <c r="E67" s="53" t="s">
        <v>25</v>
      </c>
      <c r="F67" s="54"/>
      <c r="G67" s="53" t="s">
        <v>26</v>
      </c>
      <c r="H67" s="55"/>
      <c r="I67" s="45" t="s">
        <v>28</v>
      </c>
    </row>
    <row r="68" spans="1:9" ht="16.5" thickTop="1" thickBot="1" x14ac:dyDescent="0.3">
      <c r="A68" s="1"/>
      <c r="B68" s="2"/>
      <c r="C68" s="3" t="s">
        <v>3</v>
      </c>
      <c r="D68" s="4" t="s">
        <v>2</v>
      </c>
      <c r="E68" s="3" t="s">
        <v>3</v>
      </c>
      <c r="F68" s="4" t="s">
        <v>2</v>
      </c>
      <c r="G68" s="3" t="s">
        <v>3</v>
      </c>
      <c r="H68" s="5" t="s">
        <v>2</v>
      </c>
      <c r="I68" s="6" t="s">
        <v>4</v>
      </c>
    </row>
    <row r="69" spans="1:9" ht="15.75" customHeight="1" thickTop="1" x14ac:dyDescent="0.25">
      <c r="A69" s="50" t="s">
        <v>34</v>
      </c>
      <c r="B69" s="7" t="s">
        <v>0</v>
      </c>
      <c r="C69" s="36">
        <v>19.39</v>
      </c>
      <c r="D69" s="37">
        <f>28*60+17.083</f>
        <v>1697.0830000000001</v>
      </c>
      <c r="E69" s="36">
        <v>1.1919999999999999</v>
      </c>
      <c r="F69" s="37">
        <v>4.1829999999999998</v>
      </c>
      <c r="G69" s="36">
        <v>1.139</v>
      </c>
      <c r="H69" s="38">
        <v>2.3580000000000001</v>
      </c>
      <c r="I69" s="27">
        <v>1.2909999999999999</v>
      </c>
    </row>
    <row r="70" spans="1:9" x14ac:dyDescent="0.25">
      <c r="A70" s="50"/>
      <c r="B70" s="12" t="s">
        <v>1</v>
      </c>
      <c r="C70" s="39">
        <v>19.667999999999999</v>
      </c>
      <c r="D70" s="40">
        <v>1705.3140000000001</v>
      </c>
      <c r="E70" s="39">
        <v>1.2090000000000001</v>
      </c>
      <c r="F70" s="40">
        <v>4.1779999999999999</v>
      </c>
      <c r="G70" s="39">
        <v>1.196</v>
      </c>
      <c r="H70" s="41">
        <v>2.3879999999999999</v>
      </c>
      <c r="I70" s="28">
        <v>1.2629999999999999</v>
      </c>
    </row>
    <row r="71" spans="1:9" x14ac:dyDescent="0.25">
      <c r="A71" s="50"/>
      <c r="B71" s="7" t="s">
        <v>5</v>
      </c>
      <c r="C71" s="36">
        <v>19.501999999999999</v>
      </c>
      <c r="D71" s="37">
        <v>1703.001</v>
      </c>
      <c r="E71" s="36">
        <v>1.3879999999999999</v>
      </c>
      <c r="F71" s="37">
        <v>4.0629999999999997</v>
      </c>
      <c r="G71" s="36">
        <v>1.1419999999999999</v>
      </c>
      <c r="H71" s="33">
        <v>2.3090000000000002</v>
      </c>
      <c r="I71" s="27">
        <v>1.202</v>
      </c>
    </row>
    <row r="72" spans="1:9" x14ac:dyDescent="0.25">
      <c r="A72" s="50"/>
      <c r="B72" s="12" t="s">
        <v>6</v>
      </c>
      <c r="C72" s="39">
        <v>19.344000000000001</v>
      </c>
      <c r="D72" s="40">
        <v>1712.143</v>
      </c>
      <c r="E72" s="39">
        <v>1.4119999999999999</v>
      </c>
      <c r="F72" s="40">
        <v>4.05</v>
      </c>
      <c r="G72" s="39">
        <v>1.0569999999999999</v>
      </c>
      <c r="H72" s="41">
        <v>2.3140000000000001</v>
      </c>
      <c r="I72" s="25">
        <v>0.80900000000000005</v>
      </c>
    </row>
    <row r="73" spans="1:9" x14ac:dyDescent="0.25">
      <c r="A73" s="50"/>
      <c r="B73" s="7" t="s">
        <v>7</v>
      </c>
      <c r="C73" s="36">
        <v>19.591000000000001</v>
      </c>
      <c r="D73" s="37">
        <v>1698.8009999999999</v>
      </c>
      <c r="E73" s="36">
        <v>1.754</v>
      </c>
      <c r="F73" s="37">
        <v>4.0739999999999998</v>
      </c>
      <c r="G73" s="26">
        <v>1.054</v>
      </c>
      <c r="H73" s="33">
        <v>3.2519999999999998</v>
      </c>
      <c r="I73" s="27">
        <v>0.95399999999999996</v>
      </c>
    </row>
    <row r="74" spans="1:9" x14ac:dyDescent="0.25">
      <c r="A74" s="50"/>
      <c r="B74" s="12" t="s">
        <v>8</v>
      </c>
      <c r="C74" s="30">
        <v>19.683</v>
      </c>
      <c r="D74" s="40">
        <v>1701.9639999999999</v>
      </c>
      <c r="E74" s="39">
        <v>1.2589999999999999</v>
      </c>
      <c r="F74" s="32">
        <v>4.0259999999999998</v>
      </c>
      <c r="G74" s="30">
        <v>2.8820000000000001</v>
      </c>
      <c r="H74" s="41">
        <v>2.6339999999999999</v>
      </c>
      <c r="I74" s="28">
        <v>0.98399999999999999</v>
      </c>
    </row>
    <row r="75" spans="1:9" x14ac:dyDescent="0.25">
      <c r="A75" s="50"/>
      <c r="B75" s="7" t="s">
        <v>9</v>
      </c>
      <c r="C75" s="36">
        <v>19.559999999999999</v>
      </c>
      <c r="D75" s="37">
        <v>1701.2639999999999</v>
      </c>
      <c r="E75" s="26">
        <v>1.1499999999999999</v>
      </c>
      <c r="F75" s="37">
        <v>4.194</v>
      </c>
      <c r="G75" s="36">
        <v>2.1850000000000001</v>
      </c>
      <c r="H75" s="38">
        <v>2.415</v>
      </c>
      <c r="I75" s="27">
        <v>1.228</v>
      </c>
    </row>
    <row r="76" spans="1:9" x14ac:dyDescent="0.25">
      <c r="A76" s="50"/>
      <c r="B76" s="12" t="s">
        <v>10</v>
      </c>
      <c r="C76" s="39">
        <v>19.140999999999998</v>
      </c>
      <c r="D76" s="40">
        <v>1699.2339999999999</v>
      </c>
      <c r="E76" s="39">
        <v>2.069</v>
      </c>
      <c r="F76" s="40">
        <v>4.1289999999999996</v>
      </c>
      <c r="G76" s="39">
        <v>1.1599999999999999</v>
      </c>
      <c r="H76" s="41">
        <v>2.41</v>
      </c>
      <c r="I76" s="28">
        <v>1.0329999999999999</v>
      </c>
    </row>
    <row r="77" spans="1:9" x14ac:dyDescent="0.25">
      <c r="A77" s="50"/>
      <c r="B77" s="7" t="s">
        <v>11</v>
      </c>
      <c r="C77" s="36">
        <v>19.158000000000001</v>
      </c>
      <c r="D77" s="31">
        <f>27*60+55.766</f>
        <v>1675.7660000000001</v>
      </c>
      <c r="E77" s="36">
        <v>1.92</v>
      </c>
      <c r="F77" s="37">
        <v>4.17</v>
      </c>
      <c r="G77" s="36">
        <v>1.123</v>
      </c>
      <c r="H77" s="38">
        <v>2.4009999999999998</v>
      </c>
      <c r="I77" s="27">
        <v>0.93100000000000005</v>
      </c>
    </row>
    <row r="78" spans="1:9" x14ac:dyDescent="0.25">
      <c r="A78" s="50"/>
      <c r="B78" s="12" t="s">
        <v>12</v>
      </c>
      <c r="C78" s="39">
        <v>19.213999999999999</v>
      </c>
      <c r="D78" s="40">
        <v>1689.546</v>
      </c>
      <c r="E78" s="39">
        <v>2.214</v>
      </c>
      <c r="F78" s="40">
        <v>4.1870000000000003</v>
      </c>
      <c r="G78" s="39">
        <v>1.133</v>
      </c>
      <c r="H78" s="41">
        <v>2.4159999999999999</v>
      </c>
      <c r="I78" s="28">
        <v>1.3819999999999999</v>
      </c>
    </row>
    <row r="79" spans="1:9" x14ac:dyDescent="0.25">
      <c r="A79" s="50"/>
      <c r="B79" s="7" t="s">
        <v>13</v>
      </c>
      <c r="C79" s="36">
        <v>19.344999999999999</v>
      </c>
      <c r="D79" s="37">
        <v>1697.431</v>
      </c>
      <c r="E79" s="36">
        <v>1.8120000000000001</v>
      </c>
      <c r="F79" s="31">
        <v>4.298</v>
      </c>
      <c r="G79" s="36">
        <v>1.1890000000000001</v>
      </c>
      <c r="H79" s="38">
        <v>2.423</v>
      </c>
      <c r="I79" s="27">
        <v>1.6579999999999999</v>
      </c>
    </row>
    <row r="80" spans="1:9" x14ac:dyDescent="0.25">
      <c r="A80" s="50"/>
      <c r="B80" s="12" t="s">
        <v>14</v>
      </c>
      <c r="C80" s="30">
        <v>18.523</v>
      </c>
      <c r="D80" s="40">
        <v>1698.9480000000001</v>
      </c>
      <c r="E80" s="39">
        <v>1.77</v>
      </c>
      <c r="F80" s="40">
        <v>4.2110000000000003</v>
      </c>
      <c r="G80" s="39">
        <v>1.1839999999999999</v>
      </c>
      <c r="H80" s="41">
        <v>2.431</v>
      </c>
      <c r="I80" s="28">
        <v>2.0459999999999998</v>
      </c>
    </row>
    <row r="81" spans="1:9" x14ac:dyDescent="0.25">
      <c r="A81" s="50"/>
      <c r="B81" s="7" t="s">
        <v>15</v>
      </c>
      <c r="C81" s="36">
        <v>19.512</v>
      </c>
      <c r="D81" s="31">
        <v>1714.2339999999999</v>
      </c>
      <c r="E81" s="36">
        <v>1.4510000000000001</v>
      </c>
      <c r="F81" s="37">
        <v>4.1050000000000004</v>
      </c>
      <c r="G81" s="36">
        <v>1.139</v>
      </c>
      <c r="H81" s="38">
        <v>2.4239999999999999</v>
      </c>
      <c r="I81" s="24">
        <v>3.15</v>
      </c>
    </row>
    <row r="82" spans="1:9" x14ac:dyDescent="0.25">
      <c r="A82" s="50"/>
      <c r="B82" s="12" t="s">
        <v>16</v>
      </c>
      <c r="C82" s="39">
        <v>18.725999999999999</v>
      </c>
      <c r="D82" s="40">
        <v>1712.912</v>
      </c>
      <c r="E82" s="39">
        <v>1.8360000000000001</v>
      </c>
      <c r="F82" s="40">
        <v>4.194</v>
      </c>
      <c r="G82" s="39">
        <v>1.1020000000000001</v>
      </c>
      <c r="H82" s="41">
        <v>2.62</v>
      </c>
      <c r="I82" s="28">
        <v>1.359</v>
      </c>
    </row>
    <row r="83" spans="1:9" x14ac:dyDescent="0.25">
      <c r="A83" s="50"/>
      <c r="B83" s="7" t="s">
        <v>17</v>
      </c>
      <c r="C83" s="36">
        <v>18.664000000000001</v>
      </c>
      <c r="D83" s="37">
        <v>1699.6489999999999</v>
      </c>
      <c r="E83" s="36">
        <v>1.464</v>
      </c>
      <c r="F83" s="37">
        <v>4.0620000000000003</v>
      </c>
      <c r="G83" s="36">
        <v>1.2130000000000001</v>
      </c>
      <c r="H83" s="38">
        <v>2.7090000000000001</v>
      </c>
      <c r="I83" s="27">
        <v>1.234</v>
      </c>
    </row>
    <row r="84" spans="1:9" x14ac:dyDescent="0.25">
      <c r="A84" s="50"/>
      <c r="B84" s="12" t="s">
        <v>18</v>
      </c>
      <c r="C84" s="39">
        <v>18.923999999999999</v>
      </c>
      <c r="D84" s="40">
        <v>1700.998</v>
      </c>
      <c r="E84" s="39">
        <v>1.413</v>
      </c>
      <c r="F84" s="40">
        <v>4.0529999999999999</v>
      </c>
      <c r="G84" s="39">
        <v>1.1160000000000001</v>
      </c>
      <c r="H84" s="41">
        <v>2.7959999999999998</v>
      </c>
      <c r="I84" s="28">
        <v>1.9590000000000001</v>
      </c>
    </row>
    <row r="85" spans="1:9" x14ac:dyDescent="0.25">
      <c r="A85" s="50"/>
      <c r="B85" s="7" t="s">
        <v>19</v>
      </c>
      <c r="C85" s="36">
        <v>18.596</v>
      </c>
      <c r="D85" s="37">
        <v>1684.9449999999999</v>
      </c>
      <c r="E85" s="36">
        <v>1.2470000000000001</v>
      </c>
      <c r="F85" s="37">
        <v>4.1120000000000001</v>
      </c>
      <c r="G85" s="36">
        <v>1.23</v>
      </c>
      <c r="H85" s="38">
        <v>2.7759999999999998</v>
      </c>
      <c r="I85" s="27">
        <v>1.885</v>
      </c>
    </row>
    <row r="86" spans="1:9" x14ac:dyDescent="0.25">
      <c r="A86" s="50"/>
      <c r="B86" s="12" t="s">
        <v>20</v>
      </c>
      <c r="C86" s="39">
        <v>19.033999999999999</v>
      </c>
      <c r="D86" s="40">
        <v>1694.3119999999999</v>
      </c>
      <c r="E86" s="30">
        <v>2.6469999999999998</v>
      </c>
      <c r="F86" s="40">
        <v>4.2309999999999999</v>
      </c>
      <c r="G86" s="39">
        <v>1.1930000000000001</v>
      </c>
      <c r="H86" s="41">
        <v>2.42</v>
      </c>
      <c r="I86" s="28">
        <v>1.423</v>
      </c>
    </row>
    <row r="87" spans="1:9" x14ac:dyDescent="0.25">
      <c r="A87" s="50"/>
      <c r="B87" s="7" t="s">
        <v>21</v>
      </c>
      <c r="C87" s="36">
        <v>18.681999999999999</v>
      </c>
      <c r="D87" s="37">
        <v>1698.7650000000001</v>
      </c>
      <c r="E87" s="36">
        <v>1.2729999999999999</v>
      </c>
      <c r="F87" s="37">
        <v>4.1289999999999996</v>
      </c>
      <c r="G87" s="36">
        <v>1.2789999999999999</v>
      </c>
      <c r="H87" s="38">
        <v>2.367</v>
      </c>
      <c r="I87" s="27">
        <v>1.387</v>
      </c>
    </row>
    <row r="88" spans="1:9" ht="15.75" thickBot="1" x14ac:dyDescent="0.3">
      <c r="A88" s="50"/>
      <c r="B88" s="17" t="s">
        <v>22</v>
      </c>
      <c r="C88" s="42">
        <v>19.018000000000001</v>
      </c>
      <c r="D88" s="43">
        <v>1709.193</v>
      </c>
      <c r="E88" s="42">
        <v>2.1360000000000001</v>
      </c>
      <c r="F88" s="43">
        <v>4.21</v>
      </c>
      <c r="G88" s="42">
        <v>2.1339999999999999</v>
      </c>
      <c r="H88" s="44">
        <v>2.34</v>
      </c>
      <c r="I88" s="29">
        <v>1.2849999999999999</v>
      </c>
    </row>
    <row r="89" spans="1:9" ht="15.75" thickTop="1" x14ac:dyDescent="0.25"/>
    <row r="90" spans="1:9" ht="15" customHeight="1" x14ac:dyDescent="0.25">
      <c r="A90" s="50" t="s">
        <v>33</v>
      </c>
      <c r="B90" s="14" t="s">
        <v>32</v>
      </c>
      <c r="C90" s="13">
        <f t="shared" ref="C90:I90" si="4">MIN(C69:C88)</f>
        <v>18.523</v>
      </c>
      <c r="D90" s="14">
        <f t="shared" si="4"/>
        <v>1675.7660000000001</v>
      </c>
      <c r="E90" s="13">
        <f t="shared" si="4"/>
        <v>1.1499999999999999</v>
      </c>
      <c r="F90" s="14">
        <f t="shared" si="4"/>
        <v>4.0259999999999998</v>
      </c>
      <c r="G90" s="13">
        <f t="shared" si="4"/>
        <v>1.054</v>
      </c>
      <c r="H90" s="14">
        <f t="shared" si="4"/>
        <v>2.3090000000000002</v>
      </c>
      <c r="I90" s="46">
        <f t="shared" si="4"/>
        <v>0.80900000000000005</v>
      </c>
    </row>
    <row r="91" spans="1:9" x14ac:dyDescent="0.25">
      <c r="A91" s="50"/>
      <c r="B91" s="9" t="s">
        <v>31</v>
      </c>
      <c r="C91" s="8">
        <f t="shared" ref="C91:I91" si="5">MAX(C69:C88)</f>
        <v>19.683</v>
      </c>
      <c r="D91" s="9">
        <f t="shared" si="5"/>
        <v>1714.2339999999999</v>
      </c>
      <c r="E91" s="8">
        <f t="shared" si="5"/>
        <v>2.6469999999999998</v>
      </c>
      <c r="F91" s="9">
        <f t="shared" si="5"/>
        <v>4.298</v>
      </c>
      <c r="G91" s="8">
        <f t="shared" si="5"/>
        <v>2.8820000000000001</v>
      </c>
      <c r="H91" s="9">
        <f t="shared" si="5"/>
        <v>3.2519999999999998</v>
      </c>
      <c r="I91" s="47">
        <f t="shared" si="5"/>
        <v>3.15</v>
      </c>
    </row>
    <row r="93" spans="1:9" x14ac:dyDescent="0.25">
      <c r="A93" s="56" t="s">
        <v>29</v>
      </c>
      <c r="B93" s="57"/>
      <c r="C93" s="13">
        <f>AVERAGE(C69:C73,C75:C79,C81:C88)</f>
        <v>19.170499999999997</v>
      </c>
      <c r="D93" s="14">
        <f>AVERAGE(D69:D76,D78:D80,D82:D88)</f>
        <v>1700.3057222222221</v>
      </c>
      <c r="E93" s="13">
        <f>AVERAGE(E69:E74,E76:E85,E87:E88)</f>
        <v>1.6010555555555555</v>
      </c>
      <c r="F93" s="14">
        <f>AVERAGE(F69:F73,F75:F78,F80:F88)</f>
        <v>4.1408333333333331</v>
      </c>
      <c r="G93" s="13">
        <f>AVERAGE(G69:G72,G75:G88)</f>
        <v>1.2729999999999999</v>
      </c>
      <c r="H93" s="14">
        <f>AVERAGE(H69:H70,H72,H74:H88)</f>
        <v>2.4801111111111109</v>
      </c>
      <c r="I93" s="46">
        <f>AVERAGE(I69:I71,I73:I80,I82:I88)</f>
        <v>1.3613333333333335</v>
      </c>
    </row>
    <row r="94" spans="1:9" x14ac:dyDescent="0.25">
      <c r="A94" s="48" t="s">
        <v>30</v>
      </c>
      <c r="B94" s="49"/>
      <c r="C94" s="8" cm="1">
        <f t="array" ref="C94">MAX(ABS(C69:C73-C93),ABS(C75:C79-C93),ABS(C81:C88-C93))</f>
        <v>0.5744999999999969</v>
      </c>
      <c r="D94" s="9" cm="1">
        <f t="array" ref="D94">MAX(ABS(D69:D76-D93),ABS(D78:D80-D93),ABS(D82:D88-D93))</f>
        <v>15.360722222222194</v>
      </c>
      <c r="E94" s="8" cm="1">
        <f t="array" ref="E94">MAX(ABS(E69:E74-E93),ABS(E76:E85-E93),ABS(E87:E88-E93))</f>
        <v>0.61294444444444451</v>
      </c>
      <c r="F94" s="9" cm="1">
        <f t="array" ref="F94">MAX(ABS(F69:F73-F93),ABS(F75:F78-F93),ABS(F80:F88-F93))</f>
        <v>9.0833333333333321E-2</v>
      </c>
      <c r="G94" s="8" cm="1">
        <f t="array" ref="G94">MAX(ABS(G69:G72-G93),ABS(G75:G88-G93))</f>
        <v>0.91200000000000014</v>
      </c>
      <c r="H94" s="9" cm="1">
        <f t="array" ref="H94">MAX(ABS(H69:H70-H93),ABS(H74:H88-H93),ABS(H72-H93))</f>
        <v>0.31588888888888889</v>
      </c>
      <c r="I94" s="47" cm="1">
        <f t="array" ref="I94">MAX(ABS(I69:I71-I93),ABS(I73:I80-I93),ABS(I82:I88-I93))</f>
        <v>0.68466666666666631</v>
      </c>
    </row>
    <row r="96" spans="1:9" x14ac:dyDescent="0.25">
      <c r="G96" s="22"/>
    </row>
  </sheetData>
  <mergeCells count="20">
    <mergeCell ref="A36:A55"/>
    <mergeCell ref="G34:H34"/>
    <mergeCell ref="E1:F1"/>
    <mergeCell ref="G1:H1"/>
    <mergeCell ref="A3:A22"/>
    <mergeCell ref="C1:D1"/>
    <mergeCell ref="A24:B24"/>
    <mergeCell ref="A25:B25"/>
    <mergeCell ref="C34:D34"/>
    <mergeCell ref="E34:F34"/>
    <mergeCell ref="A94:B94"/>
    <mergeCell ref="A57:A58"/>
    <mergeCell ref="C67:D67"/>
    <mergeCell ref="E67:F67"/>
    <mergeCell ref="G67:H67"/>
    <mergeCell ref="A90:A91"/>
    <mergeCell ref="A93:B93"/>
    <mergeCell ref="A69:A88"/>
    <mergeCell ref="A60:B60"/>
    <mergeCell ref="A61:B61"/>
  </mergeCells>
  <phoneticPr fontId="3" type="noConversion"/>
  <pageMargins left="0.7" right="0.7" top="0.75" bottom="0.75" header="0.3" footer="0.3"/>
  <pageSetup paperSize="9" fitToHeight="0" orientation="landscape" horizontalDpi="0" verticalDpi="0" r:id="rId1"/>
  <headerFooter>
    <oddHeader>&amp;COperacijski sustavi - 1. laboratorijska vježba</oddHeader>
    <oddFooter>&amp;CMario Kopjar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Kopjar</dc:creator>
  <cp:lastModifiedBy>Mario Kopjar</cp:lastModifiedBy>
  <cp:lastPrinted>2022-10-21T20:35:07Z</cp:lastPrinted>
  <dcterms:created xsi:type="dcterms:W3CDTF">2022-10-21T16:03:21Z</dcterms:created>
  <dcterms:modified xsi:type="dcterms:W3CDTF">2022-10-21T20:35:11Z</dcterms:modified>
</cp:coreProperties>
</file>