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ilisateurs\Ismaël\Documents\tentative-spire-mod\"/>
    </mc:Choice>
  </mc:AlternateContent>
  <xr:revisionPtr revIDLastSave="0" documentId="13_ncr:1_{0CD0463A-75F0-42C2-919C-11AB7E857C01}" xr6:coauthVersionLast="45" xr6:coauthVersionMax="45" xr10:uidLastSave="{00000000-0000-0000-0000-000000000000}"/>
  <bookViews>
    <workbookView xWindow="-120" yWindow="-120" windowWidth="29040" windowHeight="16440" tabRatio="278" xr2:uid="{AD2E1A73-3376-4E41-A344-6779F4DBBFBB}"/>
  </bookViews>
  <sheets>
    <sheet name="Sheet1" sheetId="1" r:id="rId1"/>
  </sheets>
  <definedNames>
    <definedName name="_Hlk529464078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1" l="1"/>
  <c r="H36" i="1"/>
  <c r="H14" i="1"/>
  <c r="G14" i="1"/>
  <c r="G36" i="1"/>
  <c r="H27" i="1"/>
  <c r="G27" i="1"/>
  <c r="F27" i="1"/>
  <c r="F36" i="1"/>
  <c r="E36" i="1" l="1"/>
  <c r="D36" i="1"/>
  <c r="C36" i="1"/>
  <c r="C27" i="1" l="1"/>
  <c r="D27" i="1"/>
  <c r="E27" i="1"/>
  <c r="E14" i="1"/>
  <c r="D14" i="1"/>
  <c r="C14" i="1"/>
</calcChain>
</file>

<file path=xl/sharedStrings.xml><?xml version="1.0" encoding="utf-8"?>
<sst xmlns="http://schemas.openxmlformats.org/spreadsheetml/2006/main" count="39" uniqueCount="26">
  <si>
    <t>Common</t>
  </si>
  <si>
    <t>Uncommon</t>
  </si>
  <si>
    <t>Rare</t>
  </si>
  <si>
    <t>X</t>
  </si>
  <si>
    <t>4+</t>
  </si>
  <si>
    <t>Energy Distribution:</t>
  </si>
  <si>
    <t>Rarity Distribution:</t>
  </si>
  <si>
    <t>Ironclad</t>
  </si>
  <si>
    <t>Defect</t>
  </si>
  <si>
    <t>Silent</t>
  </si>
  <si>
    <t>Total</t>
  </si>
  <si>
    <t>In total, you're looking at around 75 cards for a new character, 3 of which are you starting deck.
Keep in mid the energy distribution does not into acount upgrade discounts, only base costs (i.e. Terror is counted as a 1 cost). It also does count starter deck cards.</t>
  </si>
  <si>
    <t>Starter</t>
  </si>
  <si>
    <t xml:space="preserve">The silent also has reflex and tactitian which are unplayable, costless uncommon skills, not counted in the table. </t>
  </si>
  <si>
    <t>Type Distribution:</t>
  </si>
  <si>
    <t>Cost</t>
  </si>
  <si>
    <t>Rarity</t>
  </si>
  <si>
    <t>Type</t>
  </si>
  <si>
    <t>Attack</t>
  </si>
  <si>
    <t>Skill</t>
  </si>
  <si>
    <t>Power</t>
  </si>
  <si>
    <t>Colonne1</t>
  </si>
  <si>
    <t>Watcher</t>
  </si>
  <si>
    <t>Bulbizarre</t>
  </si>
  <si>
    <t>Salamèche</t>
  </si>
  <si>
    <t>Injouable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</si>
</sst>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6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2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1" fillId="4" borderId="0" xfId="3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7" borderId="0" xfId="5" applyFill="1" applyBorder="1" applyAlignment="1">
      <alignment horizontal="center" vertical="center" wrapText="1"/>
    </xf>
    <xf numFmtId="0" fontId="1" fillId="8" borderId="0" xfId="4" applyFill="1" applyBorder="1" applyAlignment="1">
      <alignment horizontal="center" vertical="center" wrapText="1"/>
    </xf>
    <xf numFmtId="0" fontId="0" fillId="9" borderId="0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6">
    <cellStyle name="40 % - Accent1" xfId="4" builtinId="31"/>
    <cellStyle name="40 % - Accent2" xfId="5" builtinId="35"/>
    <cellStyle name="40 % - Accent3" xfId="2" builtinId="39"/>
    <cellStyle name="60 % - Accent1" xfId="1" builtinId="32"/>
    <cellStyle name="60 % - Accent4" xfId="3" builtinId="44"/>
    <cellStyle name="Normal" xfId="0" builtinId="0"/>
  </cellStyles>
  <dxfs count="5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>
          <bgColor theme="0" tint="-0.24994659260841701"/>
        </patternFill>
      </fill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Gremy Simple Dark" pivot="0" count="2" xr9:uid="{588A353C-8878-412F-8D27-6178F08779F5}">
      <tableStyleElement type="wholeTable" dxfId="49"/>
      <tableStyleElement type="headerRow" dxfId="48"/>
    </tableStyle>
  </tableStyles>
  <colors>
    <mruColors>
      <color rgb="FF99FF66"/>
      <color rgb="FFFF5050"/>
      <color rgb="FFCC3399"/>
      <color rgb="FFD43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21A485-2482-4860-9E30-DE2D287A6F7A}" name="Table2" displayName="Table2" ref="B6:H14" totalsRowCount="1" headerRowDxfId="47" dataDxfId="46">
  <autoFilter ref="B6:H13" xr:uid="{D21865EF-8925-4FB2-A04B-9FCEFE9470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F4810EE-C708-4E37-835D-7BB9DD96E48C}" name="Cost" totalsRowLabel="Total" dataDxfId="45" totalsRowDxfId="6"/>
    <tableColumn id="2" xr3:uid="{4B7223C6-8335-433A-9378-28EFCCDBF04D}" name="Silent" totalsRowFunction="sum" dataDxfId="44" totalsRowDxfId="5"/>
    <tableColumn id="3" xr3:uid="{2C581A80-D6F5-4915-9D06-BA8D353C068D}" name="Ironclad" totalsRowFunction="sum" dataDxfId="43" totalsRowDxfId="4"/>
    <tableColumn id="4" xr3:uid="{BA528A4A-ED02-4115-906A-32084823D809}" name="Defect" totalsRowFunction="sum" dataDxfId="42" totalsRowDxfId="3"/>
    <tableColumn id="5" xr3:uid="{70F59966-9843-4EC6-AD2B-C0281BADCC6E}" name="Watcher" totalsRowFunction="custom" dataDxfId="32" totalsRowDxfId="2">
      <totalsRowFormula>SUM(Table2[Watcher])</totalsRowFormula>
    </tableColumn>
    <tableColumn id="6" xr3:uid="{9DDA4925-B542-49D5-B814-3124D3DA24E6}" name="Bulbizarre" totalsRowFunction="custom" dataDxfId="22" totalsRowDxfId="1">
      <totalsRowFormula>SUM(Table2[Bulbizarre])</totalsRowFormula>
    </tableColumn>
    <tableColumn id="7" xr3:uid="{D2127166-72ED-42C3-8AA7-5F4C5A207C88}" name="Salamèche" totalsRowFunction="custom" dataDxfId="21" totalsRowDxfId="0">
      <totalsRowFormula>SUM(Table2[Salamèche])</totalsRowFormula>
    </tableColumn>
  </tableColumns>
  <tableStyleInfo name="Gremy Simple Dark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B8ADF9-4707-47E1-BDFA-3F006EA823AB}" name="Table24" displayName="Table24" ref="B22:H27" totalsRowCount="1" headerRowDxfId="41" dataDxfId="40">
  <autoFilter ref="B22:H26" xr:uid="{CE12703D-A0E8-4EAA-9688-E5928D5B5BF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8832C6B-C5A0-4B28-9B43-B972B39FC7E3}" name="Rarity" totalsRowLabel="Total" dataDxfId="39" totalsRowDxfId="29"/>
    <tableColumn id="2" xr3:uid="{BBDEB0D6-F456-42CF-9E45-0769D86C8EBC}" name="Silent" totalsRowFunction="sum" dataDxfId="38" totalsRowDxfId="28"/>
    <tableColumn id="3" xr3:uid="{FE11044C-0B04-4341-B805-DD3FC475A98D}" name="Ironclad" totalsRowFunction="sum" dataDxfId="37" totalsRowDxfId="27"/>
    <tableColumn id="4" xr3:uid="{3473F5BA-E9A0-42BC-A801-C0AA1A01137A}" name="Defect" totalsRowFunction="sum" dataDxfId="36" totalsRowDxfId="26"/>
    <tableColumn id="5" xr3:uid="{7148818A-49F6-4DAC-86D1-B5C966E2F009}" name="Watcher" totalsRowFunction="custom" dataDxfId="33" totalsRowDxfId="25">
      <totalsRowFormula>SUM(Table24[Watcher])</totalsRowFormula>
    </tableColumn>
    <tableColumn id="6" xr3:uid="{5C74EC53-06C4-4708-8B5B-067ABFFA35A9}" name="Bulbizarre" totalsRowFunction="custom" dataDxfId="31" totalsRowDxfId="24">
      <totalsRowFormula>SUM(Table24[Bulbizarre])</totalsRowFormula>
    </tableColumn>
    <tableColumn id="7" xr3:uid="{020E1BDD-A027-4210-8DC3-8CEF7B7FB0E8}" name="Salamèche" totalsRowFunction="custom" dataDxfId="30" totalsRowDxfId="23">
      <totalsRowFormula>SUM(Table24[Salamèche])</totalsRowFormula>
    </tableColumn>
  </tableColumns>
  <tableStyleInfo name="Gremy Simple Dark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EC834A-9605-4DAB-8FC8-559DFE95E7CE}" name="Table242" displayName="Table242" ref="B32:H36" totalsRowCount="1" headerRowDxfId="35" dataDxfId="34">
  <autoFilter ref="B32:H35" xr:uid="{AB9EBA6F-19E5-4878-B4BF-640070BDE1CB}"/>
  <tableColumns count="7">
    <tableColumn id="1" xr3:uid="{10488BD1-9981-44C8-B679-8617EA80CFDF}" name="Type" totalsRowLabel="Total" dataDxfId="20" totalsRowDxfId="13"/>
    <tableColumn id="2" xr3:uid="{2BD6E313-819A-4120-B615-A73747A8BFF9}" name="Silent" totalsRowFunction="sum" dataDxfId="19" totalsRowDxfId="12"/>
    <tableColumn id="3" xr3:uid="{29092D1A-1D35-4F6E-9938-E644E403DC81}" name="Ironclad" totalsRowFunction="sum" dataDxfId="18" totalsRowDxfId="11"/>
    <tableColumn id="4" xr3:uid="{D8133038-6E03-4174-95AC-6C4D249B7298}" name="Defect" totalsRowFunction="sum" dataDxfId="17" totalsRowDxfId="10"/>
    <tableColumn id="5" xr3:uid="{39D3D69E-A150-4D0B-B731-9D08FD11D764}" name="Watcher" totalsRowFunction="custom" dataDxfId="16" totalsRowDxfId="9">
      <totalsRowFormula>SUM(Table242[Watcher])</totalsRowFormula>
    </tableColumn>
    <tableColumn id="6" xr3:uid="{C02047D1-5DBD-4085-8D49-103AE75B9F6E}" name="Bulbizarre" totalsRowFunction="custom" dataDxfId="15" totalsRowDxfId="8">
      <totalsRowFormula>SUM(Table242[Bulbizarre])</totalsRowFormula>
    </tableColumn>
    <tableColumn id="7" xr3:uid="{3BBDBA13-30C3-4525-949B-D292D105E578}" name="Colonne1" totalsRowFunction="custom" dataDxfId="14" totalsRowDxfId="7">
      <totalsRowFormula>SUM(Table242[Colonne1])</totalsRowFormula>
    </tableColumn>
  </tableColumns>
  <tableStyleInfo name="Gremy Simple Dark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905A-9702-4724-9D18-DFCD7AC58563}">
  <dimension ref="A1:H36"/>
  <sheetViews>
    <sheetView tabSelected="1" topLeftCell="A13" zoomScale="130" zoomScaleNormal="130" workbookViewId="0">
      <selection activeCell="F15" sqref="F15"/>
    </sheetView>
  </sheetViews>
  <sheetFormatPr baseColWidth="10" defaultColWidth="12.42578125" defaultRowHeight="15" x14ac:dyDescent="0.25"/>
  <cols>
    <col min="1" max="16384" width="12.42578125" style="4"/>
  </cols>
  <sheetData>
    <row r="1" spans="1:8" ht="15" customHeight="1" x14ac:dyDescent="0.25">
      <c r="A1" s="13" t="s">
        <v>11</v>
      </c>
      <c r="B1" s="13"/>
      <c r="C1" s="13"/>
      <c r="D1" s="13"/>
      <c r="E1" s="13"/>
      <c r="F1" s="13"/>
      <c r="G1" s="13"/>
    </row>
    <row r="2" spans="1:8" x14ac:dyDescent="0.25">
      <c r="A2" s="13"/>
      <c r="B2" s="13"/>
      <c r="C2" s="13"/>
      <c r="D2" s="13"/>
      <c r="E2" s="13"/>
      <c r="F2" s="13"/>
      <c r="G2" s="13"/>
    </row>
    <row r="3" spans="1:8" x14ac:dyDescent="0.25">
      <c r="A3" s="13"/>
      <c r="B3" s="13"/>
      <c r="C3" s="13"/>
      <c r="D3" s="13"/>
      <c r="E3" s="13"/>
      <c r="F3" s="13"/>
      <c r="G3" s="13"/>
    </row>
    <row r="5" spans="1:8" x14ac:dyDescent="0.25">
      <c r="B5" s="13" t="s">
        <v>5</v>
      </c>
      <c r="C5" s="13"/>
      <c r="D5" s="13"/>
      <c r="E5" s="13"/>
    </row>
    <row r="6" spans="1:8" x14ac:dyDescent="0.25">
      <c r="B6" s="4" t="s">
        <v>15</v>
      </c>
      <c r="C6" s="4" t="s">
        <v>9</v>
      </c>
      <c r="D6" s="4" t="s">
        <v>7</v>
      </c>
      <c r="E6" s="4" t="s">
        <v>8</v>
      </c>
      <c r="F6" s="9" t="s">
        <v>22</v>
      </c>
      <c r="G6" s="9" t="s">
        <v>23</v>
      </c>
      <c r="H6" s="9" t="s">
        <v>24</v>
      </c>
    </row>
    <row r="7" spans="1:8" x14ac:dyDescent="0.25">
      <c r="B7" s="4" t="s">
        <v>3</v>
      </c>
      <c r="C7" s="4">
        <v>3</v>
      </c>
      <c r="D7" s="4">
        <v>1</v>
      </c>
      <c r="E7" s="4">
        <v>3</v>
      </c>
      <c r="F7" s="9">
        <v>2</v>
      </c>
      <c r="G7" s="9">
        <v>1</v>
      </c>
      <c r="H7" s="9">
        <v>0</v>
      </c>
    </row>
    <row r="8" spans="1:8" x14ac:dyDescent="0.25">
      <c r="B8" s="4">
        <v>0</v>
      </c>
      <c r="C8" s="4">
        <v>12</v>
      </c>
      <c r="D8" s="4">
        <v>12</v>
      </c>
      <c r="E8" s="4">
        <v>12</v>
      </c>
      <c r="F8" s="9">
        <v>7</v>
      </c>
      <c r="G8" s="9">
        <v>1</v>
      </c>
      <c r="H8" s="9">
        <v>2</v>
      </c>
    </row>
    <row r="9" spans="1:8" x14ac:dyDescent="0.25">
      <c r="B9" s="4">
        <v>1</v>
      </c>
      <c r="C9" s="4">
        <v>43</v>
      </c>
      <c r="D9" s="4">
        <v>40</v>
      </c>
      <c r="E9" s="4">
        <v>43</v>
      </c>
      <c r="F9" s="9">
        <v>45</v>
      </c>
      <c r="G9" s="9">
        <v>19</v>
      </c>
      <c r="H9" s="9">
        <v>18</v>
      </c>
    </row>
    <row r="10" spans="1:8" x14ac:dyDescent="0.25">
      <c r="B10" s="4">
        <v>2</v>
      </c>
      <c r="C10" s="1">
        <v>11</v>
      </c>
      <c r="D10" s="2">
        <v>17</v>
      </c>
      <c r="E10" s="4">
        <v>11</v>
      </c>
      <c r="F10" s="9">
        <v>14</v>
      </c>
      <c r="G10" s="9">
        <v>8</v>
      </c>
      <c r="H10" s="9">
        <v>4</v>
      </c>
    </row>
    <row r="11" spans="1:8" x14ac:dyDescent="0.25">
      <c r="B11" s="4">
        <v>3</v>
      </c>
      <c r="C11" s="3">
        <v>4</v>
      </c>
      <c r="D11" s="2">
        <v>4</v>
      </c>
      <c r="E11" s="4">
        <v>4</v>
      </c>
      <c r="F11" s="9">
        <v>4</v>
      </c>
      <c r="G11" s="9">
        <v>6</v>
      </c>
      <c r="H11" s="9">
        <v>3</v>
      </c>
    </row>
    <row r="12" spans="1:8" x14ac:dyDescent="0.25">
      <c r="B12" s="5" t="s">
        <v>4</v>
      </c>
      <c r="C12" s="2">
        <v>0</v>
      </c>
      <c r="D12" s="2">
        <v>1</v>
      </c>
      <c r="E12" s="4">
        <v>2</v>
      </c>
      <c r="F12" s="9">
        <v>2</v>
      </c>
      <c r="G12" s="9">
        <v>0</v>
      </c>
      <c r="H12" s="9">
        <v>1</v>
      </c>
    </row>
    <row r="13" spans="1:8" s="9" customFormat="1" x14ac:dyDescent="0.25">
      <c r="B13" s="5" t="s">
        <v>25</v>
      </c>
      <c r="C13" s="2">
        <v>2</v>
      </c>
      <c r="D13" s="2">
        <v>0</v>
      </c>
      <c r="E13" s="9">
        <v>0</v>
      </c>
      <c r="F13" s="9">
        <v>1</v>
      </c>
      <c r="G13" s="9">
        <v>0</v>
      </c>
      <c r="H13" s="9">
        <v>0</v>
      </c>
    </row>
    <row r="14" spans="1:8" x14ac:dyDescent="0.25">
      <c r="B14" s="5" t="s">
        <v>10</v>
      </c>
      <c r="C14" s="5">
        <f>SUBTOTAL(109,Table2[Silent])</f>
        <v>75</v>
      </c>
      <c r="D14" s="1">
        <f>SUBTOTAL(109,Table2[Ironclad])</f>
        <v>75</v>
      </c>
      <c r="E14" s="5">
        <f>SUBTOTAL(109,Table2[Defect])</f>
        <v>75</v>
      </c>
      <c r="F14" s="5">
        <f>SUM(Table2[Watcher])</f>
        <v>75</v>
      </c>
      <c r="G14" s="5">
        <f>SUM(Table2[Bulbizarre])</f>
        <v>35</v>
      </c>
      <c r="H14" s="5">
        <f>SUM(Table2[Salamèche])</f>
        <v>28</v>
      </c>
    </row>
    <row r="16" spans="1:8" ht="15" customHeight="1" x14ac:dyDescent="0.25">
      <c r="B16" s="14" t="s">
        <v>13</v>
      </c>
      <c r="C16" s="14"/>
      <c r="D16" s="14"/>
      <c r="E16" s="14"/>
    </row>
    <row r="17" spans="1:8" x14ac:dyDescent="0.25">
      <c r="B17" s="15"/>
      <c r="C17" s="15"/>
      <c r="D17" s="15"/>
      <c r="E17" s="15"/>
    </row>
    <row r="18" spans="1:8" x14ac:dyDescent="0.25">
      <c r="B18" s="15"/>
      <c r="C18" s="15"/>
      <c r="D18" s="15"/>
      <c r="E18" s="15"/>
    </row>
    <row r="19" spans="1:8" x14ac:dyDescent="0.25">
      <c r="A19" s="5"/>
      <c r="B19" s="5"/>
    </row>
    <row r="20" spans="1:8" x14ac:dyDescent="0.25">
      <c r="A20" s="5"/>
      <c r="B20" s="5"/>
    </row>
    <row r="21" spans="1:8" x14ac:dyDescent="0.25">
      <c r="A21" s="5"/>
      <c r="B21" s="13" t="s">
        <v>6</v>
      </c>
      <c r="C21" s="13"/>
      <c r="D21" s="13"/>
      <c r="E21" s="13"/>
    </row>
    <row r="22" spans="1:8" x14ac:dyDescent="0.25">
      <c r="A22" s="5"/>
      <c r="B22" s="4" t="s">
        <v>16</v>
      </c>
      <c r="C22" s="4" t="s">
        <v>9</v>
      </c>
      <c r="D22" s="4" t="s">
        <v>7</v>
      </c>
      <c r="E22" s="4" t="s">
        <v>8</v>
      </c>
      <c r="F22" s="9" t="s">
        <v>22</v>
      </c>
      <c r="G22" s="9" t="s">
        <v>23</v>
      </c>
      <c r="H22" s="9" t="s">
        <v>24</v>
      </c>
    </row>
    <row r="23" spans="1:8" x14ac:dyDescent="0.25">
      <c r="B23" s="4" t="s">
        <v>12</v>
      </c>
      <c r="C23" s="4">
        <v>4</v>
      </c>
      <c r="D23" s="2">
        <v>3</v>
      </c>
      <c r="E23" s="4">
        <v>4</v>
      </c>
      <c r="F23" s="2">
        <v>4</v>
      </c>
      <c r="G23" s="2">
        <v>3</v>
      </c>
      <c r="H23" s="9">
        <v>3</v>
      </c>
    </row>
    <row r="24" spans="1:8" x14ac:dyDescent="0.25">
      <c r="B24" s="6" t="s">
        <v>0</v>
      </c>
      <c r="C24" s="4">
        <v>19</v>
      </c>
      <c r="D24" s="4">
        <v>20</v>
      </c>
      <c r="E24" s="4">
        <v>18</v>
      </c>
      <c r="F24" s="2">
        <v>19</v>
      </c>
      <c r="G24" s="2">
        <v>9</v>
      </c>
      <c r="H24" s="9">
        <v>7</v>
      </c>
    </row>
    <row r="25" spans="1:8" x14ac:dyDescent="0.25">
      <c r="B25" s="7" t="s">
        <v>1</v>
      </c>
      <c r="C25" s="4">
        <v>33</v>
      </c>
      <c r="D25" s="4">
        <v>36</v>
      </c>
      <c r="E25" s="4">
        <v>36</v>
      </c>
      <c r="F25" s="9">
        <v>35</v>
      </c>
      <c r="G25" s="9">
        <v>15</v>
      </c>
      <c r="H25" s="9">
        <v>10</v>
      </c>
    </row>
    <row r="26" spans="1:8" x14ac:dyDescent="0.25">
      <c r="B26" s="8" t="s">
        <v>2</v>
      </c>
      <c r="C26" s="4">
        <v>19</v>
      </c>
      <c r="D26" s="4">
        <v>16</v>
      </c>
      <c r="E26" s="4">
        <v>17</v>
      </c>
      <c r="F26" s="9">
        <v>17</v>
      </c>
      <c r="G26" s="9">
        <v>8</v>
      </c>
      <c r="H26" s="9">
        <v>8</v>
      </c>
    </row>
    <row r="27" spans="1:8" x14ac:dyDescent="0.25">
      <c r="B27" s="5" t="s">
        <v>10</v>
      </c>
      <c r="C27" s="5">
        <f>SUBTOTAL(109,Table24[Silent])</f>
        <v>75</v>
      </c>
      <c r="D27" s="1">
        <f>SUBTOTAL(109,Table24[Ironclad])</f>
        <v>75</v>
      </c>
      <c r="E27" s="5">
        <f>SUBTOTAL(109,Table24[Defect])</f>
        <v>75</v>
      </c>
      <c r="F27" s="5">
        <f>SUM(Table24[Watcher])</f>
        <v>75</v>
      </c>
      <c r="G27" s="5">
        <f>SUM(Table24[Bulbizarre])</f>
        <v>35</v>
      </c>
      <c r="H27" s="5">
        <f>SUM(Table24[Salamèche])</f>
        <v>28</v>
      </c>
    </row>
    <row r="29" spans="1:8" x14ac:dyDescent="0.25">
      <c r="A29" s="5"/>
    </row>
    <row r="31" spans="1:8" x14ac:dyDescent="0.25">
      <c r="B31" s="13" t="s">
        <v>14</v>
      </c>
      <c r="C31" s="13"/>
      <c r="D31" s="13"/>
      <c r="E31" s="13"/>
      <c r="G31" s="5"/>
    </row>
    <row r="32" spans="1:8" x14ac:dyDescent="0.25">
      <c r="B32" s="4" t="s">
        <v>17</v>
      </c>
      <c r="C32" s="4" t="s">
        <v>9</v>
      </c>
      <c r="D32" s="4" t="s">
        <v>7</v>
      </c>
      <c r="E32" s="4" t="s">
        <v>8</v>
      </c>
      <c r="F32" s="9" t="s">
        <v>22</v>
      </c>
      <c r="G32" s="9" t="s">
        <v>23</v>
      </c>
      <c r="H32" s="9" t="s">
        <v>21</v>
      </c>
    </row>
    <row r="33" spans="2:8" x14ac:dyDescent="0.25">
      <c r="B33" s="10" t="s">
        <v>18</v>
      </c>
      <c r="C33" s="4">
        <v>28</v>
      </c>
      <c r="D33" s="2">
        <v>32</v>
      </c>
      <c r="E33" s="4">
        <v>24</v>
      </c>
      <c r="F33" s="9">
        <v>27</v>
      </c>
      <c r="G33" s="9">
        <v>12</v>
      </c>
      <c r="H33" s="9">
        <v>15</v>
      </c>
    </row>
    <row r="34" spans="2:8" x14ac:dyDescent="0.25">
      <c r="B34" s="11" t="s">
        <v>19</v>
      </c>
      <c r="C34" s="4">
        <v>36</v>
      </c>
      <c r="D34" s="4">
        <v>29</v>
      </c>
      <c r="E34" s="4">
        <v>37</v>
      </c>
      <c r="F34" s="9">
        <v>36</v>
      </c>
      <c r="G34" s="9">
        <v>17</v>
      </c>
      <c r="H34" s="9">
        <v>8</v>
      </c>
    </row>
    <row r="35" spans="2:8" x14ac:dyDescent="0.25">
      <c r="B35" s="12" t="s">
        <v>20</v>
      </c>
      <c r="C35" s="4">
        <v>11</v>
      </c>
      <c r="D35" s="4">
        <v>14</v>
      </c>
      <c r="E35" s="4">
        <v>14</v>
      </c>
      <c r="F35" s="9">
        <v>12</v>
      </c>
      <c r="G35" s="9">
        <v>6</v>
      </c>
      <c r="H35" s="9">
        <v>5</v>
      </c>
    </row>
    <row r="36" spans="2:8" x14ac:dyDescent="0.25">
      <c r="B36" s="5" t="s">
        <v>10</v>
      </c>
      <c r="C36" s="5">
        <f>SUBTOTAL(109,Table242[Silent])</f>
        <v>75</v>
      </c>
      <c r="D36" s="1">
        <f>SUBTOTAL(109,Table242[Ironclad])</f>
        <v>75</v>
      </c>
      <c r="E36" s="5">
        <f>SUBTOTAL(109,Table242[Defect])</f>
        <v>75</v>
      </c>
      <c r="F36" s="5">
        <f>SUM(Table242[Watcher])</f>
        <v>75</v>
      </c>
      <c r="G36" s="5">
        <f>SUM(Table242[Bulbizarre])</f>
        <v>35</v>
      </c>
      <c r="H36" s="5">
        <f>SUM(Table242[Colonne1])</f>
        <v>28</v>
      </c>
    </row>
  </sheetData>
  <mergeCells count="5">
    <mergeCell ref="B5:E5"/>
    <mergeCell ref="A1:G3"/>
    <mergeCell ref="B21:E21"/>
    <mergeCell ref="B16:E18"/>
    <mergeCell ref="B31:E31"/>
  </mergeCells>
  <pageMargins left="0.7" right="0.7" top="0.75" bottom="0.75" header="0.3" footer="0.3"/>
  <pageSetup orientation="portrait" horizontalDpi="1200" verticalDpi="12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Gremious</dc:creator>
  <cp:lastModifiedBy>Ismaël</cp:lastModifiedBy>
  <dcterms:created xsi:type="dcterms:W3CDTF">2019-01-12T15:22:17Z</dcterms:created>
  <dcterms:modified xsi:type="dcterms:W3CDTF">2021-06-03T20:07:52Z</dcterms:modified>
</cp:coreProperties>
</file>