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D:\Privacy\ASU_Fall22\CSE441 Software Project Management\Project\MyProject\"/>
    </mc:Choice>
  </mc:AlternateContent>
  <xr:revisionPtr revIDLastSave="0" documentId="13_ncr:1_{5C339AC5-8E6C-4AE1-9486-415E39D812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D11" i="1"/>
  <c r="E11" i="1"/>
  <c r="F11" i="1"/>
  <c r="G11" i="1"/>
  <c r="H11" i="1"/>
  <c r="I11" i="1"/>
  <c r="I12" i="1" s="1"/>
  <c r="J11" i="1"/>
  <c r="J12" i="1" s="1"/>
  <c r="K11" i="1"/>
  <c r="K12" i="1" s="1"/>
  <c r="L11" i="1"/>
  <c r="L12" i="1" s="1"/>
  <c r="M11" i="1"/>
  <c r="M12" i="1" s="1"/>
  <c r="N11" i="1"/>
  <c r="H12" i="1"/>
  <c r="C16" i="1"/>
  <c r="D16" i="1"/>
  <c r="E16" i="1"/>
  <c r="F16" i="1"/>
  <c r="G16" i="1"/>
  <c r="H16" i="1"/>
  <c r="I16" i="1"/>
  <c r="J16" i="1"/>
  <c r="K16" i="1"/>
  <c r="L16" i="1"/>
  <c r="M16" i="1"/>
  <c r="E15" i="1"/>
  <c r="F15" i="1"/>
  <c r="G15" i="1"/>
  <c r="H15" i="1"/>
  <c r="I15" i="1"/>
  <c r="J15" i="1"/>
  <c r="K15" i="1"/>
  <c r="L15" i="1"/>
  <c r="M15" i="1"/>
  <c r="N15" i="1"/>
  <c r="C15" i="1"/>
  <c r="D15" i="1"/>
  <c r="B15" i="1"/>
  <c r="E12" i="1"/>
  <c r="F12" i="1"/>
  <c r="G12" i="1"/>
  <c r="B5" i="1"/>
  <c r="G18" i="1" l="1"/>
  <c r="G19" i="1" s="1"/>
  <c r="L18" i="1"/>
  <c r="L19" i="1" s="1"/>
  <c r="J18" i="1"/>
  <c r="J19" i="1" s="1"/>
  <c r="K18" i="1"/>
  <c r="K19" i="1" s="1"/>
  <c r="M18" i="1"/>
  <c r="M19" i="1" s="1"/>
  <c r="I18" i="1"/>
  <c r="I19" i="1" s="1"/>
  <c r="H18" i="1"/>
  <c r="H19" i="1" s="1"/>
  <c r="F18" i="1"/>
  <c r="F19" i="1" s="1"/>
  <c r="E18" i="1"/>
  <c r="E19" i="1" s="1"/>
  <c r="N16" i="1" l="1"/>
  <c r="B16" i="1"/>
  <c r="D12" i="1"/>
  <c r="D18" i="1" s="1"/>
  <c r="D19" i="1" s="1"/>
  <c r="N12" i="1"/>
  <c r="C12" i="1"/>
  <c r="C18" i="1" s="1"/>
  <c r="C19" i="1" s="1"/>
  <c r="B12" i="1"/>
  <c r="O16" i="1" l="1"/>
  <c r="N18" i="1"/>
  <c r="O12" i="1"/>
  <c r="B18" i="1"/>
  <c r="B19" i="1" s="1"/>
  <c r="O18" i="1" l="1"/>
  <c r="N19" i="1"/>
  <c r="B21" i="1"/>
</calcChain>
</file>

<file path=xl/sharedStrings.xml><?xml version="1.0" encoding="utf-8"?>
<sst xmlns="http://schemas.openxmlformats.org/spreadsheetml/2006/main" count="23" uniqueCount="22">
  <si>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</si>
  <si>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</si>
  <si>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</si>
  <si>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</si>
  <si>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</si>
  <si>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</si>
  <si>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</si>
  <si>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NPV</t>
  </si>
  <si>
    <t>Total</t>
  </si>
  <si>
    <t>ROI</t>
  </si>
  <si>
    <t>Assumptions</t>
  </si>
  <si>
    <t>Enter assumptions here</t>
  </si>
  <si>
    <t>Date:</t>
  </si>
  <si>
    <t>Financial Analysis for Web Publishing System</t>
  </si>
  <si>
    <t>Created by: Reda Mohsen Reda</t>
  </si>
  <si>
    <t>Discount rate Year</t>
  </si>
  <si>
    <t>Discount rate Month</t>
  </si>
  <si>
    <t>Assume the project is completed in Year 1</t>
  </si>
  <si>
    <t>Assume the project is completed in Month 12</t>
  </si>
  <si>
    <t>Payback in Month 7</t>
  </si>
  <si>
    <t>Constant inflation rate and staff availability and consistency.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</si>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</sst>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0" fontId="6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2" applyNumberFormat="1" applyFont="1" applyAlignment="1">
      <alignment shrinkToFit="1"/>
    </xf>
    <xf numFmtId="0" fontId="6" fillId="0" borderId="0" xfId="0" applyFont="1" applyAlignment="1">
      <alignment shrinkToFit="1"/>
    </xf>
    <xf numFmtId="0" fontId="2" fillId="0" borderId="0" xfId="0" applyFont="1" applyAlignment="1">
      <alignment shrinkToFit="1"/>
    </xf>
    <xf numFmtId="3" fontId="6" fillId="0" borderId="0" xfId="0" applyNumberFormat="1" applyFont="1" applyAlignment="1">
      <alignment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164" fontId="2" fillId="0" borderId="0" xfId="1" applyNumberFormat="1" applyFont="1" applyAlignment="1">
      <alignment shrinkToFit="1"/>
    </xf>
    <xf numFmtId="164" fontId="2" fillId="0" borderId="0" xfId="0" applyNumberFormat="1" applyFont="1" applyAlignment="1">
      <alignment shrinkToFit="1"/>
    </xf>
    <xf numFmtId="37" fontId="6" fillId="0" borderId="0" xfId="1" applyNumberFormat="1" applyFont="1" applyAlignment="1">
      <alignment shrinkToFit="1"/>
    </xf>
    <xf numFmtId="0" fontId="2" fillId="0" borderId="0" xfId="1" applyNumberFormat="1" applyFont="1" applyAlignment="1">
      <alignment shrinkToFit="1"/>
    </xf>
    <xf numFmtId="164" fontId="0" fillId="0" borderId="0" xfId="0" applyNumberFormat="1" applyAlignment="1">
      <alignment shrinkToFit="1"/>
    </xf>
    <xf numFmtId="164" fontId="3" fillId="0" borderId="0" xfId="0" applyNumberFormat="1" applyFont="1" applyAlignment="1">
      <alignment shrinkToFit="1"/>
    </xf>
    <xf numFmtId="0" fontId="3" fillId="0" borderId="0" xfId="0" applyFont="1"/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85725</xdr:rowOff>
    </xdr:from>
    <xdr:to>
      <xdr:col>15</xdr:col>
      <xdr:colOff>276225</xdr:colOff>
      <xdr:row>15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20</xdr:row>
      <xdr:rowOff>85725</xdr:rowOff>
    </xdr:from>
    <xdr:to>
      <xdr:col>0</xdr:col>
      <xdr:colOff>2371725</xdr:colOff>
      <xdr:row>20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483220</xdr:colOff>
      <xdr:row>19</xdr:row>
      <xdr:rowOff>18585</xdr:rowOff>
    </xdr:from>
    <xdr:to>
      <xdr:col>8</xdr:col>
      <xdr:colOff>483220</xdr:colOff>
      <xdr:row>20</xdr:row>
      <xdr:rowOff>147753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235855B7-1AEC-4F54-9EC5-D5CA6FBB7B54}"/>
            </a:ext>
          </a:extLst>
        </xdr:cNvPr>
        <xdr:cNvSpPr>
          <a:spLocks noChangeShapeType="1"/>
        </xdr:cNvSpPr>
      </xdr:nvSpPr>
      <xdr:spPr bwMode="auto">
        <a:xfrm flipV="1">
          <a:off x="9738732" y="3438292"/>
          <a:ext cx="0" cy="2964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4"/>
  <sheetViews>
    <sheetView tabSelected="1" zoomScale="82" workbookViewId="0">
      <selection activeCell="B22" sqref="B22:D22"/>
    </sheetView>
  </sheetViews>
  <sheetFormatPr defaultRowHeight="13.2" x14ac:dyDescent="0.25"/>
  <cols>
    <col min="1" max="1" width="39.109375" customWidth="1"/>
    <col min="2" max="15" width="10.77734375" customWidth="1"/>
  </cols>
  <sheetData>
    <row r="1" spans="1:16" ht="22.8" x14ac:dyDescent="0.4">
      <c r="A1" s="30" t="s">
        <v>13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ht="22.8" x14ac:dyDescent="0.4">
      <c r="A2" s="10" t="s">
        <v>14</v>
      </c>
      <c r="B2" s="7"/>
      <c r="C2" s="7" t="s">
        <v>12</v>
      </c>
      <c r="D2" s="9">
        <v>45108</v>
      </c>
      <c r="E2" s="9"/>
      <c r="F2" s="9"/>
      <c r="G2" s="9"/>
      <c r="H2" s="9"/>
      <c r="I2" s="9"/>
      <c r="J2" s="9"/>
      <c r="K2" s="9"/>
      <c r="L2" s="9"/>
      <c r="M2" s="9"/>
      <c r="N2" s="6"/>
      <c r="O2" s="6"/>
      <c r="P2" s="6"/>
    </row>
    <row r="3" spans="1:1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11" t="s">
        <v>15</v>
      </c>
      <c r="B4" s="8">
        <v>0.16</v>
      </c>
    </row>
    <row r="5" spans="1:16" x14ac:dyDescent="0.25">
      <c r="A5" s="11" t="s">
        <v>16</v>
      </c>
      <c r="B5" s="8">
        <f>((1+B4)^(1/12))-1</f>
        <v>1.2445137919713467E-2</v>
      </c>
    </row>
    <row r="6" spans="1:16" x14ac:dyDescent="0.25">
      <c r="A6" s="11"/>
      <c r="B6" s="8"/>
    </row>
    <row r="7" spans="1:16" x14ac:dyDescent="0.25">
      <c r="A7" s="12" t="s">
        <v>17</v>
      </c>
      <c r="B7" s="4"/>
    </row>
    <row r="8" spans="1:16" ht="15.6" x14ac:dyDescent="0.3">
      <c r="A8" s="12" t="s">
        <v>18</v>
      </c>
      <c r="B8" s="27" t="s">
        <v>21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1"/>
    </row>
    <row r="9" spans="1:16" x14ac:dyDescent="0.25">
      <c r="A9" s="5"/>
      <c r="B9" s="13">
        <v>0</v>
      </c>
      <c r="C9" s="14">
        <v>1</v>
      </c>
      <c r="D9" s="14">
        <v>2</v>
      </c>
      <c r="E9" s="14">
        <v>3</v>
      </c>
      <c r="F9" s="14">
        <v>4</v>
      </c>
      <c r="G9" s="14">
        <v>5</v>
      </c>
      <c r="H9" s="14">
        <v>6</v>
      </c>
      <c r="I9" s="14">
        <v>7</v>
      </c>
      <c r="J9" s="14">
        <v>8</v>
      </c>
      <c r="K9" s="14">
        <v>9</v>
      </c>
      <c r="L9" s="14">
        <v>10</v>
      </c>
      <c r="M9" s="14">
        <v>11</v>
      </c>
      <c r="N9" s="14">
        <v>12</v>
      </c>
      <c r="O9" s="15" t="s">
        <v>8</v>
      </c>
    </row>
    <row r="10" spans="1:16" x14ac:dyDescent="0.25">
      <c r="A10" s="5" t="s">
        <v>0</v>
      </c>
      <c r="B10" s="16">
        <v>290000</v>
      </c>
      <c r="C10" s="16">
        <v>50000</v>
      </c>
      <c r="D10" s="16">
        <v>170000</v>
      </c>
      <c r="E10" s="16">
        <v>90000</v>
      </c>
      <c r="F10" s="16">
        <v>110000</v>
      </c>
      <c r="G10" s="16">
        <v>90000</v>
      </c>
      <c r="H10" s="16">
        <v>150000</v>
      </c>
      <c r="I10" s="16">
        <v>20000</v>
      </c>
      <c r="J10" s="16">
        <v>20000</v>
      </c>
      <c r="K10" s="16">
        <v>20000</v>
      </c>
      <c r="L10" s="16">
        <v>20000</v>
      </c>
      <c r="M10" s="16">
        <v>20000</v>
      </c>
      <c r="N10" s="16">
        <v>20000</v>
      </c>
      <c r="O10" s="17"/>
    </row>
    <row r="11" spans="1:16" x14ac:dyDescent="0.25">
      <c r="A11" s="5" t="s">
        <v>1</v>
      </c>
      <c r="B11" s="18">
        <f>ROUND(1/(1+$B$5)^B$9,2)</f>
        <v>1</v>
      </c>
      <c r="C11" s="18">
        <f t="shared" ref="C11:N11" si="0">ROUND(1/(1+$B$5)^C$9,2)</f>
        <v>0.99</v>
      </c>
      <c r="D11" s="18">
        <f t="shared" si="0"/>
        <v>0.98</v>
      </c>
      <c r="E11" s="18">
        <f>ROUND(1/(1+$B$5)^E$9,2)</f>
        <v>0.96</v>
      </c>
      <c r="F11" s="18">
        <f t="shared" si="0"/>
        <v>0.95</v>
      </c>
      <c r="G11" s="18">
        <f t="shared" si="0"/>
        <v>0.94</v>
      </c>
      <c r="H11" s="18">
        <f t="shared" si="0"/>
        <v>0.93</v>
      </c>
      <c r="I11" s="18">
        <f t="shared" si="0"/>
        <v>0.92</v>
      </c>
      <c r="J11" s="18">
        <f t="shared" si="0"/>
        <v>0.91</v>
      </c>
      <c r="K11" s="18">
        <f t="shared" si="0"/>
        <v>0.89</v>
      </c>
      <c r="L11" s="18">
        <f t="shared" si="0"/>
        <v>0.88</v>
      </c>
      <c r="M11" s="18">
        <f t="shared" si="0"/>
        <v>0.87</v>
      </c>
      <c r="N11" s="18">
        <f t="shared" si="0"/>
        <v>0.86</v>
      </c>
      <c r="O11" s="17"/>
    </row>
    <row r="12" spans="1:16" x14ac:dyDescent="0.25">
      <c r="A12" s="11" t="s">
        <v>2</v>
      </c>
      <c r="B12" s="19">
        <f>B10*B11</f>
        <v>290000</v>
      </c>
      <c r="C12" s="19">
        <f>C10*C11</f>
        <v>49500</v>
      </c>
      <c r="D12" s="19">
        <f>D10*D11</f>
        <v>166600</v>
      </c>
      <c r="E12" s="19">
        <f t="shared" ref="E12:M12" si="1">E10*E11</f>
        <v>86400</v>
      </c>
      <c r="F12" s="19">
        <f t="shared" si="1"/>
        <v>104500</v>
      </c>
      <c r="G12" s="19">
        <f t="shared" si="1"/>
        <v>84600</v>
      </c>
      <c r="H12" s="19">
        <f t="shared" si="1"/>
        <v>139500</v>
      </c>
      <c r="I12" s="19">
        <f t="shared" si="1"/>
        <v>18400</v>
      </c>
      <c r="J12" s="19">
        <f t="shared" si="1"/>
        <v>18200</v>
      </c>
      <c r="K12" s="19">
        <f t="shared" si="1"/>
        <v>17800</v>
      </c>
      <c r="L12" s="19">
        <f t="shared" si="1"/>
        <v>17600</v>
      </c>
      <c r="M12" s="19">
        <f t="shared" si="1"/>
        <v>17400</v>
      </c>
      <c r="N12" s="19">
        <f>N10*N11</f>
        <v>17200</v>
      </c>
      <c r="O12" s="20">
        <f>SUM(B12:N12)</f>
        <v>1027700</v>
      </c>
    </row>
    <row r="13" spans="1:16" x14ac:dyDescent="0.25">
      <c r="A13" s="5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6" x14ac:dyDescent="0.25">
      <c r="A14" s="5" t="s">
        <v>3</v>
      </c>
      <c r="B14" s="21">
        <v>400000</v>
      </c>
      <c r="C14" s="21">
        <v>50000</v>
      </c>
      <c r="D14" s="21">
        <v>50000</v>
      </c>
      <c r="E14" s="21">
        <v>40000</v>
      </c>
      <c r="F14" s="21">
        <v>40000</v>
      </c>
      <c r="G14" s="21">
        <v>40000</v>
      </c>
      <c r="H14" s="21">
        <v>40000</v>
      </c>
      <c r="I14" s="21">
        <v>90000</v>
      </c>
      <c r="J14" s="21">
        <v>90000</v>
      </c>
      <c r="K14" s="21">
        <v>200000</v>
      </c>
      <c r="L14" s="21">
        <v>250000</v>
      </c>
      <c r="M14" s="21">
        <v>250000</v>
      </c>
      <c r="N14" s="21">
        <v>250000</v>
      </c>
      <c r="O14" s="17"/>
    </row>
    <row r="15" spans="1:16" x14ac:dyDescent="0.25">
      <c r="A15" s="5" t="s">
        <v>1</v>
      </c>
      <c r="B15" s="18">
        <f>ROUND(1/(1+$B$5)^B$9,2)</f>
        <v>1</v>
      </c>
      <c r="C15" s="18">
        <f t="shared" ref="C15:N15" si="2">ROUND(1/(1+$B$5)^C$9,2)</f>
        <v>0.99</v>
      </c>
      <c r="D15" s="18">
        <f t="shared" si="2"/>
        <v>0.98</v>
      </c>
      <c r="E15" s="18">
        <f t="shared" si="2"/>
        <v>0.96</v>
      </c>
      <c r="F15" s="18">
        <f t="shared" si="2"/>
        <v>0.95</v>
      </c>
      <c r="G15" s="18">
        <f t="shared" si="2"/>
        <v>0.94</v>
      </c>
      <c r="H15" s="18">
        <f t="shared" si="2"/>
        <v>0.93</v>
      </c>
      <c r="I15" s="18">
        <f t="shared" si="2"/>
        <v>0.92</v>
      </c>
      <c r="J15" s="18">
        <f t="shared" si="2"/>
        <v>0.91</v>
      </c>
      <c r="K15" s="18">
        <f t="shared" si="2"/>
        <v>0.89</v>
      </c>
      <c r="L15" s="18">
        <f t="shared" si="2"/>
        <v>0.88</v>
      </c>
      <c r="M15" s="18">
        <f t="shared" si="2"/>
        <v>0.87</v>
      </c>
      <c r="N15" s="18">
        <f t="shared" si="2"/>
        <v>0.86</v>
      </c>
      <c r="O15" s="17"/>
    </row>
    <row r="16" spans="1:16" x14ac:dyDescent="0.25">
      <c r="A16" s="11" t="s">
        <v>4</v>
      </c>
      <c r="B16" s="22">
        <f>B14*B15</f>
        <v>400000</v>
      </c>
      <c r="C16" s="22">
        <f t="shared" ref="C16:M16" si="3">C14*C15</f>
        <v>49500</v>
      </c>
      <c r="D16" s="22">
        <f t="shared" si="3"/>
        <v>49000</v>
      </c>
      <c r="E16" s="22">
        <f t="shared" si="3"/>
        <v>38400</v>
      </c>
      <c r="F16" s="22">
        <f t="shared" si="3"/>
        <v>38000</v>
      </c>
      <c r="G16" s="22">
        <f t="shared" si="3"/>
        <v>37600</v>
      </c>
      <c r="H16" s="22">
        <f t="shared" si="3"/>
        <v>37200</v>
      </c>
      <c r="I16" s="22">
        <f t="shared" si="3"/>
        <v>82800</v>
      </c>
      <c r="J16" s="22">
        <f t="shared" si="3"/>
        <v>81900</v>
      </c>
      <c r="K16" s="22">
        <f t="shared" si="3"/>
        <v>178000</v>
      </c>
      <c r="L16" s="22">
        <f t="shared" si="3"/>
        <v>220000</v>
      </c>
      <c r="M16" s="22">
        <f t="shared" si="3"/>
        <v>217500</v>
      </c>
      <c r="N16" s="19">
        <f>N14*N15</f>
        <v>215000</v>
      </c>
      <c r="O16" s="19">
        <f>SUM(B16:N16)</f>
        <v>1644900</v>
      </c>
      <c r="P16" s="2" t="s">
        <v>7</v>
      </c>
    </row>
    <row r="17" spans="1:16" x14ac:dyDescent="0.25">
      <c r="A17" s="5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6" x14ac:dyDescent="0.25">
      <c r="A18" s="5" t="s">
        <v>5</v>
      </c>
      <c r="B18" s="23">
        <f>B16-B12</f>
        <v>110000</v>
      </c>
      <c r="C18" s="23">
        <f t="shared" ref="C18:M18" si="4">C16-C12</f>
        <v>0</v>
      </c>
      <c r="D18" s="23">
        <f t="shared" si="4"/>
        <v>-117600</v>
      </c>
      <c r="E18" s="23">
        <f t="shared" si="4"/>
        <v>-48000</v>
      </c>
      <c r="F18" s="23">
        <f t="shared" si="4"/>
        <v>-66500</v>
      </c>
      <c r="G18" s="23">
        <f t="shared" si="4"/>
        <v>-47000</v>
      </c>
      <c r="H18" s="23">
        <f t="shared" si="4"/>
        <v>-102300</v>
      </c>
      <c r="I18" s="23">
        <f t="shared" si="4"/>
        <v>64400</v>
      </c>
      <c r="J18" s="23">
        <f t="shared" si="4"/>
        <v>63700</v>
      </c>
      <c r="K18" s="23">
        <f t="shared" si="4"/>
        <v>160200</v>
      </c>
      <c r="L18" s="23">
        <f t="shared" si="4"/>
        <v>202400</v>
      </c>
      <c r="M18" s="23">
        <f t="shared" si="4"/>
        <v>200100</v>
      </c>
      <c r="N18" s="23">
        <f>N16-N12</f>
        <v>197800</v>
      </c>
      <c r="O18" s="20">
        <f>O16-O12</f>
        <v>617200</v>
      </c>
    </row>
    <row r="19" spans="1:16" x14ac:dyDescent="0.25">
      <c r="A19" s="5" t="s">
        <v>6</v>
      </c>
      <c r="B19" s="23">
        <f>B18</f>
        <v>110000</v>
      </c>
      <c r="C19" s="23">
        <f t="shared" ref="C19:M19" si="5">C18</f>
        <v>0</v>
      </c>
      <c r="D19" s="23">
        <f t="shared" si="5"/>
        <v>-117600</v>
      </c>
      <c r="E19" s="23">
        <f t="shared" si="5"/>
        <v>-48000</v>
      </c>
      <c r="F19" s="23">
        <f t="shared" si="5"/>
        <v>-66500</v>
      </c>
      <c r="G19" s="23">
        <f t="shared" si="5"/>
        <v>-47000</v>
      </c>
      <c r="H19" s="23">
        <f t="shared" si="5"/>
        <v>-102300</v>
      </c>
      <c r="I19" s="23">
        <f t="shared" si="5"/>
        <v>64400</v>
      </c>
      <c r="J19" s="23">
        <f t="shared" si="5"/>
        <v>63700</v>
      </c>
      <c r="K19" s="23">
        <f t="shared" si="5"/>
        <v>160200</v>
      </c>
      <c r="L19" s="23">
        <f t="shared" si="5"/>
        <v>202400</v>
      </c>
      <c r="M19" s="23">
        <f t="shared" si="5"/>
        <v>200100</v>
      </c>
      <c r="N19" s="24">
        <f>D19+N18</f>
        <v>80200</v>
      </c>
      <c r="O19" s="17"/>
    </row>
    <row r="20" spans="1:16" x14ac:dyDescent="0.25">
      <c r="A20" s="5"/>
    </row>
    <row r="21" spans="1:16" x14ac:dyDescent="0.25">
      <c r="A21" s="11" t="s">
        <v>9</v>
      </c>
      <c r="B21" s="3">
        <f>(O16-O12)/O12</f>
        <v>0.60056436703318083</v>
      </c>
    </row>
    <row r="22" spans="1:16" x14ac:dyDescent="0.25">
      <c r="A22" s="5"/>
      <c r="B22" s="29"/>
      <c r="C22" s="29"/>
      <c r="D22" s="29"/>
      <c r="E22" s="29"/>
      <c r="F22" s="29"/>
      <c r="G22" s="29"/>
      <c r="H22" s="29" t="s">
        <v>19</v>
      </c>
      <c r="I22" s="29"/>
      <c r="J22" s="29"/>
      <c r="K22" s="29"/>
      <c r="L22" s="29"/>
      <c r="M22" s="29"/>
      <c r="N22" s="29"/>
      <c r="O22" s="29"/>
      <c r="P22" s="29"/>
    </row>
    <row r="23" spans="1:16" x14ac:dyDescent="0.25">
      <c r="A23" s="11" t="s">
        <v>10</v>
      </c>
    </row>
    <row r="24" spans="1:16" x14ac:dyDescent="0.25">
      <c r="A24" s="5" t="s">
        <v>11</v>
      </c>
      <c r="B24" s="25" t="s">
        <v>20</v>
      </c>
      <c r="C24" s="26"/>
      <c r="D24" s="26"/>
      <c r="E24" s="26"/>
      <c r="F24" s="26"/>
    </row>
  </sheetData>
  <mergeCells count="8">
    <mergeCell ref="B24:F24"/>
    <mergeCell ref="B8:N8"/>
    <mergeCell ref="B22:D22"/>
    <mergeCell ref="A1:P1"/>
    <mergeCell ref="E22:G22"/>
    <mergeCell ref="H22:J22"/>
    <mergeCell ref="K22:M22"/>
    <mergeCell ref="N22:P22"/>
  </mergeCells>
  <phoneticPr fontId="0" type="noConversion"/>
  <printOptions gridLines="1"/>
  <pageMargins left="0.75" right="0.75" top="1" bottom="1" header="0.5" footer="0.5"/>
  <pageSetup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Reda Mohsen</cp:lastModifiedBy>
  <cp:lastPrinted>2005-03-27T16:41:45Z</cp:lastPrinted>
  <dcterms:created xsi:type="dcterms:W3CDTF">2003-02-20T16:30:31Z</dcterms:created>
  <dcterms:modified xsi:type="dcterms:W3CDTF">2023-01-15T23:50:23Z</dcterms:modified>
</cp:coreProperties>
</file>