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D:\Privacy\ASU_Fall22\CSE441 Software Project Management\Project\MyProject\"/>
    </mc:Choice>
  </mc:AlternateContent>
  <xr:revisionPtr revIDLastSave="0" documentId="13_ncr:1_{04932AD6-9EFF-4A6E-94A6-D5F9006E39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1" i="1" s="1"/>
  <c r="D10" i="1" l="1"/>
  <c r="C14" i="1" l="1"/>
  <c r="D14" i="1"/>
  <c r="E14" i="1"/>
  <c r="F14" i="1"/>
  <c r="G14" i="1"/>
  <c r="H14" i="1"/>
  <c r="I14" i="1"/>
  <c r="J14" i="1"/>
  <c r="K14" i="1"/>
  <c r="L14" i="1"/>
  <c r="M14" i="1"/>
  <c r="N14" i="1"/>
  <c r="B14" i="1"/>
  <c r="B10" i="1" s="1"/>
  <c r="B11" i="1" s="1"/>
  <c r="H10" i="1"/>
  <c r="I10" i="1"/>
  <c r="K10" i="1"/>
  <c r="L10" i="1"/>
  <c r="M10" i="1"/>
  <c r="M11" i="1" s="1"/>
  <c r="N10" i="1"/>
  <c r="C10" i="1"/>
  <c r="E10" i="1"/>
  <c r="F10" i="1"/>
  <c r="G10" i="1"/>
  <c r="C15" i="1"/>
  <c r="L11" i="1" l="1"/>
  <c r="E11" i="1"/>
  <c r="L15" i="1"/>
  <c r="L17" i="1" s="1"/>
  <c r="L18" i="1" s="1"/>
  <c r="K15" i="1"/>
  <c r="I11" i="1"/>
  <c r="J15" i="1"/>
  <c r="H11" i="1"/>
  <c r="I15" i="1"/>
  <c r="F11" i="1"/>
  <c r="F15" i="1"/>
  <c r="E15" i="1"/>
  <c r="M15" i="1"/>
  <c r="M17" i="1" s="1"/>
  <c r="M18" i="1" s="1"/>
  <c r="K11" i="1"/>
  <c r="G11" i="1"/>
  <c r="H15" i="1"/>
  <c r="G15" i="1"/>
  <c r="D15" i="1"/>
  <c r="K17" i="1" l="1"/>
  <c r="K18" i="1" s="1"/>
  <c r="I17" i="1"/>
  <c r="I18" i="1" s="1"/>
  <c r="G17" i="1"/>
  <c r="G18" i="1" s="1"/>
  <c r="E17" i="1"/>
  <c r="E18" i="1" s="1"/>
  <c r="J17" i="1"/>
  <c r="J18" i="1" s="1"/>
  <c r="F17" i="1"/>
  <c r="F18" i="1" s="1"/>
  <c r="H17" i="1"/>
  <c r="H18" i="1" s="1"/>
  <c r="N15" i="1"/>
  <c r="B15" i="1"/>
  <c r="O15" i="1" s="1"/>
  <c r="D11" i="1"/>
  <c r="D17" i="1" s="1"/>
  <c r="D18" i="1" s="1"/>
  <c r="N11" i="1"/>
  <c r="C11" i="1"/>
  <c r="C17" i="1" l="1"/>
  <c r="C18" i="1" s="1"/>
  <c r="O11" i="1"/>
  <c r="O17" i="1" s="1"/>
  <c r="N17" i="1"/>
  <c r="B17" i="1"/>
  <c r="B18" i="1" s="1"/>
  <c r="N18" i="1" l="1"/>
  <c r="B20" i="1"/>
</calcChain>
</file>

<file path=xl/sharedStrings.xml><?xml version="1.0" encoding="utf-8"?>
<sst xmlns="http://schemas.openxmlformats.org/spreadsheetml/2006/main" count="27" uniqueCount="26">
  <si>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</si>
  <si>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</si>
  <si>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</si>
  <si>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</si>
  <si>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</si>
  <si>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</si>
  <si>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</si>
  <si>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NPV</t>
  </si>
  <si>
    <t>Total</t>
  </si>
  <si>
    <t>ROI</t>
  </si>
  <si>
    <t>Assumptions</t>
  </si>
  <si>
    <t>Date:</t>
  </si>
  <si>
    <t>Financial Analysis for Web Publishing System</t>
  </si>
  <si>
    <t>Created by: Reda Mohsen Reda</t>
  </si>
  <si>
    <t>Discount rate Year</t>
  </si>
  <si>
    <t>Assume the project is completed in Year 1</t>
  </si>
  <si>
    <t>Assume the project is completed in Month 12</t>
  </si>
  <si>
    <t>Constant inflation rate and staff availability and consistency.</t>
  </si>
  <si>
    <t>Months</t>
  </si>
  <si>
    <t>Payback in Month 6</t>
  </si>
  <si>
    <t>Discount rate based on the current economical status in egypt is going to be 22%</t>
  </si>
  <si>
    <t>Average Costs of Designing a Web app is around 4.5M-5M</t>
  </si>
  <si>
    <t>Cost of Desiging This web publish system is going to be 4.8M</t>
  </si>
  <si>
    <t>Average interest is estimated to be 1.2M</t>
  </si>
  <si>
    <t>Averaage maintainance cost is estimated to be around 200K for 4 months</t>
  </si>
  <si>
    <t>The client has to pay huge start and second huge payment is after seeing the actual working program, Payment will be done in installements.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</si>
</sst>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0" fontId="6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2" applyNumberFormat="1" applyFont="1" applyAlignment="1">
      <alignment shrinkToFit="1"/>
    </xf>
    <xf numFmtId="0" fontId="6" fillId="0" borderId="0" xfId="0" applyFont="1" applyAlignment="1">
      <alignment shrinkToFit="1"/>
    </xf>
    <xf numFmtId="0" fontId="2" fillId="0" borderId="0" xfId="0" applyFont="1" applyAlignment="1">
      <alignment shrinkToFit="1"/>
    </xf>
    <xf numFmtId="3" fontId="6" fillId="0" borderId="0" xfId="0" applyNumberFormat="1" applyFont="1" applyAlignment="1">
      <alignment shrinkToFit="1"/>
    </xf>
    <xf numFmtId="0" fontId="0" fillId="0" borderId="0" xfId="0" applyAlignment="1">
      <alignment shrinkToFit="1"/>
    </xf>
    <xf numFmtId="2" fontId="0" fillId="0" borderId="0" xfId="0" applyNumberFormat="1" applyAlignment="1">
      <alignment shrinkToFit="1"/>
    </xf>
    <xf numFmtId="164" fontId="2" fillId="0" borderId="0" xfId="1" applyNumberFormat="1" applyFont="1" applyAlignment="1">
      <alignment shrinkToFit="1"/>
    </xf>
    <xf numFmtId="164" fontId="2" fillId="0" borderId="0" xfId="0" applyNumberFormat="1" applyFont="1" applyAlignment="1">
      <alignment shrinkToFit="1"/>
    </xf>
    <xf numFmtId="37" fontId="6" fillId="0" borderId="0" xfId="1" applyNumberFormat="1" applyFont="1" applyAlignment="1">
      <alignment shrinkToFit="1"/>
    </xf>
    <xf numFmtId="0" fontId="2" fillId="0" borderId="0" xfId="1" applyNumberFormat="1" applyFont="1" applyAlignment="1">
      <alignment shrinkToFit="1"/>
    </xf>
    <xf numFmtId="164" fontId="0" fillId="0" borderId="0" xfId="0" applyNumberFormat="1" applyAlignment="1">
      <alignment shrinkToFit="1"/>
    </xf>
    <xf numFmtId="164" fontId="3" fillId="0" borderId="0" xfId="0" applyNumberFormat="1" applyFont="1" applyAlignment="1">
      <alignment shrinkToFi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724828</xdr:colOff>
      <xdr:row>16</xdr:row>
      <xdr:rowOff>85725</xdr:rowOff>
    </xdr:from>
    <xdr:to>
      <xdr:col>15</xdr:col>
      <xdr:colOff>257639</xdr:colOff>
      <xdr:row>16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13074804" y="3031505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19</xdr:row>
      <xdr:rowOff>85725</xdr:rowOff>
    </xdr:from>
    <xdr:to>
      <xdr:col>0</xdr:col>
      <xdr:colOff>2371725</xdr:colOff>
      <xdr:row>19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399587</xdr:colOff>
      <xdr:row>17</xdr:row>
      <xdr:rowOff>139389</xdr:rowOff>
    </xdr:from>
    <xdr:to>
      <xdr:col>7</xdr:col>
      <xdr:colOff>399587</xdr:colOff>
      <xdr:row>19</xdr:row>
      <xdr:rowOff>101289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235855B7-1AEC-4F54-9EC5-D5CA6FBB7B54}"/>
            </a:ext>
          </a:extLst>
        </xdr:cNvPr>
        <xdr:cNvSpPr>
          <a:spLocks noChangeShapeType="1"/>
        </xdr:cNvSpPr>
      </xdr:nvSpPr>
      <xdr:spPr bwMode="auto">
        <a:xfrm flipV="1">
          <a:off x="7545660" y="3252438"/>
          <a:ext cx="0" cy="29643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tabSelected="1" topLeftCell="A5" zoomScale="82" workbookViewId="0">
      <selection activeCell="G32" sqref="G32"/>
    </sheetView>
  </sheetViews>
  <sheetFormatPr defaultRowHeight="13.2" x14ac:dyDescent="0.25"/>
  <cols>
    <col min="1" max="1" width="39.109375" customWidth="1"/>
    <col min="2" max="15" width="10.77734375" customWidth="1"/>
  </cols>
  <sheetData>
    <row r="1" spans="1:16" ht="22.8" x14ac:dyDescent="0.4">
      <c r="A1" s="29" t="s">
        <v>12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2.8" x14ac:dyDescent="0.4">
      <c r="A2" s="10" t="s">
        <v>13</v>
      </c>
      <c r="B2" s="7"/>
      <c r="C2" s="7" t="s">
        <v>11</v>
      </c>
      <c r="D2" s="9">
        <v>45108</v>
      </c>
      <c r="E2" s="9"/>
      <c r="F2" s="9"/>
      <c r="G2" s="9"/>
      <c r="H2" s="9"/>
      <c r="I2" s="9"/>
      <c r="J2" s="9"/>
      <c r="K2" s="9"/>
      <c r="L2" s="9"/>
      <c r="M2" s="9"/>
      <c r="N2" s="6"/>
      <c r="O2" s="6"/>
      <c r="P2" s="6"/>
    </row>
    <row r="3" spans="1:16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11" t="s">
        <v>14</v>
      </c>
      <c r="B4" s="8">
        <v>0.22</v>
      </c>
    </row>
    <row r="5" spans="1:16" x14ac:dyDescent="0.25">
      <c r="A5" s="11"/>
      <c r="B5" s="8"/>
    </row>
    <row r="6" spans="1:16" x14ac:dyDescent="0.25">
      <c r="A6" s="12" t="s">
        <v>15</v>
      </c>
      <c r="B6" s="4"/>
    </row>
    <row r="7" spans="1:16" ht="15.6" x14ac:dyDescent="0.3">
      <c r="A7" s="12" t="s">
        <v>16</v>
      </c>
      <c r="B7" s="26" t="s">
        <v>18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1"/>
    </row>
    <row r="8" spans="1:16" x14ac:dyDescent="0.25">
      <c r="A8" s="5"/>
      <c r="B8" s="13">
        <v>0</v>
      </c>
      <c r="C8" s="14">
        <v>1</v>
      </c>
      <c r="D8" s="14">
        <v>2</v>
      </c>
      <c r="E8" s="14">
        <v>3</v>
      </c>
      <c r="F8" s="14">
        <v>4</v>
      </c>
      <c r="G8" s="14">
        <v>5</v>
      </c>
      <c r="H8" s="14">
        <v>6</v>
      </c>
      <c r="I8" s="14">
        <v>7</v>
      </c>
      <c r="J8" s="14">
        <v>8</v>
      </c>
      <c r="K8" s="14">
        <v>9</v>
      </c>
      <c r="L8" s="14">
        <v>10</v>
      </c>
      <c r="M8" s="14">
        <v>11</v>
      </c>
      <c r="N8" s="14">
        <v>12</v>
      </c>
      <c r="O8" s="15" t="s">
        <v>8</v>
      </c>
    </row>
    <row r="9" spans="1:16" x14ac:dyDescent="0.25">
      <c r="A9" s="5" t="s">
        <v>0</v>
      </c>
      <c r="B9" s="16">
        <v>1290000</v>
      </c>
      <c r="C9" s="16">
        <v>150000</v>
      </c>
      <c r="D9" s="16">
        <v>1170000</v>
      </c>
      <c r="E9" s="16">
        <v>190000</v>
      </c>
      <c r="F9" s="16">
        <v>111000</v>
      </c>
      <c r="G9" s="16">
        <v>900000</v>
      </c>
      <c r="H9" s="16">
        <v>150000</v>
      </c>
      <c r="I9" s="16">
        <v>200000</v>
      </c>
      <c r="J9" s="16">
        <v>200000</v>
      </c>
      <c r="K9" s="16">
        <v>200000</v>
      </c>
      <c r="L9" s="16">
        <v>200000</v>
      </c>
      <c r="M9" s="16">
        <v>200000</v>
      </c>
      <c r="N9" s="16">
        <v>200000</v>
      </c>
      <c r="O9" s="17"/>
    </row>
    <row r="10" spans="1:16" x14ac:dyDescent="0.25">
      <c r="A10" s="5" t="s">
        <v>1</v>
      </c>
      <c r="B10" s="18">
        <f>B14</f>
        <v>1</v>
      </c>
      <c r="C10" s="18">
        <f>ROUND(1/(1+$B4)^(C8/12),2)</f>
        <v>0.98</v>
      </c>
      <c r="D10" s="18">
        <f>ROUND(1/(1+$B4)^(D8/12),2)</f>
        <v>0.97</v>
      </c>
      <c r="E10" s="18">
        <f>ROUND(1/(1+$B4)^(E8/12),2)</f>
        <v>0.95</v>
      </c>
      <c r="F10" s="18">
        <f>ROUND(1/(1+$B4)^(F8/12),2)</f>
        <v>0.94</v>
      </c>
      <c r="G10" s="18">
        <f>ROUND(1/(1+$B4)^(G8/12),2)</f>
        <v>0.92</v>
      </c>
      <c r="H10" s="18">
        <f>ROUND(1/(1+$B4)^(H8/12),2)</f>
        <v>0.91</v>
      </c>
      <c r="I10" s="18">
        <f>ROUND(1/(1+$B4)^(I8/12),2)</f>
        <v>0.89</v>
      </c>
      <c r="J10" s="18">
        <f>ROUND(1/(1+$B4)^(J8/12),2)</f>
        <v>0.88</v>
      </c>
      <c r="K10" s="18">
        <f>ROUND(1/(1+$B4)^(K8/12),2)</f>
        <v>0.86</v>
      </c>
      <c r="L10" s="18">
        <f>ROUND(1/(1+$B4)^(L8/12),2)</f>
        <v>0.85</v>
      </c>
      <c r="M10" s="18">
        <f>ROUND(1/(1+$B4)^(M8/12),2)</f>
        <v>0.83</v>
      </c>
      <c r="N10" s="18">
        <f>ROUND(1/(1+$B4)^(N8/12),2)</f>
        <v>0.82</v>
      </c>
      <c r="O10" s="17"/>
    </row>
    <row r="11" spans="1:16" x14ac:dyDescent="0.25">
      <c r="A11" s="11" t="s">
        <v>2</v>
      </c>
      <c r="B11" s="19">
        <f>B9*B10</f>
        <v>1290000</v>
      </c>
      <c r="C11" s="19">
        <f>C9*C10</f>
        <v>147000</v>
      </c>
      <c r="D11" s="19">
        <f>D9*D10</f>
        <v>1134900</v>
      </c>
      <c r="E11" s="19">
        <f t="shared" ref="E11:M11" si="0">E9*E10</f>
        <v>180500</v>
      </c>
      <c r="F11" s="19">
        <f t="shared" si="0"/>
        <v>104340</v>
      </c>
      <c r="G11" s="19">
        <f t="shared" si="0"/>
        <v>828000</v>
      </c>
      <c r="H11" s="19">
        <f t="shared" si="0"/>
        <v>136500</v>
      </c>
      <c r="I11" s="19">
        <f t="shared" si="0"/>
        <v>178000</v>
      </c>
      <c r="J11" s="19">
        <f t="shared" si="0"/>
        <v>176000</v>
      </c>
      <c r="K11" s="19">
        <f t="shared" si="0"/>
        <v>172000</v>
      </c>
      <c r="L11" s="19">
        <f t="shared" si="0"/>
        <v>170000</v>
      </c>
      <c r="M11" s="19">
        <f t="shared" si="0"/>
        <v>166000</v>
      </c>
      <c r="N11" s="19">
        <f>N9*N10</f>
        <v>164000</v>
      </c>
      <c r="O11" s="20">
        <f>SUM(B11:N11)</f>
        <v>4847240</v>
      </c>
    </row>
    <row r="12" spans="1:16" x14ac:dyDescent="0.25">
      <c r="A12" s="5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 spans="1:16" x14ac:dyDescent="0.25">
      <c r="A13" s="5" t="s">
        <v>3</v>
      </c>
      <c r="B13" s="21">
        <v>1200000</v>
      </c>
      <c r="C13" s="21">
        <v>50000</v>
      </c>
      <c r="D13" s="21">
        <v>500000</v>
      </c>
      <c r="E13" s="21">
        <v>140000</v>
      </c>
      <c r="F13" s="21">
        <v>14000</v>
      </c>
      <c r="G13" s="21">
        <v>140000</v>
      </c>
      <c r="H13" s="21">
        <v>1400000</v>
      </c>
      <c r="I13" s="21">
        <v>1900000</v>
      </c>
      <c r="J13" s="21">
        <v>1900000</v>
      </c>
      <c r="K13" s="21">
        <v>1200000</v>
      </c>
      <c r="L13" s="21">
        <v>1250000</v>
      </c>
      <c r="M13" s="21">
        <v>1250000</v>
      </c>
      <c r="N13" s="21">
        <v>1250000</v>
      </c>
      <c r="O13" s="17"/>
    </row>
    <row r="14" spans="1:16" x14ac:dyDescent="0.25">
      <c r="A14" s="5" t="s">
        <v>1</v>
      </c>
      <c r="B14" s="18">
        <f>ROUND(1/(1+$B4)^(B8/12),2)</f>
        <v>1</v>
      </c>
      <c r="C14" s="18">
        <f t="shared" ref="C14:N14" si="1">ROUND(1/(1+$B4)^(C8/12),2)</f>
        <v>0.98</v>
      </c>
      <c r="D14" s="18">
        <f t="shared" si="1"/>
        <v>0.97</v>
      </c>
      <c r="E14" s="18">
        <f t="shared" si="1"/>
        <v>0.95</v>
      </c>
      <c r="F14" s="18">
        <f t="shared" si="1"/>
        <v>0.94</v>
      </c>
      <c r="G14" s="18">
        <f t="shared" si="1"/>
        <v>0.92</v>
      </c>
      <c r="H14" s="18">
        <f t="shared" si="1"/>
        <v>0.91</v>
      </c>
      <c r="I14" s="18">
        <f t="shared" si="1"/>
        <v>0.89</v>
      </c>
      <c r="J14" s="18">
        <f t="shared" si="1"/>
        <v>0.88</v>
      </c>
      <c r="K14" s="18">
        <f t="shared" si="1"/>
        <v>0.86</v>
      </c>
      <c r="L14" s="18">
        <f t="shared" si="1"/>
        <v>0.85</v>
      </c>
      <c r="M14" s="18">
        <f t="shared" si="1"/>
        <v>0.83</v>
      </c>
      <c r="N14" s="18">
        <f t="shared" si="1"/>
        <v>0.82</v>
      </c>
      <c r="O14" s="17"/>
    </row>
    <row r="15" spans="1:16" x14ac:dyDescent="0.25">
      <c r="A15" s="11" t="s">
        <v>4</v>
      </c>
      <c r="B15" s="22">
        <f>B13*B14</f>
        <v>1200000</v>
      </c>
      <c r="C15" s="22">
        <f t="shared" ref="C15:M15" si="2">C13*C14</f>
        <v>49000</v>
      </c>
      <c r="D15" s="22">
        <f t="shared" si="2"/>
        <v>485000</v>
      </c>
      <c r="E15" s="22">
        <f t="shared" si="2"/>
        <v>133000</v>
      </c>
      <c r="F15" s="22">
        <f t="shared" si="2"/>
        <v>13160</v>
      </c>
      <c r="G15" s="22">
        <f t="shared" si="2"/>
        <v>128800</v>
      </c>
      <c r="H15" s="22">
        <f t="shared" si="2"/>
        <v>1274000</v>
      </c>
      <c r="I15" s="22">
        <f t="shared" si="2"/>
        <v>1691000</v>
      </c>
      <c r="J15" s="22">
        <f t="shared" si="2"/>
        <v>1672000</v>
      </c>
      <c r="K15" s="22">
        <f t="shared" si="2"/>
        <v>1032000</v>
      </c>
      <c r="L15" s="22">
        <f t="shared" si="2"/>
        <v>1062500</v>
      </c>
      <c r="M15" s="22">
        <f t="shared" si="2"/>
        <v>1037500</v>
      </c>
      <c r="N15" s="19">
        <f>N13*N14</f>
        <v>1024999.9999999999</v>
      </c>
      <c r="O15" s="19">
        <f>SUM(B15:N15)</f>
        <v>10802960</v>
      </c>
      <c r="P15" s="2"/>
    </row>
    <row r="16" spans="1:16" x14ac:dyDescent="0.25">
      <c r="A16" s="5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7" x14ac:dyDescent="0.25">
      <c r="A17" s="5" t="s">
        <v>5</v>
      </c>
      <c r="B17" s="23">
        <f>B15-B11</f>
        <v>-90000</v>
      </c>
      <c r="C17" s="23">
        <f t="shared" ref="C17:M17" si="3">C15-C11</f>
        <v>-98000</v>
      </c>
      <c r="D17" s="23">
        <f t="shared" si="3"/>
        <v>-649900</v>
      </c>
      <c r="E17" s="23">
        <f t="shared" si="3"/>
        <v>-47500</v>
      </c>
      <c r="F17" s="23">
        <f t="shared" si="3"/>
        <v>-91180</v>
      </c>
      <c r="G17" s="23">
        <f t="shared" si="3"/>
        <v>-699200</v>
      </c>
      <c r="H17" s="23">
        <f t="shared" si="3"/>
        <v>1137500</v>
      </c>
      <c r="I17" s="23">
        <f t="shared" si="3"/>
        <v>1513000</v>
      </c>
      <c r="J17" s="23">
        <f t="shared" si="3"/>
        <v>1496000</v>
      </c>
      <c r="K17" s="23">
        <f t="shared" si="3"/>
        <v>860000</v>
      </c>
      <c r="L17" s="23">
        <f t="shared" si="3"/>
        <v>892500</v>
      </c>
      <c r="M17" s="23">
        <f t="shared" si="3"/>
        <v>871500</v>
      </c>
      <c r="N17" s="23">
        <f>N15-N11</f>
        <v>860999.99999999988</v>
      </c>
      <c r="O17" s="20">
        <f>O15-O11</f>
        <v>5955720</v>
      </c>
      <c r="P17" s="2" t="s">
        <v>7</v>
      </c>
      <c r="Q17" s="1"/>
    </row>
    <row r="18" spans="1:17" x14ac:dyDescent="0.25">
      <c r="A18" s="5" t="s">
        <v>6</v>
      </c>
      <c r="B18" s="23">
        <f>B17</f>
        <v>-90000</v>
      </c>
      <c r="C18" s="23">
        <f t="shared" ref="C18:M18" si="4">C17</f>
        <v>-98000</v>
      </c>
      <c r="D18" s="23">
        <f t="shared" si="4"/>
        <v>-649900</v>
      </c>
      <c r="E18" s="23">
        <f t="shared" si="4"/>
        <v>-47500</v>
      </c>
      <c r="F18" s="23">
        <f t="shared" si="4"/>
        <v>-91180</v>
      </c>
      <c r="G18" s="23">
        <f t="shared" si="4"/>
        <v>-699200</v>
      </c>
      <c r="H18" s="23">
        <f t="shared" si="4"/>
        <v>1137500</v>
      </c>
      <c r="I18" s="23">
        <f t="shared" si="4"/>
        <v>1513000</v>
      </c>
      <c r="J18" s="23">
        <f t="shared" si="4"/>
        <v>1496000</v>
      </c>
      <c r="K18" s="23">
        <f t="shared" si="4"/>
        <v>860000</v>
      </c>
      <c r="L18" s="23">
        <f t="shared" si="4"/>
        <v>892500</v>
      </c>
      <c r="M18" s="23">
        <f t="shared" si="4"/>
        <v>871500</v>
      </c>
      <c r="N18" s="24">
        <f>D18+N17</f>
        <v>211099.99999999988</v>
      </c>
      <c r="O18" s="17"/>
    </row>
    <row r="19" spans="1:17" x14ac:dyDescent="0.25">
      <c r="A19" s="5"/>
    </row>
    <row r="20" spans="1:17" x14ac:dyDescent="0.25">
      <c r="A20" s="11" t="s">
        <v>9</v>
      </c>
      <c r="B20" s="3">
        <f>(O15-O11)/O11</f>
        <v>1.2286827142868932</v>
      </c>
    </row>
    <row r="21" spans="1:17" x14ac:dyDescent="0.25">
      <c r="A21" s="5"/>
      <c r="B21" s="25"/>
      <c r="C21" s="25"/>
      <c r="D21" s="25"/>
      <c r="E21" s="25"/>
      <c r="F21" s="25"/>
      <c r="G21" s="28" t="s">
        <v>19</v>
      </c>
      <c r="H21" s="27"/>
      <c r="I21" s="27"/>
      <c r="J21" s="25"/>
      <c r="K21" s="25"/>
      <c r="L21" s="25"/>
      <c r="M21" s="25"/>
      <c r="N21" s="25"/>
      <c r="O21" s="25"/>
      <c r="P21" s="25"/>
    </row>
    <row r="22" spans="1:17" x14ac:dyDescent="0.25">
      <c r="A22" s="11" t="s">
        <v>10</v>
      </c>
    </row>
    <row r="23" spans="1:17" x14ac:dyDescent="0.25">
      <c r="A23" s="30" t="s">
        <v>17</v>
      </c>
      <c r="B23" s="30"/>
      <c r="C23" s="30"/>
      <c r="D23" s="30"/>
      <c r="E23" s="30"/>
      <c r="F23" s="31"/>
      <c r="G23" s="31"/>
      <c r="H23" s="31"/>
    </row>
    <row r="24" spans="1:17" x14ac:dyDescent="0.25">
      <c r="A24" s="30" t="s">
        <v>21</v>
      </c>
      <c r="B24" s="31"/>
      <c r="C24" s="31"/>
      <c r="D24" s="31"/>
      <c r="E24" s="31"/>
      <c r="F24" s="31"/>
      <c r="G24" s="31"/>
      <c r="H24" s="31"/>
    </row>
    <row r="25" spans="1:17" x14ac:dyDescent="0.25">
      <c r="A25" s="30" t="s">
        <v>22</v>
      </c>
      <c r="B25" s="30"/>
      <c r="C25" s="30"/>
      <c r="D25" s="30"/>
      <c r="E25" s="30"/>
      <c r="F25" s="30"/>
      <c r="G25" s="30"/>
      <c r="H25" s="30"/>
    </row>
    <row r="26" spans="1:17" x14ac:dyDescent="0.25">
      <c r="A26" s="30" t="s">
        <v>20</v>
      </c>
      <c r="B26" s="30"/>
      <c r="C26" s="30"/>
      <c r="D26" s="30"/>
      <c r="E26" s="30"/>
      <c r="F26" s="30"/>
      <c r="G26" s="30"/>
      <c r="H26" s="30"/>
    </row>
    <row r="27" spans="1:17" x14ac:dyDescent="0.25">
      <c r="A27" s="30" t="s">
        <v>25</v>
      </c>
      <c r="B27" s="30"/>
      <c r="C27" s="30"/>
      <c r="D27" s="30"/>
      <c r="E27" s="30"/>
      <c r="F27" s="30"/>
      <c r="G27" s="30"/>
      <c r="H27" s="30"/>
      <c r="I27" s="31"/>
      <c r="J27" s="31"/>
      <c r="K27" s="31"/>
      <c r="L27" s="31"/>
      <c r="M27" s="31"/>
      <c r="N27" s="31"/>
      <c r="O27" s="31"/>
      <c r="P27" s="31"/>
    </row>
    <row r="28" spans="1:17" x14ac:dyDescent="0.25">
      <c r="A28" s="30" t="s">
        <v>24</v>
      </c>
      <c r="B28" s="30"/>
      <c r="C28" s="30"/>
      <c r="D28" s="31"/>
      <c r="E28" s="31"/>
      <c r="F28" s="31"/>
      <c r="G28" s="31"/>
      <c r="H28" s="31"/>
    </row>
    <row r="29" spans="1:17" x14ac:dyDescent="0.25">
      <c r="A29" s="30" t="s">
        <v>23</v>
      </c>
      <c r="B29" s="30"/>
      <c r="C29" s="30"/>
      <c r="D29" s="31"/>
      <c r="E29" s="31"/>
      <c r="F29" s="31"/>
      <c r="G29" s="31"/>
      <c r="H29" s="31"/>
    </row>
  </sheetData>
  <mergeCells count="3">
    <mergeCell ref="B7:N7"/>
    <mergeCell ref="A1:P1"/>
    <mergeCell ref="G21:I21"/>
  </mergeCells>
  <phoneticPr fontId="0" type="noConversion"/>
  <printOptions gridLines="1"/>
  <pageMargins left="0.75" right="0.75" top="1" bottom="1" header="0.5" footer="0.5"/>
  <pageSetup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Reda Mohsen</cp:lastModifiedBy>
  <cp:lastPrinted>2005-03-27T16:41:45Z</cp:lastPrinted>
  <dcterms:created xsi:type="dcterms:W3CDTF">2003-02-20T16:30:31Z</dcterms:created>
  <dcterms:modified xsi:type="dcterms:W3CDTF">2023-01-16T23:36:05Z</dcterms:modified>
</cp:coreProperties>
</file>