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<sst xmlns="http://schemas.openxmlformats.org/spreadsheetml/2006/main" count="58" uniqueCount="22">
  <si>
    <t>K</t>
  </si>
  <si>
    <t>N</t>
  </si>
  <si>
    <t>Διάγραμμα Α</t>
  </si>
  <si>
    <t>hill</t>
  </si>
  <si>
    <t>depth</t>
  </si>
  <si>
    <t>M</t>
  </si>
  <si>
    <t>M/N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</si>
  <si>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</si>
  <si>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</si>
  <si>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</si>
  <si>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</si>
  <si>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</si>
  <si>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</si>
  <si>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</si>
  <si>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</si>
  <si>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</si>
  <si>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</si>
  <si>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percent</t>
  </si>
  <si>
    <t>Διάγραμμα Β</t>
  </si>
  <si>
    <t>hill sec</t>
  </si>
  <si>
    <t>depth sec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</si>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</sst>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#,##0.0000"/>
    <numFmt numFmtId="166" formatCode="#,##0.00000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2" fontId="1" numFmtId="166" xfId="0" applyFill="1" applyFont="1" applyNumberFormat="1"/>
    <xf borderId="0" fillId="0" fontId="1" numFmtId="166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Arial"/>
              </a:defRPr>
            </a:pPr>
            <a:r>
              <a:rPr b="1" sz="3000">
                <a:solidFill>
                  <a:srgbClr val="000000"/>
                </a:solidFill>
                <a:latin typeface="Arial"/>
              </a:rPr>
              <a:t>ΔΙΑΓΡΑΜΜΑ Α</a:t>
            </a:r>
          </a:p>
        </c:rich>
      </c:tx>
      <c:overlay val="0"/>
    </c:title>
    <c:plotArea>
      <c:layout>
        <c:manualLayout>
          <c:xMode val="edge"/>
          <c:yMode val="edge"/>
          <c:x val="0.12916666666666668"/>
          <c:y val="0.16399082568807338"/>
          <c:w val="0.8318262411347517"/>
          <c:h val="0.7121559633027524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'Φύλλο1'!$B$7:$B$16</c:f>
            </c:strRef>
          </c:cat>
          <c:val>
            <c:numRef>
              <c:f>'Φύλλο1'!$O$7:$O$16</c:f>
              <c:numCache/>
            </c:numRef>
          </c:val>
          <c:smooth val="0"/>
        </c:ser>
        <c:axId val="1196734412"/>
        <c:axId val="1642710178"/>
      </c:lineChart>
      <c:catAx>
        <c:axId val="1196734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ΛΟΓΟΣ Μ/Ν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710178"/>
      </c:catAx>
      <c:valAx>
        <c:axId val="1642710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ΙΚΑΝΟΠΟΙΗΣΙΜΟΤΗΤΑ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734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Arial"/>
              </a:defRPr>
            </a:pPr>
            <a:r>
              <a:rPr b="1" sz="3000">
                <a:solidFill>
                  <a:srgbClr val="000000"/>
                </a:solidFill>
                <a:latin typeface="Arial"/>
              </a:rPr>
              <a:t>ΔΙΑΓΡΑΜΜΑ Β</a:t>
            </a:r>
          </a:p>
        </c:rich>
      </c:tx>
      <c:overlay val="0"/>
    </c:title>
    <c:plotArea>
      <c:layout/>
      <c:lineChart>
        <c:ser>
          <c:idx val="0"/>
          <c:order val="0"/>
          <c:tx>
            <c:v>hill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'Φύλλο1'!$B$24:$B$33</c:f>
            </c:strRef>
          </c:cat>
          <c:val>
            <c:numRef>
              <c:f>'Φύλλο1'!$O$24:$O$33</c:f>
              <c:numCache/>
            </c:numRef>
          </c:val>
          <c:smooth val="0"/>
        </c:ser>
        <c:ser>
          <c:idx val="1"/>
          <c:order val="1"/>
          <c:tx>
            <c:v>depth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'Φύλλο1'!$B$24:$B$33</c:f>
            </c:strRef>
          </c:cat>
          <c:val>
            <c:numRef>
              <c:f>'Φύλλο1'!$AG$25:$AG$33</c:f>
              <c:numCache/>
            </c:numRef>
          </c:val>
          <c:smooth val="0"/>
        </c:ser>
        <c:axId val="656777126"/>
        <c:axId val="1058818563"/>
      </c:lineChart>
      <c:catAx>
        <c:axId val="656777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ΛΟΓΟΣ Μ/Ν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818563"/>
      </c:catAx>
      <c:valAx>
        <c:axId val="1058818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ΧΡΟΝΟΣ ΕΚΤΕΛΕΣΗΣ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777126"/>
      </c:valAx>
    </c:plotArea>
    <c:legend>
      <c:legendPos val="r"/>
      <c:legendEntry>
        <c:idx val="0"/>
        <c:txPr>
          <a:bodyPr/>
          <a:lstStyle/>
          <a:p>
            <a:pPr lvl="0">
              <a:defRPr b="1" sz="2000">
                <a:latin typeface="Arial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 sz="2000"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36</xdr:row>
      <xdr:rowOff>76200</xdr:rowOff>
    </xdr:from>
    <xdr:ext cx="6858000" cy="415290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38100</xdr:colOff>
      <xdr:row>36</xdr:row>
      <xdr:rowOff>66675</xdr:rowOff>
    </xdr:from>
    <xdr:ext cx="6715125" cy="4152900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88"/>
  </cols>
  <sheetData>
    <row r="1">
      <c r="A1" s="1"/>
      <c r="B1" s="2" t="s">
        <v>0</v>
      </c>
      <c r="C1" s="3">
        <v>6.0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/>
      <c r="B2" s="2" t="s">
        <v>1</v>
      </c>
      <c r="C2" s="3">
        <v>10.0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1"/>
      <c r="B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5" t="s">
        <v>3</v>
      </c>
      <c r="P4" s="1"/>
      <c r="Q4" s="1"/>
      <c r="R4" s="1"/>
      <c r="S4" s="5" t="s">
        <v>4</v>
      </c>
    </row>
    <row r="5">
      <c r="A5" s="6" t="s">
        <v>5</v>
      </c>
      <c r="B5" s="6" t="s">
        <v>6</v>
      </c>
      <c r="C5" s="7"/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7"/>
      <c r="O5" s="8" t="s">
        <v>17</v>
      </c>
      <c r="P5" s="1"/>
      <c r="Q5" s="1"/>
      <c r="R5" s="1"/>
      <c r="S5" s="1"/>
      <c r="T5" s="6" t="s">
        <v>6</v>
      </c>
      <c r="U5" s="1"/>
      <c r="V5" s="9" t="s">
        <v>7</v>
      </c>
      <c r="W5" s="9" t="s">
        <v>8</v>
      </c>
      <c r="X5" s="9" t="s">
        <v>9</v>
      </c>
      <c r="Y5" s="9" t="s">
        <v>10</v>
      </c>
      <c r="Z5" s="9" t="s">
        <v>11</v>
      </c>
      <c r="AA5" s="9" t="s">
        <v>12</v>
      </c>
      <c r="AB5" s="9" t="s">
        <v>13</v>
      </c>
      <c r="AC5" s="9" t="s">
        <v>14</v>
      </c>
      <c r="AD5" s="9" t="s">
        <v>15</v>
      </c>
      <c r="AE5" s="9" t="s">
        <v>16</v>
      </c>
      <c r="AF5" s="1"/>
      <c r="AG5" s="9" t="s">
        <v>17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9">
        <v>50.0</v>
      </c>
      <c r="B7" s="3">
        <f t="shared" ref="B7:B16" si="1">A7/$C$2</f>
        <v>5</v>
      </c>
      <c r="C7" s="1"/>
      <c r="D7" s="9">
        <v>1.0</v>
      </c>
      <c r="E7" s="9">
        <v>1.0</v>
      </c>
      <c r="F7" s="9">
        <v>1.0</v>
      </c>
      <c r="G7" s="9">
        <v>1.0</v>
      </c>
      <c r="H7" s="9">
        <v>1.0</v>
      </c>
      <c r="I7" s="9">
        <v>1.0</v>
      </c>
      <c r="J7" s="9">
        <v>1.0</v>
      </c>
      <c r="K7" s="9">
        <v>1.0</v>
      </c>
      <c r="L7" s="9">
        <v>1.0</v>
      </c>
      <c r="M7" s="9">
        <v>1.0</v>
      </c>
      <c r="N7" s="1"/>
      <c r="O7" s="3">
        <f t="shared" ref="O7:O11" si="3">SUM(D7:M7)/10*100</f>
        <v>100</v>
      </c>
      <c r="P7" s="1"/>
      <c r="Q7" s="1"/>
      <c r="R7" s="1"/>
      <c r="S7" s="1"/>
      <c r="T7" s="3">
        <f t="shared" ref="T7:T16" si="4">A7/$C$2</f>
        <v>5</v>
      </c>
      <c r="U7" s="1"/>
      <c r="V7" s="9">
        <v>1.0</v>
      </c>
      <c r="W7" s="9">
        <v>1.0</v>
      </c>
      <c r="X7" s="9">
        <v>1.0</v>
      </c>
      <c r="Y7" s="9">
        <v>1.0</v>
      </c>
      <c r="Z7" s="9">
        <v>1.0</v>
      </c>
      <c r="AA7" s="9">
        <v>1.0</v>
      </c>
      <c r="AB7" s="9">
        <v>1.0</v>
      </c>
      <c r="AC7" s="9">
        <v>1.0</v>
      </c>
      <c r="AD7" s="9">
        <v>1.0</v>
      </c>
      <c r="AE7" s="9">
        <v>1.0</v>
      </c>
      <c r="AF7" s="1"/>
      <c r="AG7" s="3">
        <f t="shared" ref="AG7:AG16" si="5">SUM(V7:AE7)/10*100</f>
        <v>100</v>
      </c>
    </row>
    <row r="8">
      <c r="A8" s="3">
        <v>100.0</v>
      </c>
      <c r="B8" s="3">
        <f t="shared" si="1"/>
        <v>10</v>
      </c>
      <c r="C8" s="1"/>
      <c r="D8" s="3">
        <f t="shared" ref="D8:M8" si="2">5/5</f>
        <v>1</v>
      </c>
      <c r="E8" s="3">
        <f t="shared" si="2"/>
        <v>1</v>
      </c>
      <c r="F8" s="3">
        <f t="shared" si="2"/>
        <v>1</v>
      </c>
      <c r="G8" s="3">
        <f t="shared" si="2"/>
        <v>1</v>
      </c>
      <c r="H8" s="3">
        <f t="shared" si="2"/>
        <v>1</v>
      </c>
      <c r="I8" s="3">
        <f t="shared" si="2"/>
        <v>1</v>
      </c>
      <c r="J8" s="3">
        <f t="shared" si="2"/>
        <v>1</v>
      </c>
      <c r="K8" s="3">
        <f t="shared" si="2"/>
        <v>1</v>
      </c>
      <c r="L8" s="3">
        <f t="shared" si="2"/>
        <v>1</v>
      </c>
      <c r="M8" s="3">
        <f t="shared" si="2"/>
        <v>1</v>
      </c>
      <c r="N8" s="1"/>
      <c r="O8" s="3">
        <f t="shared" si="3"/>
        <v>100</v>
      </c>
      <c r="P8" s="1"/>
      <c r="Q8" s="1"/>
      <c r="R8" s="1"/>
      <c r="S8" s="1"/>
      <c r="T8" s="3">
        <f t="shared" si="4"/>
        <v>10</v>
      </c>
      <c r="U8" s="1"/>
      <c r="V8" s="3">
        <v>1.0</v>
      </c>
      <c r="W8" s="3">
        <v>1.0</v>
      </c>
      <c r="X8" s="3">
        <v>1.0</v>
      </c>
      <c r="Y8" s="3">
        <v>1.0</v>
      </c>
      <c r="Z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1.0</v>
      </c>
      <c r="AF8" s="1"/>
      <c r="AG8" s="3">
        <f t="shared" si="5"/>
        <v>100</v>
      </c>
    </row>
    <row r="9">
      <c r="A9" s="3">
        <v>250.0</v>
      </c>
      <c r="B9" s="3">
        <f t="shared" si="1"/>
        <v>25</v>
      </c>
      <c r="C9" s="1"/>
      <c r="D9" s="3">
        <f t="shared" ref="D9:M9" si="6">5/5</f>
        <v>1</v>
      </c>
      <c r="E9" s="3">
        <f t="shared" si="6"/>
        <v>1</v>
      </c>
      <c r="F9" s="3">
        <f t="shared" si="6"/>
        <v>1</v>
      </c>
      <c r="G9" s="3">
        <f t="shared" si="6"/>
        <v>1</v>
      </c>
      <c r="H9" s="3">
        <f t="shared" si="6"/>
        <v>1</v>
      </c>
      <c r="I9" s="3">
        <f t="shared" si="6"/>
        <v>1</v>
      </c>
      <c r="J9" s="3">
        <f t="shared" si="6"/>
        <v>1</v>
      </c>
      <c r="K9" s="3">
        <f t="shared" si="6"/>
        <v>1</v>
      </c>
      <c r="L9" s="3">
        <f t="shared" si="6"/>
        <v>1</v>
      </c>
      <c r="M9" s="3">
        <f t="shared" si="6"/>
        <v>1</v>
      </c>
      <c r="N9" s="1"/>
      <c r="O9" s="3">
        <f t="shared" si="3"/>
        <v>100</v>
      </c>
      <c r="P9" s="1"/>
      <c r="Q9" s="1"/>
      <c r="R9" s="1"/>
      <c r="S9" s="1"/>
      <c r="T9" s="3">
        <f t="shared" si="4"/>
        <v>25</v>
      </c>
      <c r="U9" s="1"/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1.0</v>
      </c>
      <c r="AD9" s="3">
        <v>1.0</v>
      </c>
      <c r="AE9" s="3">
        <v>1.0</v>
      </c>
      <c r="AF9" s="1"/>
      <c r="AG9" s="3">
        <f t="shared" si="5"/>
        <v>100</v>
      </c>
    </row>
    <row r="10">
      <c r="A10" s="3">
        <v>400.0</v>
      </c>
      <c r="B10" s="3">
        <f t="shared" si="1"/>
        <v>40</v>
      </c>
      <c r="C10" s="1"/>
      <c r="D10" s="3">
        <f t="shared" ref="D10:G10" si="7">5/5</f>
        <v>1</v>
      </c>
      <c r="E10" s="3">
        <f t="shared" si="7"/>
        <v>1</v>
      </c>
      <c r="F10" s="3">
        <f t="shared" si="7"/>
        <v>1</v>
      </c>
      <c r="G10" s="3">
        <f t="shared" si="7"/>
        <v>1</v>
      </c>
      <c r="H10" s="3">
        <v>0.0</v>
      </c>
      <c r="I10" s="3">
        <v>0.0</v>
      </c>
      <c r="J10" s="3">
        <f>5/5</f>
        <v>1</v>
      </c>
      <c r="K10" s="3">
        <v>0.0</v>
      </c>
      <c r="L10" s="3">
        <f t="shared" ref="L10:M10" si="8">5/5</f>
        <v>1</v>
      </c>
      <c r="M10" s="3">
        <f t="shared" si="8"/>
        <v>1</v>
      </c>
      <c r="N10" s="1"/>
      <c r="O10" s="3">
        <f t="shared" si="3"/>
        <v>70</v>
      </c>
      <c r="P10" s="1"/>
      <c r="Q10" s="1"/>
      <c r="R10" s="1"/>
      <c r="S10" s="1"/>
      <c r="T10" s="3">
        <f t="shared" si="4"/>
        <v>40</v>
      </c>
      <c r="U10" s="1"/>
      <c r="V10" s="3">
        <v>1.0</v>
      </c>
      <c r="W10" s="3">
        <v>1.0</v>
      </c>
      <c r="X10" s="3">
        <v>1.0</v>
      </c>
      <c r="Y10" s="3">
        <v>1.0</v>
      </c>
      <c r="Z10" s="3">
        <v>0.0</v>
      </c>
      <c r="AA10" s="3">
        <v>0.0</v>
      </c>
      <c r="AB10" s="3">
        <v>1.0</v>
      </c>
      <c r="AC10" s="3">
        <v>0.0</v>
      </c>
      <c r="AD10" s="3">
        <v>1.0</v>
      </c>
      <c r="AE10" s="3">
        <v>1.0</v>
      </c>
      <c r="AF10" s="1"/>
      <c r="AG10" s="3">
        <f t="shared" si="5"/>
        <v>70</v>
      </c>
    </row>
    <row r="11">
      <c r="A11" s="3">
        <v>450.0</v>
      </c>
      <c r="B11" s="3">
        <f t="shared" si="1"/>
        <v>45</v>
      </c>
      <c r="C11" s="1"/>
      <c r="D11" s="10">
        <v>1.0</v>
      </c>
      <c r="E11" s="10">
        <v>0.0</v>
      </c>
      <c r="F11" s="10">
        <v>1.0</v>
      </c>
      <c r="G11" s="10">
        <v>1.0</v>
      </c>
      <c r="H11" s="10">
        <v>0.0</v>
      </c>
      <c r="I11" s="10">
        <v>1.0</v>
      </c>
      <c r="J11" s="10">
        <v>1.0</v>
      </c>
      <c r="K11" s="10">
        <v>0.0</v>
      </c>
      <c r="L11" s="10">
        <v>1.0</v>
      </c>
      <c r="M11" s="10">
        <v>0.0</v>
      </c>
      <c r="N11" s="1"/>
      <c r="O11" s="3">
        <f t="shared" si="3"/>
        <v>60</v>
      </c>
      <c r="P11" s="1"/>
      <c r="Q11" s="1"/>
      <c r="R11" s="1"/>
      <c r="S11" s="1"/>
      <c r="T11" s="3">
        <f t="shared" si="4"/>
        <v>45</v>
      </c>
      <c r="U11" s="1"/>
      <c r="V11" s="3">
        <v>1.0</v>
      </c>
      <c r="W11" s="3">
        <v>0.0</v>
      </c>
      <c r="X11" s="3">
        <v>1.0</v>
      </c>
      <c r="Y11" s="3">
        <v>1.0</v>
      </c>
      <c r="Z11" s="3">
        <v>0.0</v>
      </c>
      <c r="AA11" s="3">
        <v>1.0</v>
      </c>
      <c r="AB11" s="3">
        <v>1.0</v>
      </c>
      <c r="AC11" s="3">
        <v>0.0</v>
      </c>
      <c r="AD11" s="3">
        <v>1.0</v>
      </c>
      <c r="AE11" s="3">
        <v>0.0</v>
      </c>
      <c r="AF11" s="1"/>
      <c r="AG11" s="3">
        <f t="shared" si="5"/>
        <v>60</v>
      </c>
    </row>
    <row r="12">
      <c r="A12" s="3">
        <v>500.0</v>
      </c>
      <c r="B12" s="3">
        <f t="shared" si="1"/>
        <v>50</v>
      </c>
      <c r="C12" s="1"/>
      <c r="D12" s="10">
        <v>0.0</v>
      </c>
      <c r="E12" s="10">
        <v>0.0</v>
      </c>
      <c r="F12" s="10">
        <v>0.0</v>
      </c>
      <c r="G12" s="10">
        <v>1.0</v>
      </c>
      <c r="H12" s="10">
        <v>0.0</v>
      </c>
      <c r="I12" s="10">
        <v>0.0</v>
      </c>
      <c r="J12" s="10">
        <v>0.0</v>
      </c>
      <c r="K12" s="10">
        <v>0.0</v>
      </c>
      <c r="L12" s="10">
        <v>1.0</v>
      </c>
      <c r="M12" s="10">
        <v>0.0</v>
      </c>
      <c r="N12" s="1"/>
      <c r="O12" s="3">
        <f>SUM(V12:AE12)/10*100</f>
        <v>20</v>
      </c>
      <c r="P12" s="1"/>
      <c r="Q12" s="1"/>
      <c r="R12" s="1"/>
      <c r="S12" s="1"/>
      <c r="T12" s="3">
        <f t="shared" si="4"/>
        <v>50</v>
      </c>
      <c r="U12" s="1"/>
      <c r="V12" s="3">
        <v>0.0</v>
      </c>
      <c r="W12" s="3">
        <v>0.0</v>
      </c>
      <c r="X12" s="3">
        <v>0.0</v>
      </c>
      <c r="Y12" s="3">
        <f>5/5</f>
        <v>1</v>
      </c>
      <c r="Z12" s="3">
        <v>0.0</v>
      </c>
      <c r="AA12" s="3">
        <v>0.0</v>
      </c>
      <c r="AB12" s="3">
        <v>0.0</v>
      </c>
      <c r="AC12" s="3">
        <v>0.0</v>
      </c>
      <c r="AD12" s="3">
        <f>5/5</f>
        <v>1</v>
      </c>
      <c r="AE12" s="3">
        <v>0.0</v>
      </c>
      <c r="AF12" s="1"/>
      <c r="AG12" s="3">
        <f t="shared" si="5"/>
        <v>20</v>
      </c>
    </row>
    <row r="13">
      <c r="A13" s="3">
        <v>600.0</v>
      </c>
      <c r="B13" s="3">
        <f t="shared" si="1"/>
        <v>60</v>
      </c>
      <c r="C13" s="1"/>
      <c r="D13" s="3">
        <v>0.0</v>
      </c>
      <c r="E13" s="3">
        <v>0.0</v>
      </c>
      <c r="F13" s="3">
        <v>0.0</v>
      </c>
      <c r="G13" s="3">
        <v>0.0</v>
      </c>
      <c r="H13" s="3">
        <v>1.0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1"/>
      <c r="O13" s="3">
        <f t="shared" ref="O13:O16" si="9">SUM(D13:M13)/10*100</f>
        <v>10</v>
      </c>
      <c r="P13" s="1"/>
      <c r="Q13" s="1"/>
      <c r="R13" s="1"/>
      <c r="S13" s="1"/>
      <c r="T13" s="3">
        <f t="shared" si="4"/>
        <v>60</v>
      </c>
      <c r="U13" s="1"/>
      <c r="V13" s="3">
        <v>0.0</v>
      </c>
      <c r="W13" s="3">
        <v>0.0</v>
      </c>
      <c r="X13" s="3">
        <v>0.0</v>
      </c>
      <c r="Y13" s="3">
        <v>0.0</v>
      </c>
      <c r="Z13" s="3">
        <v>1.0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1"/>
      <c r="AG13" s="3">
        <f t="shared" si="5"/>
        <v>10</v>
      </c>
    </row>
    <row r="14">
      <c r="A14" s="3">
        <v>650.0</v>
      </c>
      <c r="B14" s="3">
        <f t="shared" si="1"/>
        <v>65</v>
      </c>
      <c r="C14" s="1"/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1.0</v>
      </c>
      <c r="L14" s="3">
        <v>0.0</v>
      </c>
      <c r="M14" s="3">
        <v>0.0</v>
      </c>
      <c r="N14" s="1"/>
      <c r="O14" s="3">
        <f t="shared" si="9"/>
        <v>10</v>
      </c>
      <c r="P14" s="1"/>
      <c r="Q14" s="1"/>
      <c r="R14" s="1"/>
      <c r="S14" s="1"/>
      <c r="T14" s="3">
        <f t="shared" si="4"/>
        <v>65</v>
      </c>
      <c r="U14" s="1"/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1.0</v>
      </c>
      <c r="AD14" s="3">
        <v>0.0</v>
      </c>
      <c r="AE14" s="3">
        <v>0.0</v>
      </c>
      <c r="AF14" s="1"/>
      <c r="AG14" s="3">
        <f t="shared" si="5"/>
        <v>10</v>
      </c>
    </row>
    <row r="15">
      <c r="A15" s="3">
        <v>700.0</v>
      </c>
      <c r="B15" s="3">
        <f t="shared" si="1"/>
        <v>70</v>
      </c>
      <c r="C15" s="1"/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1"/>
      <c r="O15" s="3">
        <f t="shared" si="9"/>
        <v>0</v>
      </c>
      <c r="P15" s="1"/>
      <c r="Q15" s="1"/>
      <c r="R15" s="1"/>
      <c r="S15" s="1"/>
      <c r="T15" s="3">
        <f t="shared" si="4"/>
        <v>70</v>
      </c>
      <c r="U15" s="1"/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1"/>
      <c r="AG15" s="3">
        <f t="shared" si="5"/>
        <v>0</v>
      </c>
    </row>
    <row r="16">
      <c r="A16" s="3">
        <v>1000.0</v>
      </c>
      <c r="B16" s="3">
        <f t="shared" si="1"/>
        <v>100</v>
      </c>
      <c r="C16" s="1"/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1"/>
      <c r="O16" s="3">
        <f t="shared" si="9"/>
        <v>0</v>
      </c>
      <c r="P16" s="1"/>
      <c r="Q16" s="1"/>
      <c r="R16" s="1"/>
      <c r="S16" s="1"/>
      <c r="T16" s="3">
        <f t="shared" si="4"/>
        <v>100</v>
      </c>
      <c r="U16" s="1"/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1"/>
      <c r="AG16" s="3">
        <f t="shared" si="5"/>
        <v>0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1"/>
      <c r="B20" s="11" t="s"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5" t="s">
        <v>19</v>
      </c>
      <c r="P21" s="1"/>
      <c r="Q21" s="1"/>
      <c r="R21" s="1"/>
      <c r="S21" s="1"/>
      <c r="T21" s="5" t="s">
        <v>20</v>
      </c>
    </row>
    <row r="22">
      <c r="A22" s="6" t="s">
        <v>5</v>
      </c>
      <c r="B22" s="6" t="s">
        <v>6</v>
      </c>
      <c r="C22" s="7"/>
      <c r="D22" s="8" t="s">
        <v>7</v>
      </c>
      <c r="E22" s="8" t="s">
        <v>8</v>
      </c>
      <c r="F22" s="8" t="s">
        <v>9</v>
      </c>
      <c r="G22" s="8" t="s">
        <v>10</v>
      </c>
      <c r="H22" s="8" t="s">
        <v>11</v>
      </c>
      <c r="I22" s="8" t="s">
        <v>12</v>
      </c>
      <c r="J22" s="8" t="s">
        <v>13</v>
      </c>
      <c r="K22" s="8" t="s">
        <v>14</v>
      </c>
      <c r="L22" s="8" t="s">
        <v>15</v>
      </c>
      <c r="M22" s="8" t="s">
        <v>16</v>
      </c>
      <c r="N22" s="1"/>
      <c r="O22" s="8" t="s">
        <v>21</v>
      </c>
      <c r="P22" s="1"/>
      <c r="Q22" s="1"/>
      <c r="R22" s="1"/>
      <c r="S22" s="1"/>
      <c r="T22" s="6" t="s">
        <v>6</v>
      </c>
      <c r="U22" s="1"/>
      <c r="V22" s="8" t="s">
        <v>7</v>
      </c>
      <c r="W22" s="8" t="s">
        <v>8</v>
      </c>
      <c r="X22" s="8" t="s">
        <v>9</v>
      </c>
      <c r="Y22" s="8" t="s">
        <v>10</v>
      </c>
      <c r="Z22" s="8" t="s">
        <v>11</v>
      </c>
      <c r="AA22" s="8" t="s">
        <v>12</v>
      </c>
      <c r="AB22" s="8" t="s">
        <v>13</v>
      </c>
      <c r="AC22" s="8" t="s">
        <v>14</v>
      </c>
      <c r="AD22" s="8" t="s">
        <v>15</v>
      </c>
      <c r="AE22" s="8" t="s">
        <v>16</v>
      </c>
      <c r="AF22" s="7"/>
      <c r="AG22" s="8" t="s">
        <v>21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>
      <c r="A24" s="9">
        <v>50.0</v>
      </c>
      <c r="B24" s="3">
        <f t="shared" ref="B24:B33" si="12">A24/$C$2</f>
        <v>5</v>
      </c>
      <c r="C24" s="1"/>
      <c r="D24" s="12">
        <f t="shared" ref="D24:M24" si="10">(0+0+0+0+0)/5</f>
        <v>0</v>
      </c>
      <c r="E24" s="12">
        <f t="shared" si="10"/>
        <v>0</v>
      </c>
      <c r="F24" s="12">
        <f t="shared" si="10"/>
        <v>0</v>
      </c>
      <c r="G24" s="12">
        <f t="shared" si="10"/>
        <v>0</v>
      </c>
      <c r="H24" s="12">
        <f t="shared" si="10"/>
        <v>0</v>
      </c>
      <c r="I24" s="12">
        <f t="shared" si="10"/>
        <v>0</v>
      </c>
      <c r="J24" s="12">
        <f t="shared" si="10"/>
        <v>0</v>
      </c>
      <c r="K24" s="12">
        <f t="shared" si="10"/>
        <v>0</v>
      </c>
      <c r="L24" s="12">
        <f t="shared" si="10"/>
        <v>0</v>
      </c>
      <c r="M24" s="12">
        <f t="shared" si="10"/>
        <v>0</v>
      </c>
      <c r="N24" s="1"/>
      <c r="O24" s="13">
        <f t="shared" ref="O24:O33" si="14">SUM(D24:M24)/10</f>
        <v>0</v>
      </c>
      <c r="P24" s="1"/>
      <c r="Q24" s="1"/>
      <c r="R24" s="1"/>
      <c r="S24" s="1"/>
      <c r="T24" s="3">
        <f t="shared" ref="T24:T33" si="15">A24/$C$2</f>
        <v>5</v>
      </c>
      <c r="U24" s="1"/>
      <c r="V24" s="1">
        <f t="shared" ref="V24:AE24" si="11">(0+0+0+0+0)/5</f>
        <v>0</v>
      </c>
      <c r="W24" s="1">
        <f t="shared" si="11"/>
        <v>0</v>
      </c>
      <c r="X24" s="1">
        <f t="shared" si="11"/>
        <v>0</v>
      </c>
      <c r="Y24" s="1">
        <f t="shared" si="11"/>
        <v>0</v>
      </c>
      <c r="Z24" s="1">
        <f t="shared" si="11"/>
        <v>0</v>
      </c>
      <c r="AA24" s="1">
        <f t="shared" si="11"/>
        <v>0</v>
      </c>
      <c r="AB24" s="1">
        <f t="shared" si="11"/>
        <v>0</v>
      </c>
      <c r="AC24" s="1">
        <f t="shared" si="11"/>
        <v>0</v>
      </c>
      <c r="AD24" s="1">
        <f t="shared" si="11"/>
        <v>0</v>
      </c>
      <c r="AE24" s="1">
        <f t="shared" si="11"/>
        <v>0</v>
      </c>
      <c r="AF24" s="1"/>
      <c r="AG24" s="1"/>
    </row>
    <row r="25">
      <c r="A25" s="3">
        <v>100.0</v>
      </c>
      <c r="B25" s="3">
        <f t="shared" si="12"/>
        <v>10</v>
      </c>
      <c r="C25" s="1"/>
      <c r="D25" s="14">
        <f>(0+0+0+0+0)/5</f>
        <v>0</v>
      </c>
      <c r="E25" s="14">
        <f>(0.001+0+0+0+0.001)/5 </f>
        <v>0.0004</v>
      </c>
      <c r="F25" s="14">
        <f>(0+0+0+0+0)/5</f>
        <v>0</v>
      </c>
      <c r="G25" s="15">
        <f>(0+0.001+0+0+0.001)/5</f>
        <v>0.0004</v>
      </c>
      <c r="H25" s="14">
        <f>(0+0+0+0+0)/5</f>
        <v>0</v>
      </c>
      <c r="I25" s="14">
        <f>(0+0+0.001+0+0)/5 </f>
        <v>0.0002</v>
      </c>
      <c r="J25" s="14">
        <f t="shared" ref="J25:K25" si="13">(0+0+0+0+0)/5</f>
        <v>0</v>
      </c>
      <c r="K25" s="14">
        <f t="shared" si="13"/>
        <v>0</v>
      </c>
      <c r="L25" s="14">
        <f>(0.001+0+0.001+0+0)/5 </f>
        <v>0.0004</v>
      </c>
      <c r="M25" s="14">
        <f t="shared" ref="M25:M26" si="16">(0+0+0+0+0)/5</f>
        <v>0</v>
      </c>
      <c r="N25" s="1"/>
      <c r="O25" s="13">
        <f t="shared" si="14"/>
        <v>0.00014</v>
      </c>
      <c r="P25" s="1"/>
      <c r="Q25" s="1"/>
      <c r="R25" s="1"/>
      <c r="S25" s="1"/>
      <c r="T25" s="3">
        <f t="shared" si="15"/>
        <v>10</v>
      </c>
      <c r="U25" s="1"/>
      <c r="V25" s="14">
        <v>0.0</v>
      </c>
      <c r="W25" s="14">
        <v>0.0</v>
      </c>
      <c r="X25" s="14">
        <v>0.0</v>
      </c>
      <c r="Y25" s="14">
        <v>0.0</v>
      </c>
      <c r="Z25" s="14">
        <v>0.0</v>
      </c>
      <c r="AA25" s="14">
        <v>0.0</v>
      </c>
      <c r="AB25" s="14">
        <v>0.0</v>
      </c>
      <c r="AC25" s="14">
        <v>0.0</v>
      </c>
      <c r="AD25" s="14">
        <v>0.0</v>
      </c>
      <c r="AE25" s="14">
        <v>0.0</v>
      </c>
      <c r="AF25" s="16"/>
      <c r="AG25" s="14">
        <f t="shared" ref="AG25:AG33" si="17">SUM(V25:AE25)/10</f>
        <v>0</v>
      </c>
    </row>
    <row r="26">
      <c r="A26" s="3">
        <v>250.0</v>
      </c>
      <c r="B26" s="3">
        <f t="shared" si="12"/>
        <v>25</v>
      </c>
      <c r="C26" s="1"/>
      <c r="D26" s="14">
        <f>(0+0+0+0.001+0)/5 </f>
        <v>0.0002</v>
      </c>
      <c r="E26" s="14">
        <f>(0.003+0.002+0.002+0.002+0.004)/5 </f>
        <v>0.0026</v>
      </c>
      <c r="F26" s="14">
        <f>(0+0+0+0.001+0)/5 </f>
        <v>0.0002</v>
      </c>
      <c r="G26" s="14">
        <f>(0.001+0.001+0.001+0.001+0.001)/5 </f>
        <v>0.001</v>
      </c>
      <c r="H26" s="14">
        <f>(0+0+0+0.001+0.001)/5 </f>
        <v>0.0004</v>
      </c>
      <c r="I26" s="14">
        <f>(0+0+0.002+0.001+0.001)/5 </f>
        <v>0.0008</v>
      </c>
      <c r="J26" s="14">
        <f>(0+0+0+0.001+0)/5 </f>
        <v>0.0002</v>
      </c>
      <c r="K26" s="14">
        <f>(0.001+0+0.001+0.001+0.002)/5 </f>
        <v>0.001</v>
      </c>
      <c r="L26" s="14">
        <f>(0+0+0.001+0.001+0)/5 </f>
        <v>0.0004</v>
      </c>
      <c r="M26" s="14">
        <f t="shared" si="16"/>
        <v>0</v>
      </c>
      <c r="N26" s="1"/>
      <c r="O26" s="13">
        <f t="shared" si="14"/>
        <v>0.00068</v>
      </c>
      <c r="P26" s="1"/>
      <c r="Q26" s="1"/>
      <c r="R26" s="1"/>
      <c r="S26" s="1"/>
      <c r="T26" s="3">
        <f t="shared" si="15"/>
        <v>25</v>
      </c>
      <c r="U26" s="1"/>
      <c r="V26" s="14">
        <v>0.0</v>
      </c>
      <c r="W26" s="14">
        <v>0.002</v>
      </c>
      <c r="X26" s="14">
        <v>0.0</v>
      </c>
      <c r="Y26" s="14">
        <v>0.0</v>
      </c>
      <c r="Z26" s="14">
        <v>0.001</v>
      </c>
      <c r="AA26" s="14">
        <v>0.001</v>
      </c>
      <c r="AB26" s="14">
        <v>0.001</v>
      </c>
      <c r="AC26" s="14">
        <v>0.001</v>
      </c>
      <c r="AD26" s="14">
        <v>0.002</v>
      </c>
      <c r="AE26" s="14">
        <v>0.0</v>
      </c>
      <c r="AF26" s="16"/>
      <c r="AG26" s="14">
        <f t="shared" si="17"/>
        <v>0.0008</v>
      </c>
    </row>
    <row r="27">
      <c r="A27" s="3">
        <v>400.0</v>
      </c>
      <c r="B27" s="3">
        <f t="shared" si="12"/>
        <v>40</v>
      </c>
      <c r="C27" s="1"/>
      <c r="D27" s="14">
        <f>(0.001+0.013+0.012+0.012+0.012)/5 </f>
        <v>0.01</v>
      </c>
      <c r="E27" s="14">
        <f t="shared" ref="E27:F27" si="18">(0.005+0.006+0.005+0.006+0.006)/5</f>
        <v>0.0056</v>
      </c>
      <c r="F27" s="14">
        <f t="shared" si="18"/>
        <v>0.0056</v>
      </c>
      <c r="G27" s="14">
        <f>(0.003+0.004+0.004+0.004+0.004)/5</f>
        <v>0.0038</v>
      </c>
      <c r="H27" s="14">
        <f t="shared" ref="H27:I27" si="19">(60.00099+60.00099+60.00099+60.00099+60.00099)/5</f>
        <v>60.00099</v>
      </c>
      <c r="I27" s="14">
        <f t="shared" si="19"/>
        <v>60.00099</v>
      </c>
      <c r="J27" s="14">
        <f>(0+0.011+0.011+0.011+0.012)/5</f>
        <v>0.009</v>
      </c>
      <c r="K27" s="14">
        <f t="shared" ref="K27:K28" si="20">(60.00099+60.00099+60.00099+60.00099+60.00099)/5</f>
        <v>60.00099</v>
      </c>
      <c r="L27" s="14">
        <f>(0.001+0+0+0+0)/5</f>
        <v>0.0002</v>
      </c>
      <c r="M27" s="14">
        <f>(0.0019+0.018+0.019+0.017+0.018)/5</f>
        <v>0.01478</v>
      </c>
      <c r="N27" s="1"/>
      <c r="O27" s="13">
        <f t="shared" si="14"/>
        <v>18.005195</v>
      </c>
      <c r="P27" s="1"/>
      <c r="Q27" s="1"/>
      <c r="R27" s="1"/>
      <c r="S27" s="1"/>
      <c r="T27" s="3">
        <f t="shared" si="15"/>
        <v>40</v>
      </c>
      <c r="U27" s="1"/>
      <c r="V27" s="14">
        <v>0.001</v>
      </c>
      <c r="W27" s="14">
        <v>0.0</v>
      </c>
      <c r="X27" s="14">
        <v>0.006</v>
      </c>
      <c r="Y27" s="14">
        <v>0.001</v>
      </c>
      <c r="Z27" s="14">
        <v>0.008</v>
      </c>
      <c r="AA27" s="14">
        <v>0.008</v>
      </c>
      <c r="AB27" s="14">
        <v>0.006</v>
      </c>
      <c r="AC27" s="14">
        <v>0.007</v>
      </c>
      <c r="AD27" s="14">
        <v>0.001</v>
      </c>
      <c r="AE27" s="14">
        <v>0.008</v>
      </c>
      <c r="AF27" s="16"/>
      <c r="AG27" s="14">
        <f t="shared" si="17"/>
        <v>0.0046</v>
      </c>
    </row>
    <row r="28">
      <c r="A28" s="3">
        <v>450.0</v>
      </c>
      <c r="B28" s="3">
        <f t="shared" si="12"/>
        <v>45</v>
      </c>
      <c r="C28" s="1"/>
      <c r="D28" s="14">
        <f>(0.012+0.017+0.018+0.016+0.016)/5</f>
        <v>0.0158</v>
      </c>
      <c r="E28" s="14">
        <f>(60.00099+60.00099+60.00099+60.00099+60.00099)/5</f>
        <v>60.00099</v>
      </c>
      <c r="F28" s="14">
        <f>(0.021+0.019+0.018+0.018+0.019)/5</f>
        <v>0.019</v>
      </c>
      <c r="G28" s="14">
        <f>(0.012+0.012+0.012+0.012+0.011)/5</f>
        <v>0.0118</v>
      </c>
      <c r="H28" s="14">
        <f t="shared" ref="H28:H29" si="22">(60.00099+60.00099+60.00099+60.00099+60.00099)/5</f>
        <v>60.00099</v>
      </c>
      <c r="I28" s="14">
        <f>(0.006+0.007+0.007+0.007+0.007)/5</f>
        <v>0.0068</v>
      </c>
      <c r="J28" s="14">
        <f>(0.024+0.023+0.024+0.025+0.023)/5</f>
        <v>0.0238</v>
      </c>
      <c r="K28" s="14">
        <f t="shared" si="20"/>
        <v>60.00099</v>
      </c>
      <c r="L28" s="14">
        <f>(0.01+0.009+0.008+0.008+0.008)/5</f>
        <v>0.0086</v>
      </c>
      <c r="M28" s="14">
        <f t="shared" ref="M28:M29" si="24">(60.00099+60.00099+60.00099+60.00099+60.00099)/5</f>
        <v>60.00099</v>
      </c>
      <c r="N28" s="1"/>
      <c r="O28" s="13">
        <f t="shared" si="14"/>
        <v>24.008976</v>
      </c>
      <c r="P28" s="1"/>
      <c r="Q28" s="1"/>
      <c r="R28" s="1"/>
      <c r="S28" s="1"/>
      <c r="T28" s="3">
        <f t="shared" si="15"/>
        <v>45</v>
      </c>
      <c r="U28" s="1"/>
      <c r="V28" s="14">
        <v>0.003</v>
      </c>
      <c r="W28" s="14">
        <v>0.019</v>
      </c>
      <c r="X28" s="14">
        <v>0.005</v>
      </c>
      <c r="Y28" s="14">
        <v>0.014</v>
      </c>
      <c r="Z28" s="14">
        <v>0.018</v>
      </c>
      <c r="AA28" s="14">
        <v>0.008</v>
      </c>
      <c r="AB28" s="14">
        <v>0.01</v>
      </c>
      <c r="AC28" s="14">
        <v>0.017</v>
      </c>
      <c r="AD28" s="14">
        <v>0.009</v>
      </c>
      <c r="AE28" s="14">
        <v>0.017</v>
      </c>
      <c r="AF28" s="16"/>
      <c r="AG28" s="14">
        <f t="shared" si="17"/>
        <v>0.012</v>
      </c>
    </row>
    <row r="29">
      <c r="A29" s="3">
        <v>500.0</v>
      </c>
      <c r="B29" s="3">
        <f t="shared" si="12"/>
        <v>50</v>
      </c>
      <c r="C29" s="1"/>
      <c r="D29" s="14">
        <f t="shared" ref="D29:F29" si="21">(60.00099+60.00099+60.00099+60.00099+60.00099)/5</f>
        <v>60.00099</v>
      </c>
      <c r="E29" s="14">
        <f t="shared" si="21"/>
        <v>60.00099</v>
      </c>
      <c r="F29" s="14">
        <f t="shared" si="21"/>
        <v>60.00099</v>
      </c>
      <c r="G29" s="14">
        <f>(0.001+0.001+0+0+0)/5</f>
        <v>0.0004</v>
      </c>
      <c r="H29" s="14">
        <f t="shared" si="22"/>
        <v>60.00099</v>
      </c>
      <c r="I29" s="14">
        <f t="shared" ref="I29:K29" si="23">(60.00099+60.00099+60.00099+60.00099+60.00099)/5</f>
        <v>60.00099</v>
      </c>
      <c r="J29" s="14">
        <f t="shared" si="23"/>
        <v>60.00099</v>
      </c>
      <c r="K29" s="14">
        <f t="shared" si="23"/>
        <v>60.00099</v>
      </c>
      <c r="L29" s="14">
        <f>(0.005+0.004+0.004+0.005+0.004)/5</f>
        <v>0.0044</v>
      </c>
      <c r="M29" s="14">
        <f t="shared" si="24"/>
        <v>60.00099</v>
      </c>
      <c r="N29" s="1"/>
      <c r="O29" s="13">
        <f t="shared" si="14"/>
        <v>48.001272</v>
      </c>
      <c r="P29" s="1"/>
      <c r="Q29" s="1"/>
      <c r="R29" s="1"/>
      <c r="S29" s="1"/>
      <c r="T29" s="3">
        <f t="shared" si="15"/>
        <v>50</v>
      </c>
      <c r="U29" s="1"/>
      <c r="V29" s="14">
        <v>0.021</v>
      </c>
      <c r="W29" s="14">
        <v>0.019</v>
      </c>
      <c r="X29" s="14">
        <v>0.02</v>
      </c>
      <c r="Y29" s="14">
        <v>0.019</v>
      </c>
      <c r="Z29" s="14">
        <v>0.019</v>
      </c>
      <c r="AA29" s="14">
        <v>0.02</v>
      </c>
      <c r="AB29" s="14">
        <v>0.02</v>
      </c>
      <c r="AC29" s="14">
        <v>0.021</v>
      </c>
      <c r="AD29" s="14">
        <v>0.018</v>
      </c>
      <c r="AE29" s="14">
        <v>0.022</v>
      </c>
      <c r="AF29" s="16"/>
      <c r="AG29" s="14">
        <f t="shared" si="17"/>
        <v>0.0199</v>
      </c>
    </row>
    <row r="30">
      <c r="A30" s="3">
        <v>600.0</v>
      </c>
      <c r="B30" s="3">
        <f t="shared" si="12"/>
        <v>60</v>
      </c>
      <c r="C30" s="1"/>
      <c r="D30" s="14">
        <f t="shared" ref="D30:G30" si="25">(60.00099+60.00099+60.00099+60.00099+60.00099)/5</f>
        <v>60.00099</v>
      </c>
      <c r="E30" s="14">
        <f t="shared" si="25"/>
        <v>60.00099</v>
      </c>
      <c r="F30" s="14">
        <f t="shared" si="25"/>
        <v>60.00099</v>
      </c>
      <c r="G30" s="14">
        <f t="shared" si="25"/>
        <v>60.00099</v>
      </c>
      <c r="H30" s="14">
        <f>(0.05+0.051+0.05+0.051+0.05)/5</f>
        <v>0.0504</v>
      </c>
      <c r="I30" s="14">
        <f t="shared" ref="I30:M30" si="26">(60.00099+60.00099+60.00099+60.00099+60.00099)/5</f>
        <v>60.00099</v>
      </c>
      <c r="J30" s="14">
        <f t="shared" si="26"/>
        <v>60.00099</v>
      </c>
      <c r="K30" s="14">
        <f t="shared" si="26"/>
        <v>60.00099</v>
      </c>
      <c r="L30" s="14">
        <f t="shared" si="26"/>
        <v>60.00099</v>
      </c>
      <c r="M30" s="14">
        <f t="shared" si="26"/>
        <v>60.00099</v>
      </c>
      <c r="N30" s="1"/>
      <c r="O30" s="13">
        <f t="shared" si="14"/>
        <v>54.005931</v>
      </c>
      <c r="P30" s="1"/>
      <c r="Q30" s="1"/>
      <c r="R30" s="1"/>
      <c r="S30" s="1"/>
      <c r="T30" s="3">
        <f t="shared" si="15"/>
        <v>60</v>
      </c>
      <c r="U30" s="1"/>
      <c r="V30" s="14">
        <v>0.022</v>
      </c>
      <c r="W30" s="14">
        <v>0.021</v>
      </c>
      <c r="X30" s="14">
        <v>0.022</v>
      </c>
      <c r="Y30" s="14">
        <v>0.02</v>
      </c>
      <c r="Z30" s="14">
        <v>0.012</v>
      </c>
      <c r="AA30" s="14">
        <v>0.022</v>
      </c>
      <c r="AB30" s="14">
        <v>0.022</v>
      </c>
      <c r="AC30" s="14">
        <v>0.023</v>
      </c>
      <c r="AD30" s="14">
        <v>0.023</v>
      </c>
      <c r="AE30" s="14">
        <v>0.021</v>
      </c>
      <c r="AF30" s="16"/>
      <c r="AG30" s="14">
        <f t="shared" si="17"/>
        <v>0.0208</v>
      </c>
    </row>
    <row r="31">
      <c r="A31" s="3">
        <v>650.0</v>
      </c>
      <c r="B31" s="3">
        <f t="shared" si="12"/>
        <v>65</v>
      </c>
      <c r="C31" s="1"/>
      <c r="D31" s="14">
        <f t="shared" ref="D31:J31" si="27">(60.00099+60.00099+60.00099+60.00099+60.00099)/5</f>
        <v>60.00099</v>
      </c>
      <c r="E31" s="14">
        <f t="shared" si="27"/>
        <v>60.00099</v>
      </c>
      <c r="F31" s="14">
        <f t="shared" si="27"/>
        <v>60.00099</v>
      </c>
      <c r="G31" s="14">
        <f t="shared" si="27"/>
        <v>60.00099</v>
      </c>
      <c r="H31" s="14">
        <f t="shared" si="27"/>
        <v>60.00099</v>
      </c>
      <c r="I31" s="14">
        <f t="shared" si="27"/>
        <v>60.00099</v>
      </c>
      <c r="J31" s="14">
        <f t="shared" si="27"/>
        <v>60.00099</v>
      </c>
      <c r="K31" s="14">
        <f>(0.053+0.057+0.057+0.057+0.055)/5</f>
        <v>0.0558</v>
      </c>
      <c r="L31" s="14">
        <f t="shared" ref="L31:M31" si="28">(60.00099+60.00099+60.00099+60.00099+60.00099)/5</f>
        <v>60.00099</v>
      </c>
      <c r="M31" s="14">
        <f t="shared" si="28"/>
        <v>60.00099</v>
      </c>
      <c r="N31" s="1"/>
      <c r="O31" s="13">
        <f t="shared" si="14"/>
        <v>54.006471</v>
      </c>
      <c r="P31" s="1"/>
      <c r="Q31" s="1"/>
      <c r="R31" s="1"/>
      <c r="S31" s="1"/>
      <c r="T31" s="3">
        <f t="shared" si="15"/>
        <v>65</v>
      </c>
      <c r="U31" s="1"/>
      <c r="V31" s="14">
        <v>0.022</v>
      </c>
      <c r="W31" s="14">
        <v>0.023</v>
      </c>
      <c r="X31" s="14">
        <v>0.019</v>
      </c>
      <c r="Y31" s="14">
        <v>0.022</v>
      </c>
      <c r="Z31" s="14">
        <v>0.024</v>
      </c>
      <c r="AA31" s="14">
        <v>0.023</v>
      </c>
      <c r="AB31" s="14">
        <v>0.023</v>
      </c>
      <c r="AC31" s="14">
        <v>0.016</v>
      </c>
      <c r="AD31" s="14">
        <v>0.02</v>
      </c>
      <c r="AE31" s="14">
        <v>0.026</v>
      </c>
      <c r="AF31" s="16"/>
      <c r="AG31" s="14">
        <f t="shared" si="17"/>
        <v>0.0218</v>
      </c>
    </row>
    <row r="32">
      <c r="A32" s="3">
        <v>700.0</v>
      </c>
      <c r="B32" s="3">
        <f t="shared" si="12"/>
        <v>70</v>
      </c>
      <c r="C32" s="1"/>
      <c r="D32" s="14">
        <f t="shared" ref="D32:M32" si="29">(60.00099+60.00099+60.00099+60.00099+60.00099)/5</f>
        <v>60.00099</v>
      </c>
      <c r="E32" s="14">
        <f t="shared" si="29"/>
        <v>60.00099</v>
      </c>
      <c r="F32" s="14">
        <f t="shared" si="29"/>
        <v>60.00099</v>
      </c>
      <c r="G32" s="14">
        <f t="shared" si="29"/>
        <v>60.00099</v>
      </c>
      <c r="H32" s="14">
        <f t="shared" si="29"/>
        <v>60.00099</v>
      </c>
      <c r="I32" s="14">
        <f t="shared" si="29"/>
        <v>60.00099</v>
      </c>
      <c r="J32" s="14">
        <f t="shared" si="29"/>
        <v>60.00099</v>
      </c>
      <c r="K32" s="14">
        <f t="shared" si="29"/>
        <v>60.00099</v>
      </c>
      <c r="L32" s="14">
        <f t="shared" si="29"/>
        <v>60.00099</v>
      </c>
      <c r="M32" s="14">
        <f t="shared" si="29"/>
        <v>60.00099</v>
      </c>
      <c r="N32" s="1"/>
      <c r="O32" s="13">
        <f t="shared" si="14"/>
        <v>60.00099</v>
      </c>
      <c r="P32" s="1"/>
      <c r="Q32" s="1"/>
      <c r="R32" s="1"/>
      <c r="S32" s="1"/>
      <c r="T32" s="3">
        <f t="shared" si="15"/>
        <v>70</v>
      </c>
      <c r="U32" s="1"/>
      <c r="V32" s="14">
        <v>0.026</v>
      </c>
      <c r="W32" s="14">
        <v>0.023</v>
      </c>
      <c r="X32" s="14">
        <v>0.023</v>
      </c>
      <c r="Y32" s="14">
        <v>0.022</v>
      </c>
      <c r="Z32" s="14">
        <v>0.024</v>
      </c>
      <c r="AA32" s="14">
        <v>0.028</v>
      </c>
      <c r="AB32" s="14">
        <v>0.023</v>
      </c>
      <c r="AC32" s="14">
        <v>0.023</v>
      </c>
      <c r="AD32" s="14">
        <v>0.022</v>
      </c>
      <c r="AE32" s="14">
        <v>0.022</v>
      </c>
      <c r="AF32" s="16"/>
      <c r="AG32" s="14">
        <f t="shared" si="17"/>
        <v>0.0236</v>
      </c>
    </row>
    <row r="33">
      <c r="A33" s="3">
        <v>1000.0</v>
      </c>
      <c r="B33" s="3">
        <f t="shared" si="12"/>
        <v>100</v>
      </c>
      <c r="C33" s="1"/>
      <c r="D33" s="14">
        <f t="shared" ref="D33:M33" si="30">(60.00099+60.00099+60.00099+60.00099+60.00099)/5</f>
        <v>60.00099</v>
      </c>
      <c r="E33" s="14">
        <f t="shared" si="30"/>
        <v>60.00099</v>
      </c>
      <c r="F33" s="14">
        <f t="shared" si="30"/>
        <v>60.00099</v>
      </c>
      <c r="G33" s="14">
        <f t="shared" si="30"/>
        <v>60.00099</v>
      </c>
      <c r="H33" s="14">
        <f t="shared" si="30"/>
        <v>60.00099</v>
      </c>
      <c r="I33" s="14">
        <f t="shared" si="30"/>
        <v>60.00099</v>
      </c>
      <c r="J33" s="14">
        <f t="shared" si="30"/>
        <v>60.00099</v>
      </c>
      <c r="K33" s="14">
        <f t="shared" si="30"/>
        <v>60.00099</v>
      </c>
      <c r="L33" s="14">
        <f t="shared" si="30"/>
        <v>60.00099</v>
      </c>
      <c r="M33" s="14">
        <f t="shared" si="30"/>
        <v>60.00099</v>
      </c>
      <c r="N33" s="1"/>
      <c r="O33" s="13">
        <f t="shared" si="14"/>
        <v>60.00099</v>
      </c>
      <c r="P33" s="1"/>
      <c r="Q33" s="1"/>
      <c r="R33" s="1"/>
      <c r="S33" s="1"/>
      <c r="T33" s="3">
        <f t="shared" si="15"/>
        <v>100</v>
      </c>
      <c r="U33" s="1"/>
      <c r="V33" s="14">
        <v>0.018</v>
      </c>
      <c r="W33" s="14">
        <v>0.015</v>
      </c>
      <c r="X33" s="14">
        <v>0.029</v>
      </c>
      <c r="Y33" s="14">
        <v>0.026</v>
      </c>
      <c r="Z33" s="14">
        <v>0.033</v>
      </c>
      <c r="AA33" s="14">
        <v>0.031</v>
      </c>
      <c r="AB33" s="14">
        <v>0.03</v>
      </c>
      <c r="AC33" s="14">
        <v>0.028</v>
      </c>
      <c r="AD33" s="14">
        <v>0.026</v>
      </c>
      <c r="AE33" s="14">
        <v>0.031</v>
      </c>
      <c r="AF33" s="16"/>
      <c r="AG33" s="14">
        <f t="shared" si="17"/>
        <v>0.0267</v>
      </c>
    </row>
  </sheetData>
  <mergeCells count="6">
    <mergeCell ref="B3:C3"/>
    <mergeCell ref="A4:O4"/>
    <mergeCell ref="S4:AG4"/>
    <mergeCell ref="B20:C20"/>
    <mergeCell ref="A21:O21"/>
    <mergeCell ref="T21:AG21"/>
  </mergeCells>
  <drawing r:id="rId1"/>
</worksheet>
</file>