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ayroll\"/>
    </mc:Choice>
  </mc:AlternateContent>
  <xr:revisionPtr revIDLastSave="0" documentId="8_{32FAED80-DBE1-4B69-A0FA-141FE2EA79BD}" xr6:coauthVersionLast="40" xr6:coauthVersionMax="40" xr10:uidLastSave="{00000000-0000-0000-0000-000000000000}"/>
  <bookViews>
    <workbookView xWindow="0" yWindow="0" windowWidth="20700" windowHeight="66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Sheet1!$A$1:$R$94</definedName>
  </definedNames>
  <calcPr calcId="181029"/>
</workbook>
</file>

<file path=xl/calcChain.xml><?xml version="1.0" encoding="utf-8"?>
<calcChain xmlns="http://schemas.openxmlformats.org/spreadsheetml/2006/main">
  <c r="P10" i="1" l="1"/>
  <c r="H48" i="1" l="1"/>
  <c r="R47" i="1" s="1"/>
  <c r="R58" i="1" s="1"/>
  <c r="U52" i="1" l="1"/>
  <c r="U53" i="1" s="1"/>
  <c r="N27" i="1"/>
  <c r="J54" i="1"/>
  <c r="N23" i="1" l="1"/>
  <c r="P23" i="1" s="1"/>
  <c r="N19" i="1"/>
  <c r="P19" i="1" s="1"/>
  <c r="N31" i="1"/>
  <c r="O31" i="1" s="1"/>
  <c r="P31" i="1" s="1"/>
  <c r="O27" i="1"/>
  <c r="P27" i="1" s="1"/>
  <c r="N9" i="1" l="1"/>
  <c r="P9" i="1" s="1"/>
  <c r="N8" i="1"/>
  <c r="P8" i="1" s="1"/>
  <c r="M41" i="1" l="1"/>
  <c r="M40" i="1"/>
  <c r="F37" i="1"/>
  <c r="G34" i="1"/>
  <c r="R31" i="1"/>
  <c r="R27" i="1"/>
  <c r="R23" i="1"/>
  <c r="R19" i="1"/>
  <c r="R10" i="1"/>
  <c r="R9" i="1"/>
  <c r="R8" i="1"/>
  <c r="R34" i="1" l="1"/>
  <c r="E41" i="1" s="1"/>
  <c r="J41" i="1" s="1"/>
  <c r="R12" i="1"/>
  <c r="E40" i="1" s="1"/>
  <c r="J40" i="1" s="1"/>
  <c r="O40" i="1" l="1"/>
  <c r="O54" i="1" s="1"/>
  <c r="R54" i="1" s="1"/>
  <c r="R56" i="1" l="1"/>
  <c r="R59" i="1" s="1"/>
  <c r="R62" i="1" s="1"/>
  <c r="R65" i="1" s="1"/>
  <c r="M60" i="1" s="1"/>
  <c r="R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sshuford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Enter employee name.</t>
        </r>
      </text>
    </comment>
  </commentList>
</comments>
</file>

<file path=xl/sharedStrings.xml><?xml version="1.0" encoding="utf-8"?>
<sst xmlns="http://schemas.openxmlformats.org/spreadsheetml/2006/main" count="170" uniqueCount="132">
  <si>
    <t>Individual Goal Bonus Worksheet</t>
  </si>
  <si>
    <t>Please select one of the following:</t>
  </si>
  <si>
    <t>Original</t>
  </si>
  <si>
    <t>Revision</t>
  </si>
  <si>
    <t>Final</t>
  </si>
  <si>
    <t>Sales:</t>
  </si>
  <si>
    <t>Note: Revisions should only be made with prior approval.  Please make revisions in red.</t>
  </si>
  <si>
    <t>Corporate Goals</t>
  </si>
  <si>
    <t>Weighting</t>
  </si>
  <si>
    <t>Threshold</t>
  </si>
  <si>
    <t>Acceptable</t>
  </si>
  <si>
    <t>Plan</t>
  </si>
  <si>
    <t>Max</t>
  </si>
  <si>
    <t>Actual</t>
  </si>
  <si>
    <t>Absolute</t>
  </si>
  <si>
    <t>Wgtd Act.</t>
  </si>
  <si>
    <t>Goal Number1</t>
  </si>
  <si>
    <t>Goal Number2</t>
  </si>
  <si>
    <t>Goal Number3</t>
  </si>
  <si>
    <t>Sales Recommend and Return</t>
  </si>
  <si>
    <t>Corporate Section Weighted Score</t>
  </si>
  <si>
    <t>Individual Goals</t>
  </si>
  <si>
    <t>Wgtd</t>
  </si>
  <si>
    <t>Individual #1:</t>
  </si>
  <si>
    <t>Description:</t>
  </si>
  <si>
    <t>&lt;95</t>
  </si>
  <si>
    <t>98+</t>
  </si>
  <si>
    <t>Targets:</t>
  </si>
  <si>
    <t>Individual #2:</t>
  </si>
  <si>
    <t>&lt;1</t>
  </si>
  <si>
    <t>1.0-1.5</t>
  </si>
  <si>
    <t>1.6-2</t>
  </si>
  <si>
    <t>2+</t>
  </si>
  <si>
    <t>Individual #3:</t>
  </si>
  <si>
    <t>&gt;20%</t>
  </si>
  <si>
    <t>20-24.9%</t>
  </si>
  <si>
    <t>25-29.9%</t>
  </si>
  <si>
    <t>30%+</t>
  </si>
  <si>
    <t>Individual #4:</t>
  </si>
  <si>
    <t>&lt;90%</t>
  </si>
  <si>
    <t>90-99%</t>
  </si>
  <si>
    <t>100%-110%</t>
  </si>
  <si>
    <t>120%+</t>
  </si>
  <si>
    <t>Individual Section Weighted Score</t>
  </si>
  <si>
    <t>Bonus Calculation</t>
  </si>
  <si>
    <t>Total before</t>
  </si>
  <si>
    <t>Score</t>
  </si>
  <si>
    <t>Bonus Result</t>
  </si>
  <si>
    <t>Weighted Bonus</t>
  </si>
  <si>
    <t>Volume Bonus</t>
  </si>
  <si>
    <t>Gross</t>
  </si>
  <si>
    <t>Accept.</t>
  </si>
  <si>
    <t>Corporate Score</t>
  </si>
  <si>
    <t>Individual Score</t>
  </si>
  <si>
    <t>Total variable gross:</t>
  </si>
  <si>
    <t>Volume Calculation</t>
  </si>
  <si>
    <t xml:space="preserve">        Volume bonus</t>
  </si>
  <si>
    <t>Totals</t>
  </si>
  <si>
    <t>Sales Volume</t>
  </si>
  <si>
    <t>Bonus</t>
  </si>
  <si>
    <t>Volume bonus</t>
  </si>
  <si>
    <t xml:space="preserve">  </t>
  </si>
  <si>
    <t>Salary</t>
  </si>
  <si>
    <t>Activity Recap</t>
  </si>
  <si>
    <t>Outbound Calls</t>
  </si>
  <si>
    <t>Outbound Emails</t>
  </si>
  <si>
    <t>Outbound Texts</t>
  </si>
  <si>
    <t>Above and Beyond</t>
  </si>
  <si>
    <t>Areas at Expectations</t>
  </si>
  <si>
    <t>Below Acceptable</t>
  </si>
  <si>
    <t>Plan for Improvement</t>
  </si>
  <si>
    <t xml:space="preserve">By signing this form, you confirm that you understand the information stated above. You also confirm that you and your manager have discussed your performance and any needed plans for improvement. </t>
  </si>
  <si>
    <t>Signing this form does not necessarily indicate that you agree with this review.</t>
  </si>
  <si>
    <t>Date:</t>
  </si>
  <si>
    <t>Actual RDR</t>
  </si>
  <si>
    <t>Objective RDR</t>
  </si>
  <si>
    <t>NEW CAR SALES OBJ</t>
  </si>
  <si>
    <t>SALES RECOMMEND &amp; RETURN</t>
  </si>
  <si>
    <t>PERCENTAGE</t>
  </si>
  <si>
    <t>SCORE</t>
  </si>
  <si>
    <t>RATING</t>
  </si>
  <si>
    <t>L-CERT SALES OBJ</t>
  </si>
  <si>
    <t>Recommend &amp; Return Score</t>
  </si>
  <si>
    <t>Finance Product</t>
  </si>
  <si>
    <t>Penetration Rate</t>
  </si>
  <si>
    <t>Actual PRU</t>
  </si>
  <si>
    <t>Store AVG</t>
  </si>
  <si>
    <t>SALES SATISFACTION</t>
  </si>
  <si>
    <t>FINANCE PRODUCT</t>
  </si>
  <si>
    <t>ARMORALL SALES</t>
  </si>
  <si>
    <t>TOTAL PRU</t>
  </si>
  <si>
    <r>
      <t xml:space="preserve">Elite Index: Sales Would Recommend and Would Return </t>
    </r>
    <r>
      <rPr>
        <b/>
        <i/>
        <sz val="14"/>
        <rFont val="Arial"/>
        <family val="2"/>
      </rPr>
      <t>(Medallia)</t>
    </r>
  </si>
  <si>
    <r>
      <t xml:space="preserve">Finance Product per Retail </t>
    </r>
    <r>
      <rPr>
        <b/>
        <i/>
        <sz val="14"/>
        <rFont val="Arial"/>
        <family val="2"/>
      </rPr>
      <t>(Reverse Risk, Individual PVR)</t>
    </r>
  </si>
  <si>
    <t>New Car Sales Objective</t>
  </si>
  <si>
    <t>CSI Score:</t>
  </si>
  <si>
    <t>PVR:</t>
  </si>
  <si>
    <t>Penetration:</t>
  </si>
  <si>
    <t>PRU:</t>
  </si>
  <si>
    <t>Weighted Bonus Plus</t>
  </si>
  <si>
    <t>&lt;144 Year End bonus $10 per Car Retail</t>
  </si>
  <si>
    <t>145-175 Year End Bonus $15 per Car Retail</t>
  </si>
  <si>
    <t>176-200 Year End Bonus $25 per Car Retail</t>
  </si>
  <si>
    <t>201+ Year End Bonus $50 per Car Retail</t>
  </si>
  <si>
    <t>Sales Consultant</t>
  </si>
  <si>
    <t>General Sales Manager</t>
  </si>
  <si>
    <t>General Manager</t>
  </si>
  <si>
    <t>Outbound Videos</t>
  </si>
  <si>
    <t>Total Store</t>
  </si>
  <si>
    <t>Individual</t>
  </si>
  <si>
    <t>% of Variable Gross</t>
  </si>
  <si>
    <t>Quarterly Bonus</t>
  </si>
  <si>
    <t>To Achieve 
Certification</t>
  </si>
  <si>
    <t>Individual 
Surveys</t>
  </si>
  <si>
    <t>18 Car 3 Month Rolling Avg Flex Schedule</t>
  </si>
  <si>
    <t>Additional Incentives:</t>
  </si>
  <si>
    <t>Dealer Rater Surveys</t>
  </si>
  <si>
    <r>
      <t xml:space="preserve">Total N/U PRU as Compared to Department Average </t>
    </r>
    <r>
      <rPr>
        <b/>
        <sz val="10"/>
        <rFont val="Arial"/>
        <family val="2"/>
      </rPr>
      <t>(</t>
    </r>
    <r>
      <rPr>
        <b/>
        <i/>
        <sz val="10"/>
        <rFont val="Arial"/>
        <family val="2"/>
      </rPr>
      <t>Financial Statement, Page 5 Line 72, Page 6, Line 14)</t>
    </r>
  </si>
  <si>
    <t># of Total Units Sold</t>
  </si>
  <si>
    <t>Actual Armor All Sold</t>
  </si>
  <si>
    <r>
      <rPr>
        <b/>
        <sz val="20"/>
        <rFont val="Arial"/>
        <family val="2"/>
      </rPr>
      <t>Armor All Sales</t>
    </r>
    <r>
      <rPr>
        <b/>
        <sz val="22"/>
        <rFont val="Arial"/>
        <family val="2"/>
      </rPr>
      <t xml:space="preserve"> </t>
    </r>
    <r>
      <rPr>
        <b/>
        <i/>
        <sz val="14"/>
        <rFont val="Arial"/>
        <family val="2"/>
      </rPr>
      <t>(Reverse Risk Finance Summary NC &amp; UC/Count)</t>
    </r>
  </si>
  <si>
    <t>L Certified Sales Objective</t>
  </si>
  <si>
    <t>% of GP</t>
  </si>
  <si>
    <t>Spiff Bonus</t>
  </si>
  <si>
    <t>Calculation</t>
  </si>
  <si>
    <t>Less Draw</t>
  </si>
  <si>
    <t>Adjusted Bonus</t>
  </si>
  <si>
    <t>Total Bonus Due</t>
  </si>
  <si>
    <t>Total Monthly Earnings</t>
  </si>
  <si>
    <t>Draw</t>
  </si>
  <si>
    <t>Total Earnings</t>
  </si>
  <si>
    <t>Current month unit avg</t>
  </si>
  <si>
    <t>Previous pay plan unit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</si>
</sst>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_);\(#,##0.0\)"/>
    <numFmt numFmtId="166" formatCode="&quot;$&quot;#,##0.0"/>
    <numFmt numFmtId="167" formatCode="&quot;$&quot;#,##0"/>
    <numFmt numFmtId="168" formatCode="0.0%"/>
    <numFmt numFmtId="169" formatCode="0.000%"/>
    <numFmt numFmtId="170" formatCode="&quot;$&quot;#,##0.00"/>
    <numFmt numFmtId="171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u/>
      <sz val="11"/>
      <name val="Calibri"/>
      <family val="2"/>
    </font>
    <font>
      <u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0070C0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sz val="14"/>
      <name val="Arial"/>
      <family val="2"/>
    </font>
    <font>
      <b/>
      <sz val="2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bgColor theme="0"/>
      </patternFill>
    </fill>
    <fill>
      <patternFill patternType="solid">
        <fgColor rgb="FFFFFF99"/>
        <bgColor indexed="64"/>
      </patternFill>
    </fill>
    <fill>
      <patternFill patternType="solid">
        <fgColor rgb="FFE2E2E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3" fillId="2" borderId="0" xfId="0" applyFont="1" applyFill="1" applyProtection="1"/>
    <xf numFmtId="0" fontId="4" fillId="2" borderId="0" xfId="0" applyFont="1" applyFill="1" applyProtection="1"/>
    <xf numFmtId="0" fontId="0" fillId="2" borderId="0" xfId="0" applyFill="1" applyProtection="1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/>
    <xf numFmtId="0" fontId="0" fillId="0" borderId="0" xfId="0" applyProtection="1"/>
    <xf numFmtId="0" fontId="4" fillId="2" borderId="0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/>
    </xf>
    <xf numFmtId="0" fontId="0" fillId="2" borderId="0" xfId="0" applyFill="1" applyBorder="1" applyProtection="1"/>
    <xf numFmtId="0" fontId="8" fillId="2" borderId="0" xfId="0" applyFont="1" applyFill="1" applyAlignment="1" applyProtection="1">
      <alignment horizontal="center"/>
    </xf>
    <xf numFmtId="164" fontId="4" fillId="2" borderId="0" xfId="0" applyNumberFormat="1" applyFont="1" applyFill="1" applyBorder="1" applyAlignment="1" applyProtection="1">
      <alignment horizontal="center"/>
    </xf>
    <xf numFmtId="9" fontId="4" fillId="2" borderId="6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Protection="1"/>
    <xf numFmtId="0" fontId="4" fillId="2" borderId="2" xfId="0" applyFont="1" applyFill="1" applyBorder="1" applyProtection="1"/>
    <xf numFmtId="0" fontId="10" fillId="2" borderId="2" xfId="0" applyFont="1" applyFill="1" applyBorder="1" applyAlignment="1" applyProtection="1">
      <alignment horizontal="center" wrapText="1"/>
    </xf>
    <xf numFmtId="0" fontId="0" fillId="2" borderId="2" xfId="0" applyFill="1" applyBorder="1" applyProtection="1"/>
    <xf numFmtId="0" fontId="0" fillId="2" borderId="6" xfId="0" applyFill="1" applyBorder="1" applyProtection="1"/>
    <xf numFmtId="0" fontId="4" fillId="2" borderId="8" xfId="0" applyFont="1" applyFill="1" applyBorder="1" applyProtection="1"/>
    <xf numFmtId="0" fontId="0" fillId="5" borderId="9" xfId="0" applyFill="1" applyBorder="1" applyProtection="1"/>
    <xf numFmtId="0" fontId="4" fillId="5" borderId="9" xfId="0" applyFont="1" applyFill="1" applyBorder="1" applyAlignment="1" applyProtection="1">
      <alignment horizontal="center"/>
    </xf>
    <xf numFmtId="0" fontId="0" fillId="5" borderId="9" xfId="0" applyFill="1" applyBorder="1" applyAlignment="1" applyProtection="1">
      <alignment horizontal="center"/>
    </xf>
    <xf numFmtId="0" fontId="11" fillId="5" borderId="8" xfId="0" applyFont="1" applyFill="1" applyBorder="1" applyAlignment="1" applyProtection="1">
      <alignment horizontal="center"/>
    </xf>
    <xf numFmtId="0" fontId="12" fillId="5" borderId="8" xfId="0" applyFont="1" applyFill="1" applyBorder="1" applyAlignment="1" applyProtection="1">
      <alignment horizontal="center"/>
    </xf>
    <xf numFmtId="0" fontId="0" fillId="2" borderId="8" xfId="0" applyFill="1" applyBorder="1" applyProtection="1"/>
    <xf numFmtId="0" fontId="0" fillId="2" borderId="10" xfId="0" applyFill="1" applyBorder="1" applyProtection="1"/>
    <xf numFmtId="0" fontId="4" fillId="2" borderId="11" xfId="0" applyFont="1" applyFill="1" applyBorder="1" applyProtection="1"/>
    <xf numFmtId="0" fontId="4" fillId="2" borderId="0" xfId="0" applyFont="1" applyFill="1" applyBorder="1" applyProtection="1"/>
    <xf numFmtId="9" fontId="4" fillId="4" borderId="7" xfId="3" applyNumberFormat="1" applyFont="1" applyFill="1" applyBorder="1" applyAlignment="1" applyProtection="1">
      <alignment horizontal="center"/>
    </xf>
    <xf numFmtId="9" fontId="5" fillId="5" borderId="12" xfId="0" applyNumberFormat="1" applyFont="1" applyFill="1" applyBorder="1" applyProtection="1"/>
    <xf numFmtId="0" fontId="0" fillId="2" borderId="13" xfId="0" applyFill="1" applyBorder="1" applyProtection="1"/>
    <xf numFmtId="1" fontId="5" fillId="5" borderId="12" xfId="0" applyNumberFormat="1" applyFont="1" applyFill="1" applyBorder="1" applyProtection="1"/>
    <xf numFmtId="9" fontId="4" fillId="2" borderId="0" xfId="3" applyNumberFormat="1" applyFont="1" applyFill="1" applyBorder="1" applyAlignment="1" applyProtection="1">
      <alignment horizontal="center"/>
    </xf>
    <xf numFmtId="165" fontId="15" fillId="2" borderId="0" xfId="0" applyNumberFormat="1" applyFont="1" applyFill="1" applyBorder="1" applyAlignment="1" applyProtection="1">
      <alignment horizontal="center"/>
    </xf>
    <xf numFmtId="39" fontId="9" fillId="3" borderId="12" xfId="0" applyNumberFormat="1" applyFont="1" applyFill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5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9" fontId="4" fillId="2" borderId="5" xfId="3" applyNumberFormat="1" applyFont="1" applyFill="1" applyBorder="1" applyAlignment="1" applyProtection="1">
      <alignment horizontal="center"/>
    </xf>
    <xf numFmtId="164" fontId="4" fillId="2" borderId="5" xfId="0" applyNumberFormat="1" applyFont="1" applyFill="1" applyBorder="1" applyAlignment="1" applyProtection="1">
      <alignment horizontal="center"/>
    </xf>
    <xf numFmtId="0" fontId="0" fillId="2" borderId="5" xfId="0" applyFill="1" applyBorder="1" applyProtection="1"/>
    <xf numFmtId="0" fontId="0" fillId="2" borderId="15" xfId="0" applyFill="1" applyBorder="1" applyProtection="1"/>
    <xf numFmtId="9" fontId="5" fillId="2" borderId="0" xfId="0" applyNumberFormat="1" applyFont="1" applyFill="1" applyBorder="1" applyAlignment="1" applyProtection="1">
      <alignment horizontal="center"/>
    </xf>
    <xf numFmtId="0" fontId="0" fillId="2" borderId="1" xfId="0" applyFill="1" applyBorder="1" applyProtection="1"/>
    <xf numFmtId="9" fontId="4" fillId="2" borderId="8" xfId="0" applyNumberFormat="1" applyFont="1" applyFill="1" applyBorder="1" applyProtection="1"/>
    <xf numFmtId="0" fontId="5" fillId="2" borderId="11" xfId="0" applyFont="1" applyFill="1" applyBorder="1" applyAlignment="1" applyProtection="1">
      <alignment horizontal="left"/>
    </xf>
    <xf numFmtId="0" fontId="10" fillId="2" borderId="18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0" fontId="10" fillId="2" borderId="0" xfId="0" applyFont="1" applyFill="1" applyBorder="1" applyAlignment="1" applyProtection="1">
      <alignment horizontal="center" wrapText="1"/>
      <protection locked="0"/>
    </xf>
    <xf numFmtId="0" fontId="10" fillId="2" borderId="22" xfId="0" applyFont="1" applyFill="1" applyBorder="1" applyAlignment="1" applyProtection="1">
      <alignment horizontal="left" wrapText="1"/>
      <protection locked="0"/>
    </xf>
    <xf numFmtId="0" fontId="0" fillId="2" borderId="11" xfId="0" applyFill="1" applyBorder="1" applyProtection="1"/>
    <xf numFmtId="9" fontId="4" fillId="4" borderId="7" xfId="3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5" fillId="6" borderId="12" xfId="0" applyNumberFormat="1" applyFont="1" applyFill="1" applyBorder="1" applyAlignment="1" applyProtection="1">
      <alignment horizontal="center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39" fontId="14" fillId="2" borderId="12" xfId="1" applyNumberFormat="1" applyFont="1" applyFill="1" applyBorder="1" applyAlignment="1" applyProtection="1">
      <alignment horizontal="center"/>
    </xf>
    <xf numFmtId="2" fontId="5" fillId="2" borderId="12" xfId="0" applyNumberFormat="1" applyFont="1" applyFill="1" applyBorder="1" applyAlignment="1" applyProtection="1">
      <alignment horizontal="center"/>
    </xf>
    <xf numFmtId="166" fontId="4" fillId="2" borderId="0" xfId="0" applyNumberFormat="1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9" fontId="4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0" fontId="10" fillId="2" borderId="26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/>
    </xf>
    <xf numFmtId="9" fontId="10" fillId="2" borderId="0" xfId="0" applyNumberFormat="1" applyFont="1" applyFill="1" applyBorder="1" applyAlignment="1" applyProtection="1">
      <alignment horizontal="center" wrapText="1"/>
      <protection locked="0"/>
    </xf>
    <xf numFmtId="168" fontId="4" fillId="2" borderId="0" xfId="0" applyNumberFormat="1" applyFont="1" applyFill="1" applyBorder="1" applyProtection="1"/>
    <xf numFmtId="0" fontId="19" fillId="2" borderId="0" xfId="0" applyFont="1" applyFill="1" applyBorder="1" applyAlignment="1" applyProtection="1">
      <alignment horizontal="center"/>
    </xf>
    <xf numFmtId="169" fontId="4" fillId="2" borderId="0" xfId="0" applyNumberFormat="1" applyFont="1" applyFill="1" applyBorder="1" applyAlignment="1" applyProtection="1">
      <alignment horizontal="center"/>
    </xf>
    <xf numFmtId="0" fontId="0" fillId="2" borderId="14" xfId="0" applyFill="1" applyBorder="1" applyProtection="1"/>
    <xf numFmtId="9" fontId="4" fillId="2" borderId="8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0" fillId="0" borderId="29" xfId="0" applyBorder="1" applyProtection="1">
      <protection locked="0"/>
    </xf>
    <xf numFmtId="0" fontId="5" fillId="2" borderId="12" xfId="0" applyFont="1" applyFill="1" applyBorder="1" applyAlignment="1" applyProtection="1">
      <alignment horizontal="center"/>
    </xf>
    <xf numFmtId="39" fontId="5" fillId="2" borderId="0" xfId="0" applyNumberFormat="1" applyFont="1" applyFill="1" applyBorder="1" applyAlignment="1" applyProtection="1">
      <alignment horizontal="center"/>
    </xf>
    <xf numFmtId="168" fontId="5" fillId="2" borderId="12" xfId="3" applyNumberFormat="1" applyFont="1" applyFill="1" applyBorder="1" applyAlignment="1" applyProtection="1">
      <alignment horizontal="center"/>
    </xf>
    <xf numFmtId="170" fontId="4" fillId="8" borderId="4" xfId="0" applyNumberFormat="1" applyFont="1" applyFill="1" applyBorder="1" applyProtection="1"/>
    <xf numFmtId="0" fontId="5" fillId="2" borderId="0" xfId="0" applyFont="1" applyFill="1" applyBorder="1" applyProtection="1"/>
    <xf numFmtId="0" fontId="0" fillId="2" borderId="0" xfId="0" applyFill="1" applyProtection="1">
      <protection locked="0"/>
    </xf>
    <xf numFmtId="0" fontId="4" fillId="2" borderId="19" xfId="0" applyFont="1" applyFill="1" applyBorder="1" applyAlignment="1" applyProtection="1">
      <alignment horizontal="center"/>
    </xf>
    <xf numFmtId="37" fontId="4" fillId="2" borderId="19" xfId="0" applyNumberFormat="1" applyFont="1" applyFill="1" applyBorder="1" applyAlignment="1" applyProtection="1">
      <alignment horizontal="center"/>
    </xf>
    <xf numFmtId="0" fontId="15" fillId="2" borderId="0" xfId="0" applyNumberFormat="1" applyFont="1" applyFill="1" applyBorder="1" applyAlignment="1" applyProtection="1">
      <alignment horizontal="center"/>
      <protection locked="0"/>
    </xf>
    <xf numFmtId="168" fontId="5" fillId="2" borderId="0" xfId="0" applyNumberFormat="1" applyFont="1" applyFill="1" applyBorder="1" applyAlignment="1" applyProtection="1">
      <alignment horizontal="center"/>
    </xf>
    <xf numFmtId="170" fontId="4" fillId="8" borderId="35" xfId="0" applyNumberFormat="1" applyFont="1" applyFill="1" applyBorder="1" applyProtection="1"/>
    <xf numFmtId="0" fontId="17" fillId="2" borderId="0" xfId="0" applyFont="1" applyFill="1" applyBorder="1" applyAlignment="1" applyProtection="1">
      <alignment horizontal="right"/>
    </xf>
    <xf numFmtId="44" fontId="4" fillId="2" borderId="0" xfId="2" applyFont="1" applyFill="1" applyBorder="1" applyAlignment="1" applyProtection="1"/>
    <xf numFmtId="0" fontId="0" fillId="2" borderId="0" xfId="0" applyFill="1" applyBorder="1" applyAlignment="1" applyProtection="1">
      <alignment horizontal="right"/>
    </xf>
    <xf numFmtId="44" fontId="4" fillId="2" borderId="0" xfId="2" applyFont="1" applyFill="1" applyBorder="1" applyAlignment="1" applyProtection="1">
      <alignment horizontal="center"/>
    </xf>
    <xf numFmtId="0" fontId="0" fillId="2" borderId="36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22" fillId="2" borderId="11" xfId="0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left" vertical="center" wrapText="1"/>
      <protection locked="0"/>
    </xf>
    <xf numFmtId="0" fontId="10" fillId="2" borderId="20" xfId="0" applyFont="1" applyFill="1" applyBorder="1" applyAlignment="1" applyProtection="1">
      <alignment horizontal="left" vertical="center" wrapText="1"/>
      <protection locked="0"/>
    </xf>
    <xf numFmtId="0" fontId="10" fillId="2" borderId="21" xfId="0" applyFont="1" applyFill="1" applyBorder="1" applyAlignment="1" applyProtection="1">
      <alignment horizontal="left" wrapText="1"/>
      <protection locked="0"/>
    </xf>
    <xf numFmtId="9" fontId="4" fillId="2" borderId="0" xfId="3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Fill="1" applyBorder="1" applyAlignment="1" applyProtection="1">
      <alignment horizontal="center" wrapText="1"/>
      <protection locked="0"/>
    </xf>
    <xf numFmtId="39" fontId="14" fillId="2" borderId="0" xfId="1" applyNumberFormat="1" applyFont="1" applyFill="1" applyBorder="1" applyAlignment="1" applyProtection="1">
      <alignment horizontal="center"/>
    </xf>
    <xf numFmtId="2" fontId="5" fillId="2" borderId="21" xfId="0" applyNumberFormat="1" applyFont="1" applyFill="1" applyBorder="1" applyAlignment="1" applyProtection="1">
      <alignment horizontal="center"/>
    </xf>
    <xf numFmtId="0" fontId="4" fillId="2" borderId="23" xfId="0" applyFont="1" applyFill="1" applyBorder="1" applyAlignment="1" applyProtection="1">
      <alignment horizontal="center"/>
      <protection locked="0"/>
    </xf>
    <xf numFmtId="0" fontId="4" fillId="2" borderId="26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 applyProtection="1">
      <alignment horizontal="center"/>
      <protection locked="0"/>
    </xf>
    <xf numFmtId="0" fontId="0" fillId="2" borderId="26" xfId="0" applyFill="1" applyBorder="1" applyProtection="1">
      <protection locked="0"/>
    </xf>
    <xf numFmtId="9" fontId="4" fillId="2" borderId="26" xfId="0" applyNumberFormat="1" applyFont="1" applyFill="1" applyBorder="1" applyAlignment="1" applyProtection="1">
      <alignment horizontal="center"/>
      <protection locked="0"/>
    </xf>
    <xf numFmtId="164" fontId="4" fillId="2" borderId="26" xfId="0" applyNumberFormat="1" applyFont="1" applyFill="1" applyBorder="1" applyAlignment="1" applyProtection="1">
      <alignment horizontal="center"/>
      <protection locked="0"/>
    </xf>
    <xf numFmtId="2" fontId="5" fillId="2" borderId="22" xfId="0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Fill="1" applyBorder="1" applyAlignment="1" applyProtection="1">
      <alignment horizontal="center"/>
      <protection locked="0"/>
    </xf>
    <xf numFmtId="0" fontId="0" fillId="2" borderId="11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23" xfId="0" applyFill="1" applyBorder="1" applyProtection="1">
      <protection locked="0"/>
    </xf>
    <xf numFmtId="0" fontId="23" fillId="2" borderId="26" xfId="0" applyFont="1" applyFill="1" applyBorder="1" applyAlignment="1" applyProtection="1">
      <alignment horizontal="left"/>
      <protection locked="0"/>
    </xf>
    <xf numFmtId="0" fontId="5" fillId="2" borderId="22" xfId="0" applyFont="1" applyFill="1" applyBorder="1" applyProtection="1"/>
    <xf numFmtId="0" fontId="5" fillId="2" borderId="0" xfId="0" applyFont="1" applyFill="1" applyBorder="1" applyProtection="1">
      <protection locked="0"/>
    </xf>
    <xf numFmtId="0" fontId="23" fillId="2" borderId="0" xfId="0" applyFont="1" applyFill="1" applyBorder="1" applyAlignment="1" applyProtection="1">
      <alignment horizontal="left"/>
      <protection locked="0"/>
    </xf>
    <xf numFmtId="0" fontId="0" fillId="2" borderId="14" xfId="0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3" fillId="2" borderId="5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Protection="1"/>
    <xf numFmtId="0" fontId="24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/>
    <xf numFmtId="0" fontId="4" fillId="9" borderId="24" xfId="0" applyFont="1" applyFill="1" applyBorder="1" applyProtection="1"/>
    <xf numFmtId="0" fontId="4" fillId="9" borderId="25" xfId="0" applyFont="1" applyFill="1" applyBorder="1" applyProtection="1"/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2" fillId="0" borderId="12" xfId="0" applyFont="1" applyBorder="1" applyProtection="1">
      <protection locked="0"/>
    </xf>
    <xf numFmtId="9" fontId="0" fillId="0" borderId="12" xfId="3" applyFont="1" applyBorder="1" applyProtection="1">
      <protection locked="0"/>
    </xf>
    <xf numFmtId="0" fontId="0" fillId="0" borderId="12" xfId="0" applyBorder="1" applyProtection="1">
      <protection locked="0"/>
    </xf>
    <xf numFmtId="43" fontId="0" fillId="0" borderId="12" xfId="1" applyFont="1" applyBorder="1" applyProtection="1">
      <protection locked="0"/>
    </xf>
    <xf numFmtId="0" fontId="13" fillId="2" borderId="10" xfId="0" applyFont="1" applyFill="1" applyBorder="1" applyAlignment="1" applyProtection="1">
      <alignment horizontal="center"/>
    </xf>
    <xf numFmtId="39" fontId="0" fillId="2" borderId="13" xfId="0" applyNumberFormat="1" applyFill="1" applyBorder="1" applyProtection="1"/>
    <xf numFmtId="39" fontId="9" fillId="3" borderId="37" xfId="0" applyNumberFormat="1" applyFont="1" applyFill="1" applyBorder="1" applyAlignment="1" applyProtection="1">
      <alignment horizontal="center"/>
    </xf>
    <xf numFmtId="0" fontId="5" fillId="2" borderId="23" xfId="0" applyNumberFormat="1" applyFont="1" applyFill="1" applyBorder="1" applyAlignment="1" applyProtection="1">
      <alignment horizontal="center" wrapText="1"/>
      <protection locked="0"/>
    </xf>
    <xf numFmtId="164" fontId="4" fillId="2" borderId="26" xfId="0" applyNumberFormat="1" applyFont="1" applyFill="1" applyBorder="1" applyAlignment="1" applyProtection="1">
      <alignment horizontal="center"/>
    </xf>
    <xf numFmtId="0" fontId="5" fillId="2" borderId="23" xfId="0" applyNumberFormat="1" applyFont="1" applyFill="1" applyBorder="1" applyAlignment="1" applyProtection="1">
      <alignment horizontal="center"/>
      <protection locked="0"/>
    </xf>
    <xf numFmtId="0" fontId="5" fillId="2" borderId="13" xfId="0" applyFont="1" applyFill="1" applyBorder="1" applyAlignment="1" applyProtection="1">
      <alignment horizontal="center"/>
    </xf>
    <xf numFmtId="0" fontId="17" fillId="2" borderId="13" xfId="0" applyFont="1" applyFill="1" applyBorder="1" applyAlignment="1" applyProtection="1">
      <alignment horizontal="center"/>
    </xf>
    <xf numFmtId="170" fontId="0" fillId="2" borderId="13" xfId="0" applyNumberFormat="1" applyFill="1" applyBorder="1" applyProtection="1"/>
    <xf numFmtId="167" fontId="7" fillId="2" borderId="0" xfId="0" applyNumberFormat="1" applyFont="1" applyFill="1" applyBorder="1" applyAlignment="1" applyProtection="1">
      <alignment horizontal="center" wrapText="1"/>
      <protection locked="0"/>
    </xf>
    <xf numFmtId="9" fontId="7" fillId="2" borderId="0" xfId="0" applyNumberFormat="1" applyFont="1" applyFill="1" applyBorder="1" applyAlignment="1" applyProtection="1">
      <alignment horizontal="center" wrapText="1"/>
      <protection locked="0"/>
    </xf>
    <xf numFmtId="0" fontId="7" fillId="2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171" fontId="27" fillId="0" borderId="12" xfId="1" applyNumberFormat="1" applyFont="1" applyBorder="1" applyAlignment="1">
      <alignment horizontal="right"/>
    </xf>
    <xf numFmtId="43" fontId="27" fillId="0" borderId="12" xfId="1" applyFont="1" applyBorder="1"/>
    <xf numFmtId="43" fontId="27" fillId="0" borderId="12" xfId="1" applyFont="1" applyBorder="1" applyAlignment="1">
      <alignment horizontal="right"/>
    </xf>
    <xf numFmtId="9" fontId="27" fillId="0" borderId="12" xfId="3" applyFont="1" applyBorder="1" applyAlignment="1">
      <alignment horizontal="right"/>
    </xf>
    <xf numFmtId="171" fontId="27" fillId="0" borderId="12" xfId="1" applyNumberFormat="1" applyFont="1" applyBorder="1"/>
    <xf numFmtId="9" fontId="27" fillId="0" borderId="12" xfId="3" applyFont="1" applyBorder="1"/>
    <xf numFmtId="171" fontId="0" fillId="0" borderId="12" xfId="1" applyNumberFormat="1" applyFont="1" applyBorder="1"/>
    <xf numFmtId="43" fontId="0" fillId="0" borderId="12" xfId="1" applyFont="1" applyBorder="1"/>
    <xf numFmtId="9" fontId="0" fillId="0" borderId="12" xfId="3" applyFont="1" applyBorder="1"/>
    <xf numFmtId="0" fontId="4" fillId="4" borderId="7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/>
    </xf>
    <xf numFmtId="0" fontId="2" fillId="5" borderId="2" xfId="0" applyFont="1" applyFill="1" applyBorder="1" applyAlignment="1" applyProtection="1">
      <alignment horizontal="center"/>
    </xf>
    <xf numFmtId="0" fontId="2" fillId="2" borderId="2" xfId="0" applyFont="1" applyFill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9" fontId="5" fillId="0" borderId="12" xfId="0" applyNumberFormat="1" applyFont="1" applyFill="1" applyBorder="1" applyAlignment="1" applyProtection="1">
      <alignment horizontal="center"/>
    </xf>
    <xf numFmtId="43" fontId="4" fillId="0" borderId="12" xfId="1" applyFont="1" applyFill="1" applyBorder="1" applyProtection="1"/>
    <xf numFmtId="0" fontId="5" fillId="2" borderId="12" xfId="0" applyNumberFormat="1" applyFont="1" applyFill="1" applyBorder="1" applyAlignment="1" applyProtection="1">
      <alignment horizontal="center" wrapText="1"/>
    </xf>
    <xf numFmtId="0" fontId="5" fillId="2" borderId="12" xfId="0" applyNumberFormat="1" applyFont="1" applyFill="1" applyBorder="1" applyAlignment="1" applyProtection="1">
      <alignment horizontal="center"/>
    </xf>
    <xf numFmtId="9" fontId="4" fillId="0" borderId="12" xfId="3" applyFont="1" applyFill="1" applyBorder="1" applyAlignment="1" applyProtection="1">
      <alignment horizontal="center"/>
    </xf>
    <xf numFmtId="170" fontId="0" fillId="0" borderId="32" xfId="0" applyNumberFormat="1" applyFill="1" applyBorder="1" applyProtection="1">
      <protection locked="0"/>
    </xf>
    <xf numFmtId="9" fontId="0" fillId="0" borderId="34" xfId="3" applyFont="1" applyFill="1" applyBorder="1" applyProtection="1">
      <protection locked="0"/>
    </xf>
    <xf numFmtId="170" fontId="0" fillId="8" borderId="38" xfId="0" applyNumberFormat="1" applyFill="1" applyBorder="1" applyProtection="1"/>
    <xf numFmtId="170" fontId="0" fillId="2" borderId="12" xfId="0" applyNumberFormat="1" applyFill="1" applyBorder="1" applyProtection="1"/>
    <xf numFmtId="0" fontId="4" fillId="7" borderId="12" xfId="0" applyFont="1" applyFill="1" applyBorder="1" applyAlignment="1" applyProtection="1">
      <alignment wrapText="1"/>
    </xf>
    <xf numFmtId="2" fontId="5" fillId="2" borderId="12" xfId="3" applyNumberFormat="1" applyFont="1" applyFill="1" applyBorder="1" applyAlignment="1" applyProtection="1">
      <alignment horizontal="center"/>
    </xf>
    <xf numFmtId="44" fontId="5" fillId="2" borderId="12" xfId="2" applyFont="1" applyFill="1" applyBorder="1" applyAlignment="1" applyProtection="1">
      <alignment horizontal="center"/>
    </xf>
    <xf numFmtId="0" fontId="4" fillId="0" borderId="20" xfId="0" applyFont="1" applyFill="1" applyBorder="1" applyAlignment="1" applyProtection="1"/>
    <xf numFmtId="0" fontId="0" fillId="0" borderId="0" xfId="0" applyFill="1" applyBorder="1" applyProtection="1"/>
    <xf numFmtId="0" fontId="0" fillId="10" borderId="4" xfId="0" applyFill="1" applyBorder="1" applyProtection="1">
      <protection locked="0"/>
    </xf>
    <xf numFmtId="0" fontId="7" fillId="10" borderId="4" xfId="0" applyFont="1" applyFill="1" applyBorder="1" applyAlignment="1" applyProtection="1">
      <alignment horizontal="center"/>
      <protection locked="0"/>
    </xf>
    <xf numFmtId="168" fontId="5" fillId="2" borderId="0" xfId="3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left" wrapText="1"/>
      <protection locked="0"/>
    </xf>
    <xf numFmtId="0" fontId="4" fillId="2" borderId="25" xfId="0" applyFont="1" applyFill="1" applyBorder="1" applyAlignment="1" applyProtection="1">
      <alignment horizontal="center"/>
    </xf>
    <xf numFmtId="37" fontId="4" fillId="2" borderId="12" xfId="0" applyNumberFormat="1" applyFont="1" applyFill="1" applyBorder="1" applyAlignment="1" applyProtection="1">
      <alignment horizontal="center"/>
    </xf>
    <xf numFmtId="10" fontId="5" fillId="2" borderId="0" xfId="3" applyNumberFormat="1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5" fillId="2" borderId="20" xfId="0" applyFont="1" applyFill="1" applyBorder="1" applyProtection="1"/>
    <xf numFmtId="0" fontId="4" fillId="2" borderId="21" xfId="0" applyFont="1" applyFill="1" applyBorder="1" applyAlignment="1" applyProtection="1">
      <alignment horizontal="center"/>
    </xf>
    <xf numFmtId="0" fontId="0" fillId="0" borderId="20" xfId="0" applyBorder="1" applyProtection="1">
      <protection locked="0"/>
    </xf>
    <xf numFmtId="0" fontId="5" fillId="2" borderId="23" xfId="0" applyFont="1" applyFill="1" applyBorder="1" applyProtection="1"/>
    <xf numFmtId="0" fontId="0" fillId="2" borderId="26" xfId="0" applyFill="1" applyBorder="1" applyProtection="1"/>
    <xf numFmtId="0" fontId="4" fillId="2" borderId="22" xfId="0" applyFont="1" applyFill="1" applyBorder="1" applyAlignment="1" applyProtection="1">
      <alignment horizontal="center"/>
    </xf>
    <xf numFmtId="0" fontId="0" fillId="2" borderId="18" xfId="0" applyFill="1" applyBorder="1" applyProtection="1"/>
    <xf numFmtId="0" fontId="5" fillId="2" borderId="24" xfId="0" applyFont="1" applyFill="1" applyBorder="1" applyProtection="1"/>
    <xf numFmtId="0" fontId="4" fillId="7" borderId="24" xfId="0" applyFont="1" applyFill="1" applyBorder="1" applyAlignment="1" applyProtection="1">
      <alignment horizontal="center" wrapText="1"/>
    </xf>
    <xf numFmtId="0" fontId="4" fillId="7" borderId="12" xfId="0" applyFont="1" applyFill="1" applyBorder="1" applyAlignment="1" applyProtection="1">
      <alignment horizontal="center" wrapText="1"/>
    </xf>
    <xf numFmtId="0" fontId="0" fillId="0" borderId="39" xfId="0" applyBorder="1" applyProtection="1">
      <protection locked="0"/>
    </xf>
    <xf numFmtId="17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10" fontId="0" fillId="0" borderId="0" xfId="0" applyNumberFormat="1" applyFill="1" applyBorder="1" applyProtection="1">
      <protection locked="0"/>
    </xf>
    <xf numFmtId="0" fontId="0" fillId="7" borderId="30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4" fillId="11" borderId="24" xfId="0" applyFont="1" applyFill="1" applyBorder="1" applyAlignment="1" applyProtection="1">
      <alignment horizontal="center"/>
    </xf>
    <xf numFmtId="0" fontId="4" fillId="11" borderId="18" xfId="0" applyFont="1" applyFill="1" applyBorder="1" applyAlignment="1" applyProtection="1">
      <alignment horizontal="center"/>
    </xf>
    <xf numFmtId="0" fontId="4" fillId="11" borderId="25" xfId="0" applyFont="1" applyFill="1" applyBorder="1" applyAlignment="1" applyProtection="1">
      <alignment horizontal="center"/>
    </xf>
    <xf numFmtId="168" fontId="5" fillId="2" borderId="0" xfId="3" applyNumberFormat="1" applyFont="1" applyFill="1" applyBorder="1" applyAlignment="1" applyProtection="1">
      <alignment horizontal="center"/>
    </xf>
    <xf numFmtId="2" fontId="5" fillId="6" borderId="12" xfId="3" applyNumberFormat="1" applyFont="1" applyFill="1" applyBorder="1" applyAlignment="1" applyProtection="1">
      <alignment horizontal="center"/>
      <protection locked="0"/>
    </xf>
    <xf numFmtId="0" fontId="26" fillId="6" borderId="12" xfId="0" applyFont="1" applyFill="1" applyBorder="1" applyAlignment="1" applyProtection="1">
      <alignment horizontal="center"/>
      <protection locked="0"/>
    </xf>
    <xf numFmtId="0" fontId="21" fillId="6" borderId="1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</xf>
    <xf numFmtId="168" fontId="5" fillId="2" borderId="0" xfId="3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left" wrapText="1"/>
      <protection locked="0"/>
    </xf>
    <xf numFmtId="0" fontId="2" fillId="10" borderId="27" xfId="0" applyFont="1" applyFill="1" applyBorder="1" applyAlignment="1" applyProtection="1">
      <alignment horizontal="center"/>
      <protection locked="0"/>
    </xf>
    <xf numFmtId="0" fontId="2" fillId="10" borderId="28" xfId="0" applyFont="1" applyFill="1" applyBorder="1" applyAlignment="1" applyProtection="1">
      <alignment horizontal="center"/>
      <protection locked="0"/>
    </xf>
    <xf numFmtId="0" fontId="4" fillId="11" borderId="24" xfId="0" applyFont="1" applyFill="1" applyBorder="1" applyAlignment="1" applyProtection="1">
      <alignment horizontal="center"/>
    </xf>
    <xf numFmtId="0" fontId="4" fillId="11" borderId="18" xfId="0" applyFont="1" applyFill="1" applyBorder="1" applyAlignment="1" applyProtection="1">
      <alignment horizontal="center"/>
    </xf>
    <xf numFmtId="0" fontId="4" fillId="11" borderId="25" xfId="0" applyFont="1" applyFill="1" applyBorder="1" applyAlignment="1" applyProtection="1">
      <alignment horizontal="center"/>
    </xf>
    <xf numFmtId="170" fontId="0" fillId="2" borderId="12" xfId="0" applyNumberFormat="1" applyFill="1" applyBorder="1" applyProtection="1">
      <protection locked="0"/>
    </xf>
    <xf numFmtId="0" fontId="5" fillId="2" borderId="0" xfId="0" applyFont="1" applyFill="1" applyBorder="1" applyAlignment="1" applyProtection="1">
      <alignment horizontal="right"/>
    </xf>
    <xf numFmtId="44" fontId="5" fillId="2" borderId="0" xfId="2" applyFont="1" applyFill="1" applyBorder="1" applyAlignment="1" applyProtection="1">
      <alignment horizontal="center"/>
    </xf>
    <xf numFmtId="170" fontId="0" fillId="2" borderId="40" xfId="0" applyNumberFormat="1" applyFill="1" applyBorder="1" applyProtection="1">
      <protection locked="0"/>
    </xf>
    <xf numFmtId="168" fontId="5" fillId="2" borderId="0" xfId="3" applyNumberFormat="1" applyFont="1" applyFill="1" applyBorder="1" applyAlignment="1" applyProtection="1">
      <alignment horizontal="center"/>
    </xf>
    <xf numFmtId="44" fontId="5" fillId="2" borderId="0" xfId="2" applyFont="1" applyFill="1" applyBorder="1" applyAlignment="1" applyProtection="1">
      <alignment horizontal="center"/>
      <protection locked="0"/>
    </xf>
    <xf numFmtId="166" fontId="4" fillId="0" borderId="16" xfId="0" applyNumberFormat="1" applyFont="1" applyFill="1" applyBorder="1" applyAlignment="1" applyProtection="1">
      <alignment horizontal="center" vertical="center"/>
    </xf>
    <xf numFmtId="166" fontId="4" fillId="0" borderId="17" xfId="0" applyNumberFormat="1" applyFont="1" applyFill="1" applyBorder="1" applyAlignment="1" applyProtection="1">
      <alignment horizontal="center" vertical="center"/>
    </xf>
    <xf numFmtId="166" fontId="4" fillId="0" borderId="20" xfId="0" applyNumberFormat="1" applyFont="1" applyFill="1" applyBorder="1" applyAlignment="1" applyProtection="1">
      <alignment horizontal="center" vertical="center"/>
    </xf>
    <xf numFmtId="166" fontId="4" fillId="0" borderId="21" xfId="0" applyNumberFormat="1" applyFont="1" applyFill="1" applyBorder="1" applyAlignment="1" applyProtection="1">
      <alignment horizontal="center" vertical="center"/>
    </xf>
    <xf numFmtId="166" fontId="4" fillId="0" borderId="23" xfId="0" applyNumberFormat="1" applyFont="1" applyFill="1" applyBorder="1" applyAlignment="1" applyProtection="1">
      <alignment horizontal="center" vertical="center"/>
    </xf>
    <xf numFmtId="166" fontId="4" fillId="0" borderId="22" xfId="0" applyNumberFormat="1" applyFont="1" applyFill="1" applyBorder="1" applyAlignment="1" applyProtection="1">
      <alignment horizontal="center" vertical="center"/>
    </xf>
    <xf numFmtId="0" fontId="29" fillId="0" borderId="16" xfId="0" applyFont="1" applyFill="1" applyBorder="1" applyAlignment="1" applyProtection="1">
      <alignment horizontal="left" wrapText="1"/>
      <protection locked="0"/>
    </xf>
    <xf numFmtId="0" fontId="29" fillId="0" borderId="19" xfId="0" applyFont="1" applyFill="1" applyBorder="1" applyAlignment="1" applyProtection="1">
      <alignment horizontal="left" wrapText="1"/>
      <protection locked="0"/>
    </xf>
    <xf numFmtId="0" fontId="29" fillId="0" borderId="17" xfId="0" applyFont="1" applyFill="1" applyBorder="1" applyAlignment="1" applyProtection="1">
      <alignment horizontal="left" wrapText="1"/>
      <protection locked="0"/>
    </xf>
    <xf numFmtId="0" fontId="10" fillId="2" borderId="24" xfId="0" applyFont="1" applyFill="1" applyBorder="1" applyAlignment="1" applyProtection="1">
      <alignment horizontal="left" wrapText="1"/>
      <protection locked="0"/>
    </xf>
    <xf numFmtId="0" fontId="10" fillId="2" borderId="18" xfId="0" applyFont="1" applyFill="1" applyBorder="1" applyAlignment="1" applyProtection="1">
      <alignment horizontal="left" wrapText="1"/>
      <protection locked="0"/>
    </xf>
    <xf numFmtId="0" fontId="10" fillId="2" borderId="25" xfId="0" applyFont="1" applyFill="1" applyBorder="1" applyAlignment="1" applyProtection="1">
      <alignment horizontal="left" wrapText="1"/>
      <protection locked="0"/>
    </xf>
    <xf numFmtId="0" fontId="16" fillId="3" borderId="1" xfId="0" applyFont="1" applyFill="1" applyBorder="1" applyAlignment="1" applyProtection="1">
      <alignment horizontal="left"/>
    </xf>
    <xf numFmtId="0" fontId="16" fillId="3" borderId="3" xfId="0" applyFont="1" applyFill="1" applyBorder="1" applyAlignment="1" applyProtection="1">
      <alignment horizontal="left"/>
    </xf>
    <xf numFmtId="0" fontId="4" fillId="7" borderId="24" xfId="0" applyFont="1" applyFill="1" applyBorder="1" applyAlignment="1" applyProtection="1">
      <alignment horizontal="center"/>
    </xf>
    <xf numFmtId="0" fontId="4" fillId="7" borderId="18" xfId="0" applyFont="1" applyFill="1" applyBorder="1" applyAlignment="1" applyProtection="1">
      <alignment horizontal="center"/>
    </xf>
    <xf numFmtId="0" fontId="4" fillId="7" borderId="25" xfId="0" applyFont="1" applyFill="1" applyBorder="1" applyAlignment="1" applyProtection="1">
      <alignment horizontal="center"/>
    </xf>
    <xf numFmtId="0" fontId="29" fillId="2" borderId="16" xfId="0" applyFont="1" applyFill="1" applyBorder="1" applyAlignment="1" applyProtection="1">
      <alignment horizontal="left" wrapText="1"/>
      <protection locked="0"/>
    </xf>
    <xf numFmtId="0" fontId="29" fillId="2" borderId="19" xfId="0" applyFont="1" applyFill="1" applyBorder="1" applyAlignment="1" applyProtection="1">
      <alignment horizontal="left" wrapText="1"/>
      <protection locked="0"/>
    </xf>
    <xf numFmtId="0" fontId="29" fillId="2" borderId="17" xfId="0" applyFont="1" applyFill="1" applyBorder="1" applyAlignment="1" applyProtection="1">
      <alignment horizontal="left" wrapText="1"/>
      <protection locked="0"/>
    </xf>
    <xf numFmtId="0" fontId="18" fillId="2" borderId="16" xfId="0" applyFont="1" applyFill="1" applyBorder="1" applyAlignment="1" applyProtection="1">
      <alignment horizontal="left" wrapText="1"/>
      <protection locked="0"/>
    </xf>
    <xf numFmtId="0" fontId="18" fillId="2" borderId="19" xfId="0" applyFont="1" applyFill="1" applyBorder="1" applyAlignment="1" applyProtection="1">
      <alignment horizontal="left" wrapText="1"/>
      <protection locked="0"/>
    </xf>
    <xf numFmtId="0" fontId="18" fillId="2" borderId="17" xfId="0" applyFont="1" applyFill="1" applyBorder="1" applyAlignment="1" applyProtection="1">
      <alignment horizontal="left" wrapText="1"/>
      <protection locked="0"/>
    </xf>
    <xf numFmtId="0" fontId="4" fillId="2" borderId="0" xfId="0" applyFont="1" applyFill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left"/>
    </xf>
    <xf numFmtId="0" fontId="9" fillId="3" borderId="3" xfId="0" applyFont="1" applyFill="1" applyBorder="1" applyAlignment="1" applyProtection="1">
      <alignment horizontal="left"/>
    </xf>
    <xf numFmtId="0" fontId="17" fillId="2" borderId="20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168" fontId="5" fillId="2" borderId="20" xfId="3" applyNumberFormat="1" applyFont="1" applyFill="1" applyBorder="1" applyAlignment="1" applyProtection="1">
      <alignment horizontal="center"/>
    </xf>
    <xf numFmtId="168" fontId="5" fillId="2" borderId="0" xfId="3" applyNumberFormat="1" applyFont="1" applyFill="1" applyBorder="1" applyAlignment="1" applyProtection="1">
      <alignment horizontal="center"/>
    </xf>
    <xf numFmtId="10" fontId="4" fillId="8" borderId="1" xfId="3" applyNumberFormat="1" applyFont="1" applyFill="1" applyBorder="1" applyAlignment="1" applyProtection="1">
      <alignment horizontal="center"/>
    </xf>
    <xf numFmtId="10" fontId="4" fillId="8" borderId="3" xfId="3" applyNumberFormat="1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/>
    </xf>
    <xf numFmtId="10" fontId="4" fillId="0" borderId="0" xfId="3" applyNumberFormat="1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10" fontId="5" fillId="2" borderId="0" xfId="3" applyNumberFormat="1" applyFont="1" applyFill="1" applyBorder="1" applyAlignment="1" applyProtection="1">
      <alignment horizontal="center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18" xfId="0" applyFont="1" applyFill="1" applyBorder="1" applyAlignment="1" applyProtection="1">
      <alignment horizontal="center"/>
      <protection locked="0"/>
    </xf>
    <xf numFmtId="0" fontId="2" fillId="7" borderId="25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right"/>
    </xf>
    <xf numFmtId="0" fontId="0" fillId="2" borderId="21" xfId="0" applyFill="1" applyBorder="1" applyAlignment="1" applyProtection="1">
      <alignment horizontal="right"/>
    </xf>
    <xf numFmtId="166" fontId="4" fillId="0" borderId="19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6" fontId="4" fillId="0" borderId="26" xfId="0" applyNumberFormat="1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left" wrapText="1"/>
      <protection locked="0"/>
    </xf>
    <xf numFmtId="0" fontId="10" fillId="2" borderId="0" xfId="0" applyFont="1" applyFill="1" applyBorder="1" applyAlignment="1" applyProtection="1">
      <alignment horizontal="left" wrapText="1"/>
      <protection locked="0"/>
    </xf>
    <xf numFmtId="0" fontId="4" fillId="2" borderId="24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4" fillId="11" borderId="24" xfId="0" applyFont="1" applyFill="1" applyBorder="1" applyAlignment="1" applyProtection="1">
      <alignment horizontal="center"/>
    </xf>
    <xf numFmtId="0" fontId="4" fillId="11" borderId="18" xfId="0" applyFont="1" applyFill="1" applyBorder="1" applyAlignment="1" applyProtection="1">
      <alignment horizontal="center"/>
    </xf>
    <xf numFmtId="0" fontId="4" fillId="11" borderId="25" xfId="0" applyFont="1" applyFill="1" applyBorder="1" applyAlignment="1" applyProtection="1">
      <alignment horizontal="center"/>
    </xf>
    <xf numFmtId="0" fontId="5" fillId="2" borderId="24" xfId="0" applyFont="1" applyFill="1" applyBorder="1" applyAlignment="1" applyProtection="1">
      <alignment horizontal="center"/>
    </xf>
    <xf numFmtId="0" fontId="5" fillId="2" borderId="25" xfId="0" applyFont="1" applyFill="1" applyBorder="1" applyAlignment="1" applyProtection="1">
      <alignment horizontal="center"/>
    </xf>
    <xf numFmtId="37" fontId="4" fillId="2" borderId="24" xfId="0" applyNumberFormat="1" applyFont="1" applyFill="1" applyBorder="1" applyAlignment="1" applyProtection="1">
      <alignment horizontal="center"/>
    </xf>
    <xf numFmtId="37" fontId="4" fillId="2" borderId="25" xfId="0" applyNumberFormat="1" applyFont="1" applyFill="1" applyBorder="1" applyAlignment="1" applyProtection="1">
      <alignment horizontal="center"/>
    </xf>
    <xf numFmtId="37" fontId="5" fillId="2" borderId="24" xfId="0" applyNumberFormat="1" applyFont="1" applyFill="1" applyBorder="1" applyAlignment="1" applyProtection="1">
      <alignment horizontal="center"/>
    </xf>
    <xf numFmtId="37" fontId="5" fillId="2" borderId="25" xfId="0" applyNumberFormat="1" applyFont="1" applyFill="1" applyBorder="1" applyAlignment="1" applyProtection="1">
      <alignment horizontal="center"/>
    </xf>
    <xf numFmtId="37" fontId="4" fillId="2" borderId="12" xfId="0" applyNumberFormat="1" applyFont="1" applyFill="1" applyBorder="1" applyAlignment="1" applyProtection="1">
      <alignment horizontal="center"/>
    </xf>
    <xf numFmtId="37" fontId="5" fillId="2" borderId="12" xfId="0" applyNumberFormat="1" applyFont="1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5" fontId="4" fillId="6" borderId="1" xfId="2" applyNumberFormat="1" applyFont="1" applyFill="1" applyBorder="1" applyAlignment="1" applyProtection="1">
      <alignment horizontal="center"/>
      <protection locked="0"/>
    </xf>
    <xf numFmtId="5" fontId="4" fillId="6" borderId="3" xfId="2" applyNumberFormat="1" applyFont="1" applyFill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2E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51</xdr:row>
      <xdr:rowOff>47625</xdr:rowOff>
    </xdr:from>
    <xdr:to>
      <xdr:col>8</xdr:col>
      <xdr:colOff>685800</xdr:colOff>
      <xdr:row>54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47950" y="10344150"/>
          <a:ext cx="324802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A volume bonus will</a:t>
          </a:r>
          <a:r>
            <a:rPr lang="en-US" sz="1000" baseline="0"/>
            <a:t> be paid of up to 0.5% per unit sold of total monthly gross. The bonus will accumulate at a rate of .5% 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356"/>
  <sheetViews>
    <sheetView tabSelected="1" topLeftCell="C48" zoomScaleNormal="100" workbookViewId="0">
      <selection activeCell="D53" sqref="D53"/>
    </sheetView>
  </sheetViews>
  <sheetFormatPr defaultColWidth="9.140625" defaultRowHeight="15" x14ac:dyDescent="0.25"/>
  <cols>
    <col min="1" max="1" width="3.42578125" style="4" customWidth="1"/>
    <col min="2" max="2" width="16.28515625" style="4" customWidth="1"/>
    <col min="3" max="3" width="7.42578125" style="4" customWidth="1"/>
    <col min="4" max="4" width="13.42578125" style="4" customWidth="1"/>
    <col min="5" max="5" width="10.140625" style="4" customWidth="1"/>
    <col min="6" max="6" width="10.5703125" style="4" customWidth="1"/>
    <col min="7" max="8" width="12" style="4" customWidth="1"/>
    <col min="9" max="9" width="11.7109375" style="4" customWidth="1"/>
    <col min="10" max="10" width="10.42578125" style="4" bestFit="1" customWidth="1"/>
    <col min="11" max="11" width="12.140625" style="4" customWidth="1"/>
    <col min="12" max="12" width="10.42578125" style="4" customWidth="1"/>
    <col min="13" max="13" width="10.7109375" style="4" customWidth="1"/>
    <col min="14" max="14" width="11.85546875" style="4" bestFit="1" customWidth="1"/>
    <col min="15" max="15" width="9.42578125" style="4" customWidth="1"/>
    <col min="16" max="16" width="9.140625" style="4"/>
    <col min="17" max="17" width="9.42578125" style="4" customWidth="1"/>
    <col min="18" max="18" width="12.85546875" style="4" customWidth="1"/>
    <col min="19" max="19" width="5.140625" style="185" customWidth="1"/>
    <col min="20" max="20" width="18.42578125" style="185" bestFit="1" customWidth="1"/>
    <col min="21" max="21" width="13.7109375" style="185" customWidth="1"/>
    <col min="22" max="23" width="9.140625" style="185"/>
    <col min="24" max="24" width="13.28515625" style="185" customWidth="1"/>
    <col min="25" max="26" width="9.140625" style="185"/>
    <col min="27" max="27" width="11.140625" style="185" customWidth="1"/>
    <col min="28" max="28" width="12" style="185" customWidth="1"/>
    <col min="29" max="32" width="9.140625" style="185"/>
    <col min="33" max="33" width="11.5703125" style="185" customWidth="1"/>
    <col min="34" max="35" width="9.140625" style="185"/>
    <col min="36" max="36" width="12.42578125" style="185" customWidth="1"/>
    <col min="37" max="38" width="9.140625" style="185"/>
    <col min="39" max="39" width="16.7109375" style="185" customWidth="1"/>
    <col min="40" max="53" width="9.140625" style="185"/>
    <col min="54" max="16384" width="9.140625" style="4"/>
  </cols>
  <sheetData>
    <row r="1" spans="1:5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53" t="s">
        <v>1</v>
      </c>
      <c r="O1" s="253"/>
      <c r="P1" s="253"/>
      <c r="Q1" s="253"/>
      <c r="R1" s="25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18.75" thickBo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 t="s">
        <v>2</v>
      </c>
      <c r="P2" s="6" t="s">
        <v>3</v>
      </c>
      <c r="Q2" s="6" t="s">
        <v>4</v>
      </c>
      <c r="R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5.75" thickBot="1" x14ac:dyDescent="0.3">
      <c r="A3" s="7" t="s">
        <v>5</v>
      </c>
      <c r="B3" s="8"/>
      <c r="C3" s="254"/>
      <c r="D3" s="255"/>
      <c r="E3" s="255"/>
      <c r="F3" s="255"/>
      <c r="G3" s="256"/>
      <c r="H3" s="3"/>
      <c r="I3" s="9"/>
      <c r="J3" s="257"/>
      <c r="K3" s="257"/>
      <c r="L3" s="191"/>
      <c r="M3" s="3"/>
      <c r="N3" s="10"/>
      <c r="O3" s="182"/>
      <c r="P3" s="183"/>
      <c r="Q3" s="182"/>
      <c r="R3" s="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11"/>
      <c r="B4" s="3"/>
      <c r="C4" s="3"/>
      <c r="D4" s="3"/>
      <c r="E4" s="3"/>
      <c r="F4" s="3"/>
      <c r="G4" s="3"/>
      <c r="H4" s="3"/>
      <c r="I4" s="3"/>
      <c r="J4" s="12"/>
      <c r="K4" s="3"/>
      <c r="L4" s="3"/>
      <c r="M4" s="3"/>
      <c r="N4" s="258" t="s">
        <v>6</v>
      </c>
      <c r="O4" s="258"/>
      <c r="P4" s="258"/>
      <c r="Q4" s="258"/>
      <c r="R4" s="25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5.75" thickBot="1" x14ac:dyDescent="0.3">
      <c r="A5" s="3"/>
      <c r="B5" s="2"/>
      <c r="C5" s="3"/>
      <c r="D5" s="9"/>
      <c r="E5" s="9"/>
      <c r="F5" s="9"/>
      <c r="G5" s="10"/>
      <c r="H5" s="9"/>
      <c r="I5" s="9"/>
      <c r="J5" s="13"/>
      <c r="K5" s="3"/>
      <c r="L5" s="3"/>
      <c r="M5" s="14"/>
      <c r="N5" s="259"/>
      <c r="O5" s="259"/>
      <c r="P5" s="259"/>
      <c r="Q5" s="259"/>
      <c r="R5" s="259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6.25" thickBot="1" x14ac:dyDescent="0.3">
      <c r="A6" s="260" t="s">
        <v>7</v>
      </c>
      <c r="B6" s="261"/>
      <c r="C6" s="15">
        <v>0.1</v>
      </c>
      <c r="D6" s="16"/>
      <c r="E6" s="17"/>
      <c r="F6" s="18"/>
      <c r="G6" s="156" t="s">
        <v>8</v>
      </c>
      <c r="H6" s="156" t="s">
        <v>9</v>
      </c>
      <c r="I6" s="156" t="s">
        <v>10</v>
      </c>
      <c r="J6" s="156" t="s">
        <v>11</v>
      </c>
      <c r="K6" s="156" t="s">
        <v>12</v>
      </c>
      <c r="L6" s="157" t="s">
        <v>74</v>
      </c>
      <c r="M6" s="157" t="s">
        <v>75</v>
      </c>
      <c r="N6" s="158" t="s">
        <v>46</v>
      </c>
      <c r="O6" s="17"/>
      <c r="P6" s="159" t="s">
        <v>14</v>
      </c>
      <c r="Q6" s="160"/>
      <c r="R6" s="161" t="s">
        <v>15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.75" thickBot="1" x14ac:dyDescent="0.3">
      <c r="A7" s="20"/>
      <c r="B7" s="21"/>
      <c r="C7" s="21"/>
      <c r="D7" s="21"/>
      <c r="E7" s="21"/>
      <c r="F7" s="21"/>
      <c r="G7" s="22"/>
      <c r="H7" s="23">
        <v>1</v>
      </c>
      <c r="I7" s="23">
        <v>2</v>
      </c>
      <c r="J7" s="23">
        <v>3</v>
      </c>
      <c r="K7" s="24">
        <v>4</v>
      </c>
      <c r="L7" s="21"/>
      <c r="M7" s="21"/>
      <c r="N7" s="25"/>
      <c r="O7" s="21"/>
      <c r="P7" s="26"/>
      <c r="Q7" s="27"/>
      <c r="R7" s="133"/>
      <c r="S7" s="4"/>
      <c r="T7" s="4"/>
      <c r="U7" s="127" t="s">
        <v>76</v>
      </c>
      <c r="V7" s="127"/>
      <c r="W7" s="127"/>
      <c r="X7" s="127" t="s">
        <v>81</v>
      </c>
      <c r="Y7" s="127"/>
      <c r="Z7" s="128"/>
      <c r="AA7" s="127" t="s">
        <v>77</v>
      </c>
      <c r="AB7" s="127"/>
      <c r="AC7" s="4"/>
      <c r="AD7" s="145" t="s">
        <v>87</v>
      </c>
      <c r="AE7" s="4"/>
      <c r="AF7" s="4"/>
      <c r="AG7" s="145" t="s">
        <v>88</v>
      </c>
      <c r="AH7" s="4"/>
      <c r="AI7" s="4"/>
      <c r="AJ7" s="145" t="s">
        <v>89</v>
      </c>
      <c r="AK7" s="4"/>
      <c r="AL7" s="4"/>
      <c r="AM7" s="145" t="s">
        <v>90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15.75" thickBot="1" x14ac:dyDescent="0.3">
      <c r="A8" s="29"/>
      <c r="B8" s="30" t="s">
        <v>16</v>
      </c>
      <c r="C8" s="30"/>
      <c r="D8" s="30" t="s">
        <v>93</v>
      </c>
      <c r="E8" s="30"/>
      <c r="F8" s="30"/>
      <c r="G8" s="31">
        <v>0.25</v>
      </c>
      <c r="H8" s="32">
        <v>0.9</v>
      </c>
      <c r="I8" s="32">
        <v>0.95</v>
      </c>
      <c r="J8" s="32">
        <v>1</v>
      </c>
      <c r="K8" s="32">
        <v>1.1000000000000001</v>
      </c>
      <c r="L8" s="214"/>
      <c r="M8" s="214"/>
      <c r="N8" s="168" t="e">
        <f>L8/M8</f>
        <v>#DIV/0!</v>
      </c>
      <c r="O8" s="30"/>
      <c r="P8" s="169">
        <f>IFERROR(VLOOKUP(N8,U9:V12,2),1)</f>
        <v>1</v>
      </c>
      <c r="Q8" s="12"/>
      <c r="R8" s="134">
        <f>P8*G8</f>
        <v>0.25</v>
      </c>
      <c r="S8" s="4"/>
      <c r="T8" s="4"/>
      <c r="U8" s="129" t="s">
        <v>78</v>
      </c>
      <c r="V8" s="129" t="s">
        <v>79</v>
      </c>
      <c r="W8" s="127"/>
      <c r="X8" s="129" t="s">
        <v>78</v>
      </c>
      <c r="Y8" s="129" t="s">
        <v>79</v>
      </c>
      <c r="Z8" s="128"/>
      <c r="AA8" s="129" t="s">
        <v>80</v>
      </c>
      <c r="AB8" s="129" t="s">
        <v>79</v>
      </c>
      <c r="AC8" s="4"/>
      <c r="AD8" s="146" t="s">
        <v>79</v>
      </c>
      <c r="AE8" s="146" t="s">
        <v>79</v>
      </c>
      <c r="AF8" s="4"/>
      <c r="AG8" s="146" t="s">
        <v>79</v>
      </c>
      <c r="AH8" s="146" t="s">
        <v>79</v>
      </c>
      <c r="AI8" s="4"/>
      <c r="AJ8" s="146" t="s">
        <v>78</v>
      </c>
      <c r="AK8" s="146" t="s">
        <v>79</v>
      </c>
      <c r="AL8" s="4"/>
      <c r="AM8" s="146" t="s">
        <v>78</v>
      </c>
      <c r="AN8" s="146" t="s">
        <v>79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15.75" thickBot="1" x14ac:dyDescent="0.3">
      <c r="A9" s="29"/>
      <c r="B9" s="30" t="s">
        <v>17</v>
      </c>
      <c r="C9" s="30"/>
      <c r="D9" s="30" t="s">
        <v>120</v>
      </c>
      <c r="E9" s="30"/>
      <c r="F9" s="30"/>
      <c r="G9" s="31">
        <v>0.25</v>
      </c>
      <c r="H9" s="32">
        <v>0.9</v>
      </c>
      <c r="I9" s="32">
        <v>0.95</v>
      </c>
      <c r="J9" s="32">
        <v>1</v>
      </c>
      <c r="K9" s="32">
        <v>1.1000000000000001</v>
      </c>
      <c r="L9" s="214"/>
      <c r="M9" s="214"/>
      <c r="N9" s="168" t="e">
        <f>L9/M9</f>
        <v>#DIV/0!</v>
      </c>
      <c r="O9" s="30"/>
      <c r="P9" s="169">
        <f>IFERROR(VLOOKUP(N9,X9:Y12,2),1)</f>
        <v>1</v>
      </c>
      <c r="Q9" s="12"/>
      <c r="R9" s="134">
        <f>P9*G9</f>
        <v>0.25</v>
      </c>
      <c r="S9" s="4"/>
      <c r="T9" s="4"/>
      <c r="U9" s="130">
        <v>0.9</v>
      </c>
      <c r="V9" s="131">
        <v>1</v>
      </c>
      <c r="W9" s="128"/>
      <c r="X9" s="130">
        <v>0.9</v>
      </c>
      <c r="Y9" s="131">
        <v>1</v>
      </c>
      <c r="Z9" s="128"/>
      <c r="AA9" s="132">
        <v>95</v>
      </c>
      <c r="AB9" s="131">
        <v>1</v>
      </c>
      <c r="AC9" s="4"/>
      <c r="AD9" s="147">
        <v>0</v>
      </c>
      <c r="AE9" s="148">
        <v>1</v>
      </c>
      <c r="AF9" s="4"/>
      <c r="AG9" s="149">
        <v>0</v>
      </c>
      <c r="AH9" s="148">
        <v>1</v>
      </c>
      <c r="AI9" s="4"/>
      <c r="AJ9" s="150">
        <v>0</v>
      </c>
      <c r="AK9" s="148">
        <v>1</v>
      </c>
      <c r="AL9" s="4"/>
      <c r="AM9" s="150">
        <v>0</v>
      </c>
      <c r="AN9" s="148">
        <v>1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15.75" thickBot="1" x14ac:dyDescent="0.3">
      <c r="A10" s="29"/>
      <c r="B10" s="30" t="s">
        <v>18</v>
      </c>
      <c r="C10" s="30"/>
      <c r="D10" s="30" t="s">
        <v>19</v>
      </c>
      <c r="E10" s="30"/>
      <c r="F10" s="30"/>
      <c r="G10" s="31">
        <v>0.5</v>
      </c>
      <c r="H10" s="34">
        <v>95</v>
      </c>
      <c r="I10" s="34">
        <v>96</v>
      </c>
      <c r="J10" s="34">
        <v>97</v>
      </c>
      <c r="K10" s="34">
        <v>98</v>
      </c>
      <c r="L10" s="125"/>
      <c r="M10" s="126"/>
      <c r="N10" s="214"/>
      <c r="O10" s="30"/>
      <c r="P10" s="169">
        <f>IFERROR(VLOOKUP(N10,AA9:AB12,2),1)</f>
        <v>1</v>
      </c>
      <c r="Q10" s="12"/>
      <c r="R10" s="134">
        <f>P10*G10</f>
        <v>0.5</v>
      </c>
      <c r="S10" s="4"/>
      <c r="T10" s="4"/>
      <c r="U10" s="130">
        <v>0.95</v>
      </c>
      <c r="V10" s="131">
        <v>2</v>
      </c>
      <c r="W10" s="128"/>
      <c r="X10" s="130">
        <v>0.95</v>
      </c>
      <c r="Y10" s="131">
        <v>2</v>
      </c>
      <c r="Z10" s="128"/>
      <c r="AA10" s="132">
        <v>96</v>
      </c>
      <c r="AB10" s="131">
        <v>2</v>
      </c>
      <c r="AC10" s="4"/>
      <c r="AD10" s="151">
        <v>96</v>
      </c>
      <c r="AE10" s="148">
        <v>2</v>
      </c>
      <c r="AF10" s="4"/>
      <c r="AG10" s="148">
        <v>1</v>
      </c>
      <c r="AH10" s="148">
        <v>2</v>
      </c>
      <c r="AI10" s="4"/>
      <c r="AJ10" s="152">
        <v>0.2</v>
      </c>
      <c r="AK10" s="148">
        <v>2</v>
      </c>
      <c r="AL10" s="4"/>
      <c r="AM10" s="152">
        <v>0.9</v>
      </c>
      <c r="AN10" s="148">
        <v>2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29"/>
      <c r="B11" s="30"/>
      <c r="C11" s="30"/>
      <c r="D11" s="9"/>
      <c r="E11" s="9"/>
      <c r="F11" s="9"/>
      <c r="G11" s="9"/>
      <c r="H11" s="9"/>
      <c r="I11" s="9"/>
      <c r="J11" s="189"/>
      <c r="K11" s="35"/>
      <c r="L11" s="35"/>
      <c r="M11" s="14"/>
      <c r="N11" s="36"/>
      <c r="O11" s="14"/>
      <c r="P11" s="14"/>
      <c r="Q11" s="12"/>
      <c r="R11" s="33"/>
      <c r="S11" s="4"/>
      <c r="T11" s="4"/>
      <c r="U11" s="130">
        <v>1</v>
      </c>
      <c r="V11" s="131">
        <v>3</v>
      </c>
      <c r="W11" s="128"/>
      <c r="X11" s="130">
        <v>1</v>
      </c>
      <c r="Y11" s="131">
        <v>3</v>
      </c>
      <c r="Z11" s="128"/>
      <c r="AA11" s="132">
        <v>97</v>
      </c>
      <c r="AB11" s="131">
        <v>3</v>
      </c>
      <c r="AC11" s="4"/>
      <c r="AD11" s="153">
        <v>97</v>
      </c>
      <c r="AE11" s="154">
        <v>3</v>
      </c>
      <c r="AF11" s="4"/>
      <c r="AG11" s="154">
        <v>1.6</v>
      </c>
      <c r="AH11" s="154">
        <v>3</v>
      </c>
      <c r="AI11" s="4"/>
      <c r="AJ11" s="155">
        <v>0.25</v>
      </c>
      <c r="AK11" s="154">
        <v>3</v>
      </c>
      <c r="AL11" s="4"/>
      <c r="AM11" s="155">
        <v>1</v>
      </c>
      <c r="AN11" s="154">
        <v>3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29"/>
      <c r="C12" s="30"/>
      <c r="D12" s="9"/>
      <c r="E12" s="9"/>
      <c r="F12" s="9"/>
      <c r="G12" s="9"/>
      <c r="H12" s="9"/>
      <c r="I12" s="9"/>
      <c r="J12" s="189"/>
      <c r="K12" s="35"/>
      <c r="L12" s="35"/>
      <c r="M12" s="14"/>
      <c r="N12" s="30" t="s">
        <v>20</v>
      </c>
      <c r="O12" s="14"/>
      <c r="P12" s="14"/>
      <c r="Q12" s="12"/>
      <c r="R12" s="135">
        <f>SUM(R8:R10)</f>
        <v>1</v>
      </c>
      <c r="S12" s="4"/>
      <c r="T12" s="4"/>
      <c r="U12" s="130">
        <v>1.1000000000000001</v>
      </c>
      <c r="V12" s="131">
        <v>4</v>
      </c>
      <c r="W12" s="128"/>
      <c r="X12" s="130">
        <v>1.1000000000000001</v>
      </c>
      <c r="Y12" s="131">
        <v>4</v>
      </c>
      <c r="Z12" s="128"/>
      <c r="AA12" s="132">
        <v>98</v>
      </c>
      <c r="AB12" s="131">
        <v>4</v>
      </c>
      <c r="AC12" s="4"/>
      <c r="AD12" s="153">
        <v>98</v>
      </c>
      <c r="AE12" s="154">
        <v>4</v>
      </c>
      <c r="AF12" s="4"/>
      <c r="AG12" s="154">
        <v>2</v>
      </c>
      <c r="AH12" s="154">
        <v>4</v>
      </c>
      <c r="AI12" s="4"/>
      <c r="AJ12" s="155">
        <v>0.3</v>
      </c>
      <c r="AK12" s="154">
        <v>4</v>
      </c>
      <c r="AL12" s="4"/>
      <c r="AM12" s="155">
        <v>1.2</v>
      </c>
      <c r="AN12" s="154">
        <v>4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15.75" thickBot="1" x14ac:dyDescent="0.3">
      <c r="A13" s="38"/>
      <c r="B13" s="39"/>
      <c r="C13" s="39"/>
      <c r="D13" s="40"/>
      <c r="E13" s="40"/>
      <c r="F13" s="40"/>
      <c r="G13" s="40"/>
      <c r="H13" s="40"/>
      <c r="I13" s="40"/>
      <c r="J13" s="41"/>
      <c r="K13" s="42"/>
      <c r="L13" s="42"/>
      <c r="M13" s="43"/>
      <c r="N13" s="43"/>
      <c r="O13" s="43"/>
      <c r="P13" s="43"/>
      <c r="Q13" s="44"/>
      <c r="R13" s="45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15.75" thickBot="1" x14ac:dyDescent="0.3">
      <c r="A14" s="12"/>
      <c r="B14" s="30"/>
      <c r="C14" s="12"/>
      <c r="D14" s="9"/>
      <c r="E14" s="9"/>
      <c r="F14" s="9"/>
      <c r="G14" s="9"/>
      <c r="H14" s="9"/>
      <c r="I14" s="9"/>
      <c r="J14" s="189"/>
      <c r="K14" s="46"/>
      <c r="L14" s="46"/>
      <c r="M14" s="14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15.75" thickBot="1" x14ac:dyDescent="0.3">
      <c r="A15" s="242" t="s">
        <v>21</v>
      </c>
      <c r="B15" s="243"/>
      <c r="C15" s="15">
        <v>0.9</v>
      </c>
      <c r="D15" s="47"/>
      <c r="E15" s="19"/>
      <c r="F15" s="19"/>
      <c r="G15" s="165" t="s">
        <v>8</v>
      </c>
      <c r="H15" s="166" t="s">
        <v>9</v>
      </c>
      <c r="I15" s="165" t="s">
        <v>10</v>
      </c>
      <c r="J15" s="166" t="s">
        <v>11</v>
      </c>
      <c r="K15" s="165" t="s">
        <v>12</v>
      </c>
      <c r="L15" s="162"/>
      <c r="M15" s="160"/>
      <c r="N15" s="163" t="s">
        <v>13</v>
      </c>
      <c r="O15" s="17"/>
      <c r="P15" s="163" t="s">
        <v>14</v>
      </c>
      <c r="Q15" s="160"/>
      <c r="R15" s="164" t="s">
        <v>22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20"/>
      <c r="B16" s="27"/>
      <c r="C16" s="48"/>
      <c r="D16" s="9"/>
      <c r="E16" s="9"/>
      <c r="F16" s="9"/>
      <c r="G16" s="9"/>
      <c r="H16" s="12"/>
      <c r="I16" s="12"/>
      <c r="J16" s="12"/>
      <c r="K16" s="12"/>
      <c r="L16" s="12"/>
      <c r="M16" s="12"/>
      <c r="N16" s="190"/>
      <c r="O16" s="14"/>
      <c r="P16" s="14"/>
      <c r="Q16" s="14"/>
      <c r="R16" s="1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6.25" x14ac:dyDescent="0.4">
      <c r="A17" s="49"/>
      <c r="B17" s="230" t="s">
        <v>23</v>
      </c>
      <c r="C17" s="231"/>
      <c r="D17" s="50" t="s">
        <v>24</v>
      </c>
      <c r="E17" s="247" t="s">
        <v>91</v>
      </c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35.25" thickBot="1" x14ac:dyDescent="0.3">
      <c r="A18" s="49"/>
      <c r="B18" s="232"/>
      <c r="C18" s="233"/>
      <c r="D18" s="50"/>
      <c r="E18" s="185"/>
      <c r="F18" s="185"/>
      <c r="G18" s="144" t="s">
        <v>94</v>
      </c>
      <c r="H18" s="52" t="s">
        <v>25</v>
      </c>
      <c r="I18" s="52">
        <v>96</v>
      </c>
      <c r="J18" s="52">
        <v>97</v>
      </c>
      <c r="K18" s="52" t="s">
        <v>26</v>
      </c>
      <c r="L18" s="52"/>
      <c r="M18" s="144" t="s">
        <v>82</v>
      </c>
      <c r="N18" s="144" t="s">
        <v>46</v>
      </c>
      <c r="O18" s="52"/>
      <c r="P18" s="52"/>
      <c r="Q18" s="52"/>
      <c r="R18" s="5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15.75" thickBot="1" x14ac:dyDescent="0.3">
      <c r="A19" s="54"/>
      <c r="B19" s="234"/>
      <c r="C19" s="235"/>
      <c r="D19" s="239" t="s">
        <v>27</v>
      </c>
      <c r="E19" s="240"/>
      <c r="F19" s="241"/>
      <c r="G19" s="55">
        <v>0.3</v>
      </c>
      <c r="H19" s="170">
        <v>1</v>
      </c>
      <c r="I19" s="170">
        <v>2</v>
      </c>
      <c r="J19" s="170">
        <v>3</v>
      </c>
      <c r="K19" s="170">
        <v>4</v>
      </c>
      <c r="L19" s="136"/>
      <c r="M19" s="57"/>
      <c r="N19" s="169">
        <f>IFERROR(VLOOKUP(M19,AD9:AE12,2),0)</f>
        <v>1</v>
      </c>
      <c r="O19" s="108"/>
      <c r="P19" s="59">
        <f>N19</f>
        <v>1</v>
      </c>
      <c r="Q19" s="137"/>
      <c r="R19" s="60">
        <f>P19*G19</f>
        <v>0.3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54"/>
      <c r="B20" s="61"/>
      <c r="C20" s="62"/>
      <c r="D20" s="63"/>
      <c r="E20" s="63"/>
      <c r="F20" s="63"/>
      <c r="G20" s="63"/>
      <c r="H20" s="63"/>
      <c r="I20" s="63"/>
      <c r="J20" s="64"/>
      <c r="K20" s="56"/>
      <c r="L20" s="56"/>
      <c r="M20" s="56"/>
      <c r="N20" s="65"/>
      <c r="O20" s="58"/>
      <c r="P20" s="58"/>
      <c r="Q20" s="58"/>
      <c r="R20" s="6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6.25" x14ac:dyDescent="0.4">
      <c r="A21" s="54"/>
      <c r="B21" s="230" t="s">
        <v>28</v>
      </c>
      <c r="C21" s="231"/>
      <c r="D21" s="50" t="s">
        <v>24</v>
      </c>
      <c r="E21" s="247" t="s">
        <v>92</v>
      </c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4" thickBot="1" x14ac:dyDescent="0.3">
      <c r="A22" s="54"/>
      <c r="B22" s="232"/>
      <c r="C22" s="233"/>
      <c r="D22" s="67"/>
      <c r="E22" s="185"/>
      <c r="F22" s="185"/>
      <c r="G22" s="144" t="s">
        <v>95</v>
      </c>
      <c r="H22" s="52" t="s">
        <v>29</v>
      </c>
      <c r="I22" s="52" t="s">
        <v>30</v>
      </c>
      <c r="J22" s="52" t="s">
        <v>31</v>
      </c>
      <c r="K22" s="52" t="s">
        <v>32</v>
      </c>
      <c r="L22" s="52"/>
      <c r="M22" s="144" t="s">
        <v>83</v>
      </c>
      <c r="N22" s="144" t="s">
        <v>46</v>
      </c>
      <c r="O22" s="185"/>
      <c r="P22" s="185"/>
      <c r="Q22" s="185"/>
      <c r="R22" s="5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5.75" thickBot="1" x14ac:dyDescent="0.3">
      <c r="A23" s="54"/>
      <c r="B23" s="234"/>
      <c r="C23" s="235"/>
      <c r="D23" s="239" t="s">
        <v>27</v>
      </c>
      <c r="E23" s="240"/>
      <c r="F23" s="241"/>
      <c r="G23" s="55">
        <v>0.3</v>
      </c>
      <c r="H23" s="170">
        <v>1</v>
      </c>
      <c r="I23" s="170">
        <v>2</v>
      </c>
      <c r="J23" s="170">
        <v>3</v>
      </c>
      <c r="K23" s="171">
        <v>4</v>
      </c>
      <c r="L23" s="138"/>
      <c r="M23" s="57"/>
      <c r="N23" s="169">
        <f>IFERROR(VLOOKUP(M23,AG9:AH12,2),0)</f>
        <v>1</v>
      </c>
      <c r="O23" s="108"/>
      <c r="P23" s="59">
        <f>N23</f>
        <v>1</v>
      </c>
      <c r="Q23" s="137"/>
      <c r="R23" s="60">
        <f>P23*G23</f>
        <v>0.3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54"/>
      <c r="B24" s="68"/>
      <c r="C24" s="62"/>
      <c r="D24" s="63"/>
      <c r="E24" s="63"/>
      <c r="F24" s="63"/>
      <c r="G24" s="63"/>
      <c r="H24" s="63"/>
      <c r="I24" s="63"/>
      <c r="J24" s="64"/>
      <c r="K24" s="56"/>
      <c r="L24" s="56"/>
      <c r="M24" s="56"/>
      <c r="N24" s="65"/>
      <c r="O24" s="58"/>
      <c r="P24" s="58"/>
      <c r="Q24" s="58"/>
      <c r="R24" s="66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7.75" x14ac:dyDescent="0.4">
      <c r="A25" s="54"/>
      <c r="B25" s="230" t="s">
        <v>33</v>
      </c>
      <c r="C25" s="231"/>
      <c r="D25" s="50" t="s">
        <v>24</v>
      </c>
      <c r="E25" s="250" t="s">
        <v>119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35.25" thickBot="1" x14ac:dyDescent="0.3">
      <c r="A26" s="54"/>
      <c r="B26" s="232"/>
      <c r="C26" s="233"/>
      <c r="D26" s="67"/>
      <c r="E26" s="185"/>
      <c r="F26" s="185"/>
      <c r="G26" s="144" t="s">
        <v>96</v>
      </c>
      <c r="H26" s="52" t="s">
        <v>34</v>
      </c>
      <c r="I26" s="52" t="s">
        <v>35</v>
      </c>
      <c r="J26" s="52" t="s">
        <v>36</v>
      </c>
      <c r="K26" s="52" t="s">
        <v>37</v>
      </c>
      <c r="L26" s="144" t="s">
        <v>118</v>
      </c>
      <c r="M26" s="144" t="s">
        <v>117</v>
      </c>
      <c r="N26" s="143" t="s">
        <v>84</v>
      </c>
      <c r="O26" s="51" t="s">
        <v>46</v>
      </c>
      <c r="P26" s="185"/>
      <c r="Q26" s="185"/>
      <c r="R26" s="5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15.75" thickBot="1" x14ac:dyDescent="0.3">
      <c r="A27" s="54"/>
      <c r="B27" s="234"/>
      <c r="C27" s="235"/>
      <c r="D27" s="239" t="s">
        <v>27</v>
      </c>
      <c r="E27" s="240"/>
      <c r="F27" s="241"/>
      <c r="G27" s="55">
        <v>0.25</v>
      </c>
      <c r="H27" s="170">
        <v>1</v>
      </c>
      <c r="I27" s="170">
        <v>2</v>
      </c>
      <c r="J27" s="170">
        <v>3</v>
      </c>
      <c r="K27" s="171">
        <v>4</v>
      </c>
      <c r="L27" s="57"/>
      <c r="M27" s="57"/>
      <c r="N27" s="172" t="e">
        <f>L27/M27</f>
        <v>#DIV/0!</v>
      </c>
      <c r="O27" s="169">
        <f>IFERROR(VLOOKUP(N27,AJ9:AK12,2),0)</f>
        <v>0</v>
      </c>
      <c r="P27" s="59">
        <f>O27</f>
        <v>0</v>
      </c>
      <c r="Q27" s="137"/>
      <c r="R27" s="60">
        <f>P27*G27</f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54"/>
      <c r="B28" s="68"/>
      <c r="C28" s="62"/>
      <c r="D28" s="63"/>
      <c r="E28" s="63"/>
      <c r="F28" s="63"/>
      <c r="G28" s="63"/>
      <c r="H28" s="63"/>
      <c r="I28" s="63"/>
      <c r="J28" s="64"/>
      <c r="K28" s="56"/>
      <c r="L28" s="56"/>
      <c r="M28" s="56"/>
      <c r="N28" s="65"/>
      <c r="O28" s="58"/>
      <c r="P28" s="58"/>
      <c r="Q28" s="58"/>
      <c r="R28" s="66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6.25" x14ac:dyDescent="0.4">
      <c r="A29" s="54"/>
      <c r="B29" s="230" t="s">
        <v>38</v>
      </c>
      <c r="C29" s="231"/>
      <c r="D29" s="50" t="s">
        <v>24</v>
      </c>
      <c r="E29" s="236" t="s">
        <v>116</v>
      </c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4" thickBot="1" x14ac:dyDescent="0.3">
      <c r="A30" s="54"/>
      <c r="B30" s="232"/>
      <c r="C30" s="233"/>
      <c r="D30" s="67"/>
      <c r="E30" s="185"/>
      <c r="F30" s="185"/>
      <c r="G30" s="144" t="s">
        <v>97</v>
      </c>
      <c r="H30" s="69" t="s">
        <v>39</v>
      </c>
      <c r="I30" s="52" t="s">
        <v>40</v>
      </c>
      <c r="J30" s="52" t="s">
        <v>41</v>
      </c>
      <c r="K30" s="69" t="s">
        <v>42</v>
      </c>
      <c r="L30" s="69" t="s">
        <v>85</v>
      </c>
      <c r="M30" s="51" t="s">
        <v>86</v>
      </c>
      <c r="N30" s="142" t="s">
        <v>84</v>
      </c>
      <c r="O30" s="142" t="s">
        <v>46</v>
      </c>
      <c r="P30" s="185"/>
      <c r="Q30" s="185"/>
      <c r="R30" s="5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15.75" thickBot="1" x14ac:dyDescent="0.3">
      <c r="A31" s="54"/>
      <c r="B31" s="234"/>
      <c r="C31" s="235"/>
      <c r="D31" s="239" t="s">
        <v>27</v>
      </c>
      <c r="E31" s="240"/>
      <c r="F31" s="241"/>
      <c r="G31" s="55">
        <v>0.15</v>
      </c>
      <c r="H31" s="170">
        <v>1</v>
      </c>
      <c r="I31" s="170">
        <v>2</v>
      </c>
      <c r="J31" s="170">
        <v>3</v>
      </c>
      <c r="K31" s="171">
        <v>4</v>
      </c>
      <c r="L31" s="57"/>
      <c r="M31" s="57"/>
      <c r="N31" s="172" t="e">
        <f>L31/M31</f>
        <v>#DIV/0!</v>
      </c>
      <c r="O31" s="169">
        <f>IFERROR(VLOOKUP(N31,AM9:AN12,2),0)</f>
        <v>0</v>
      </c>
      <c r="P31" s="59">
        <f>O31</f>
        <v>0</v>
      </c>
      <c r="Q31" s="137"/>
      <c r="R31" s="60">
        <f>P31*G31</f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54"/>
      <c r="B32" s="68"/>
      <c r="C32" s="62"/>
      <c r="D32" s="63"/>
      <c r="E32" s="167"/>
      <c r="F32" s="167"/>
      <c r="G32" s="167"/>
      <c r="H32" s="63"/>
      <c r="I32" s="63"/>
      <c r="J32" s="64"/>
      <c r="K32" s="56"/>
      <c r="L32" s="56"/>
      <c r="M32" s="56"/>
      <c r="N32" s="65"/>
      <c r="O32" s="58"/>
      <c r="P32" s="58"/>
      <c r="Q32" s="58"/>
      <c r="R32" s="66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54"/>
      <c r="B33" s="70"/>
      <c r="C33" s="12"/>
      <c r="D33" s="9"/>
      <c r="E33" s="9"/>
      <c r="F33" s="9"/>
      <c r="G33" s="9"/>
      <c r="H33" s="9"/>
      <c r="I33" s="9"/>
      <c r="J33" s="189"/>
      <c r="K33" s="12"/>
      <c r="L33" s="12"/>
      <c r="M33" s="12"/>
      <c r="N33" s="12"/>
      <c r="O33" s="12"/>
      <c r="P33" s="12"/>
      <c r="Q33" s="14"/>
      <c r="R33" s="1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54"/>
      <c r="C34" s="12"/>
      <c r="D34" s="9"/>
      <c r="E34" s="9"/>
      <c r="F34" s="9"/>
      <c r="G34" s="71" t="str">
        <f>IF(LEN(G19)&gt;0,IF(SUM(G19,G23,G27,G31,)=1,"","Weightings do not total 100%!"),"")</f>
        <v/>
      </c>
      <c r="H34" s="72"/>
      <c r="I34" s="9"/>
      <c r="J34" s="189"/>
      <c r="K34" s="12"/>
      <c r="L34" s="12"/>
      <c r="M34" s="12"/>
      <c r="N34" s="30" t="s">
        <v>43</v>
      </c>
      <c r="O34" s="12"/>
      <c r="P34" s="12"/>
      <c r="Q34" s="12"/>
      <c r="R34" s="37">
        <f>SUM(R16:R32)</f>
        <v>0.6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5.75" thickBot="1" x14ac:dyDescent="0.3">
      <c r="A35" s="73"/>
      <c r="B35" s="39"/>
      <c r="C35" s="44"/>
      <c r="D35" s="40"/>
      <c r="E35" s="40"/>
      <c r="F35" s="40"/>
      <c r="G35" s="40"/>
      <c r="H35" s="40"/>
      <c r="I35" s="40"/>
      <c r="J35" s="41"/>
      <c r="K35" s="44"/>
      <c r="L35" s="44"/>
      <c r="M35" s="44"/>
      <c r="N35" s="41"/>
      <c r="O35" s="43"/>
      <c r="P35" s="43"/>
      <c r="Q35" s="43"/>
      <c r="R35" s="4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3.5" customHeight="1" thickBot="1" x14ac:dyDescent="0.3">
      <c r="A36" s="242" t="s">
        <v>44</v>
      </c>
      <c r="B36" s="243"/>
      <c r="C36" s="74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54"/>
      <c r="B37" s="12"/>
      <c r="C37" s="12"/>
      <c r="D37" s="12"/>
      <c r="E37" s="12"/>
      <c r="F37" s="244" t="str">
        <f>"Plan "&amp;C4</f>
        <v xml:space="preserve">Plan </v>
      </c>
      <c r="G37" s="245"/>
      <c r="H37" s="245"/>
      <c r="I37" s="246"/>
      <c r="J37" s="12"/>
      <c r="K37" s="12"/>
      <c r="L37" s="12"/>
      <c r="M37" s="3"/>
      <c r="N37" s="3"/>
      <c r="O37" s="12"/>
      <c r="P37" s="12"/>
      <c r="Q37" s="12"/>
      <c r="R37" s="139" t="s">
        <v>45</v>
      </c>
      <c r="S37" s="4"/>
      <c r="T37" s="204"/>
      <c r="U37" s="204"/>
      <c r="V37" s="204"/>
      <c r="W37" s="20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5.75" customHeight="1" x14ac:dyDescent="0.25">
      <c r="A38" s="54"/>
      <c r="B38" s="30"/>
      <c r="C38" s="12"/>
      <c r="D38" s="9"/>
      <c r="E38" s="190" t="s">
        <v>46</v>
      </c>
      <c r="F38" s="187">
        <v>1</v>
      </c>
      <c r="G38" s="187">
        <v>2</v>
      </c>
      <c r="H38" s="187">
        <v>3</v>
      </c>
      <c r="I38" s="187">
        <v>4</v>
      </c>
      <c r="J38" s="262" t="s">
        <v>47</v>
      </c>
      <c r="K38" s="263"/>
      <c r="L38" s="190"/>
      <c r="M38" s="190" t="s">
        <v>8</v>
      </c>
      <c r="N38" s="3"/>
      <c r="O38" s="263" t="s">
        <v>48</v>
      </c>
      <c r="P38" s="263"/>
      <c r="Q38" s="12"/>
      <c r="R38" s="140" t="s">
        <v>49</v>
      </c>
      <c r="S38" s="4"/>
      <c r="T38" s="204"/>
      <c r="U38" s="204"/>
      <c r="V38" s="204"/>
      <c r="W38" s="20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5.75" thickBot="1" x14ac:dyDescent="0.3">
      <c r="A39" s="54"/>
      <c r="B39" s="3"/>
      <c r="C39" s="3"/>
      <c r="D39" s="3"/>
      <c r="E39" s="3"/>
      <c r="F39" s="77" t="s">
        <v>9</v>
      </c>
      <c r="G39" s="77" t="s">
        <v>51</v>
      </c>
      <c r="H39" s="77" t="s">
        <v>11</v>
      </c>
      <c r="I39" s="77" t="s">
        <v>12</v>
      </c>
      <c r="J39" s="264"/>
      <c r="K39" s="257"/>
      <c r="L39" s="191"/>
      <c r="M39" s="3"/>
      <c r="N39" s="3"/>
      <c r="O39" s="12"/>
      <c r="P39" s="12"/>
      <c r="Q39" s="12"/>
      <c r="R39" s="33"/>
      <c r="S39" s="4"/>
      <c r="T39" s="204"/>
      <c r="U39" s="203"/>
      <c r="V39" s="204"/>
      <c r="W39" s="203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5.75" thickBot="1" x14ac:dyDescent="0.3">
      <c r="A40" s="54"/>
      <c r="B40" s="30" t="s">
        <v>52</v>
      </c>
      <c r="C40" s="12"/>
      <c r="D40" s="9"/>
      <c r="E40" s="78">
        <f>R12</f>
        <v>1</v>
      </c>
      <c r="F40" s="79">
        <v>3.5000000000000003E-2</v>
      </c>
      <c r="G40" s="79">
        <v>5.5E-2</v>
      </c>
      <c r="H40" s="79">
        <v>0.08</v>
      </c>
      <c r="I40" s="79">
        <v>0.11</v>
      </c>
      <c r="J40" s="265">
        <f>IF(AND(E40&gt;=F38,E40&lt;G38),((E40-F38)/(G38-F38))*(G41-F41)+F41,IF(AND(E40&gt;=G38,E40&lt;H38),((E40-G38)/(H38-G38))*(H41-G41)+G41,IF(AND(E40&gt;=H38,E40&lt;=I38),((E40-H38)/(I38-H38))*(I41-H41)+H41,0)))</f>
        <v>3.5000000000000003E-2</v>
      </c>
      <c r="K40" s="266"/>
      <c r="L40" s="184"/>
      <c r="M40" s="46">
        <f>C6</f>
        <v>0.1</v>
      </c>
      <c r="N40" s="3"/>
      <c r="O40" s="267">
        <f>M40*J40+M41*J41</f>
        <v>3.5000000000000005E-3</v>
      </c>
      <c r="P40" s="268"/>
      <c r="Q40" s="12"/>
      <c r="R40" s="80">
        <f>O43*O40</f>
        <v>0</v>
      </c>
      <c r="S40" s="4"/>
      <c r="T40" s="204"/>
      <c r="U40" s="203"/>
      <c r="V40" s="204"/>
      <c r="W40" s="20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54"/>
      <c r="B41" s="30" t="s">
        <v>53</v>
      </c>
      <c r="C41" s="12"/>
      <c r="D41" s="9"/>
      <c r="E41" s="78">
        <f>R34</f>
        <v>0.6</v>
      </c>
      <c r="F41" s="79">
        <v>3.5000000000000003E-2</v>
      </c>
      <c r="G41" s="79">
        <v>5.5E-2</v>
      </c>
      <c r="H41" s="79">
        <v>0.08</v>
      </c>
      <c r="I41" s="79">
        <v>0.11</v>
      </c>
      <c r="J41" s="265">
        <f>IF(AND(E41&gt;=F38,E41&lt;G38),((E41-F38)/(G38-F38))*(G41-F41)+F41,IF(AND(E41&gt;=G38,E41&lt;H38),((E41-G38)/(H38-G38))*(H41-G41)+G41,IF(AND(E41&gt;=H38,E41&lt;=I38),((E41-H38)/(I38-H38))*(I41-H41)+H41,0)))</f>
        <v>0</v>
      </c>
      <c r="K41" s="266"/>
      <c r="L41" s="184"/>
      <c r="M41" s="46">
        <f>C15</f>
        <v>0.9</v>
      </c>
      <c r="N41" s="3"/>
      <c r="O41" s="12"/>
      <c r="P41" s="12"/>
      <c r="Q41" s="81"/>
      <c r="R41" s="141"/>
      <c r="S41" s="4"/>
      <c r="T41" s="204"/>
      <c r="U41" s="204"/>
      <c r="V41" s="204"/>
      <c r="W41" s="20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8.25" customHeight="1" thickBot="1" x14ac:dyDescent="0.3">
      <c r="A42" s="54"/>
      <c r="B42" s="30"/>
      <c r="C42" s="12"/>
      <c r="D42" s="9"/>
      <c r="E42" s="78"/>
      <c r="F42" s="184"/>
      <c r="G42" s="184"/>
      <c r="H42" s="184"/>
      <c r="I42" s="184"/>
      <c r="J42" s="184"/>
      <c r="K42" s="184"/>
      <c r="L42" s="184"/>
      <c r="M42" s="46"/>
      <c r="N42" s="3"/>
      <c r="O42" s="12"/>
      <c r="P42" s="12"/>
      <c r="Q42" s="81"/>
      <c r="R42" s="14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5.75" thickBot="1" x14ac:dyDescent="0.3">
      <c r="A43" s="54"/>
      <c r="B43" s="82"/>
      <c r="C43" s="82"/>
      <c r="D43" s="82"/>
      <c r="E43" s="78"/>
      <c r="F43" s="184"/>
      <c r="G43" s="184"/>
      <c r="H43" s="184"/>
      <c r="I43" s="184"/>
      <c r="J43" s="184"/>
      <c r="K43" s="184"/>
      <c r="L43" s="184"/>
      <c r="M43" s="30" t="s">
        <v>54</v>
      </c>
      <c r="N43" s="12"/>
      <c r="O43" s="301"/>
      <c r="P43" s="302"/>
      <c r="Q43" s="12"/>
      <c r="R43" s="3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5.75" customHeight="1" thickBot="1" x14ac:dyDescent="0.3">
      <c r="A44" s="73"/>
      <c r="B44" s="44"/>
      <c r="C44" s="44"/>
      <c r="D44" s="44"/>
      <c r="E44" s="44"/>
      <c r="F44" s="12"/>
      <c r="G44" s="12"/>
      <c r="H44" s="12"/>
      <c r="I44" s="44"/>
      <c r="J44" s="44"/>
      <c r="K44" s="44"/>
      <c r="L44" s="44"/>
      <c r="M44" s="44"/>
      <c r="N44" s="44"/>
      <c r="O44" s="44"/>
      <c r="P44" s="44"/>
      <c r="Q44" s="44"/>
      <c r="R44" s="45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5.75" customHeight="1" thickBot="1" x14ac:dyDescent="0.3">
      <c r="A45" s="242" t="s">
        <v>110</v>
      </c>
      <c r="B45" s="243"/>
      <c r="C45" s="74"/>
      <c r="D45" s="27"/>
      <c r="E45" s="27"/>
      <c r="F45" s="202"/>
      <c r="G45" s="202"/>
      <c r="H45" s="202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5.75" thickBot="1" x14ac:dyDescent="0.3">
      <c r="A46" s="54"/>
      <c r="B46" s="12"/>
      <c r="C46" s="12"/>
      <c r="D46" s="12"/>
      <c r="E46" s="12"/>
      <c r="F46" s="271" t="s">
        <v>115</v>
      </c>
      <c r="G46" s="272"/>
      <c r="H46" s="273"/>
      <c r="I46" s="180"/>
      <c r="J46" s="12"/>
      <c r="K46" s="12"/>
      <c r="L46" s="12"/>
      <c r="M46" s="3"/>
      <c r="N46" s="12"/>
      <c r="O46" s="12"/>
      <c r="P46" s="12"/>
      <c r="Q46" s="12"/>
      <c r="R46" s="139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7" thickBot="1" x14ac:dyDescent="0.3">
      <c r="A47" s="54"/>
      <c r="B47" s="30"/>
      <c r="C47" s="12"/>
      <c r="D47" s="9"/>
      <c r="E47" s="78"/>
      <c r="F47" s="200" t="s">
        <v>112</v>
      </c>
      <c r="G47" s="201" t="s">
        <v>111</v>
      </c>
      <c r="H47" s="177"/>
      <c r="I47" s="128"/>
      <c r="J47" s="266"/>
      <c r="K47" s="266"/>
      <c r="L47" s="184"/>
      <c r="M47" s="46"/>
      <c r="N47" s="12"/>
      <c r="O47" s="270"/>
      <c r="P47" s="270"/>
      <c r="Q47" s="12"/>
      <c r="R47" s="80">
        <f>H48</f>
        <v>0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5.75" customHeight="1" thickBot="1" x14ac:dyDescent="0.3">
      <c r="A48" s="54"/>
      <c r="B48" s="30"/>
      <c r="C48" s="12"/>
      <c r="D48" s="9"/>
      <c r="E48" s="78"/>
      <c r="F48" s="213"/>
      <c r="G48" s="178">
        <v>10</v>
      </c>
      <c r="H48" s="179">
        <f>IF(F48&lt;G48,0,1000)</f>
        <v>0</v>
      </c>
      <c r="I48" s="184"/>
      <c r="J48" s="184"/>
      <c r="K48" s="184"/>
      <c r="L48" s="184"/>
      <c r="M48" s="46"/>
      <c r="N48" s="12"/>
      <c r="O48" s="181"/>
      <c r="P48" s="181"/>
      <c r="Q48" s="81"/>
      <c r="R48" s="141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5.75" customHeight="1" thickTop="1" thickBot="1" x14ac:dyDescent="0.3">
      <c r="A49" s="54"/>
      <c r="B49" s="82"/>
      <c r="C49" s="82"/>
      <c r="D49" s="82"/>
      <c r="E49" s="78"/>
      <c r="F49" s="184"/>
      <c r="G49" s="184"/>
      <c r="H49" s="184"/>
      <c r="I49" s="184"/>
      <c r="J49" s="184"/>
      <c r="K49" s="184"/>
      <c r="L49" s="184"/>
      <c r="M49" s="30"/>
      <c r="N49" s="12"/>
      <c r="O49" s="44"/>
      <c r="P49" s="44"/>
      <c r="Q49" s="12"/>
      <c r="R49" s="33"/>
      <c r="S49" s="4"/>
      <c r="T49" s="219" t="s">
        <v>109</v>
      </c>
      <c r="U49" s="22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15.75" thickBot="1" x14ac:dyDescent="0.3">
      <c r="A50" s="242" t="s">
        <v>55</v>
      </c>
      <c r="B50" s="243"/>
      <c r="C50" s="74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12"/>
      <c r="P50" s="12"/>
      <c r="Q50" s="27"/>
      <c r="R50" s="28"/>
      <c r="S50" s="4"/>
      <c r="T50" s="76"/>
      <c r="U50" s="206" t="s">
        <v>50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15.75" x14ac:dyDescent="0.25">
      <c r="A51" s="54"/>
      <c r="B51" s="12"/>
      <c r="C51" s="12"/>
      <c r="D51" s="12"/>
      <c r="E51" s="244" t="s">
        <v>56</v>
      </c>
      <c r="F51" s="245"/>
      <c r="G51" s="245"/>
      <c r="H51" s="245"/>
      <c r="I51" s="246"/>
      <c r="J51" s="262" t="s">
        <v>47</v>
      </c>
      <c r="K51" s="263"/>
      <c r="L51" s="190"/>
      <c r="M51" s="3"/>
      <c r="N51" s="12"/>
      <c r="O51" s="269" t="s">
        <v>57</v>
      </c>
      <c r="P51" s="269"/>
      <c r="Q51" s="12"/>
      <c r="R51" s="139" t="s">
        <v>59</v>
      </c>
      <c r="S51" s="4"/>
      <c r="T51" s="208" t="s">
        <v>107</v>
      </c>
      <c r="U51" s="173">
        <v>896873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54"/>
      <c r="B52" s="30"/>
      <c r="C52" s="12"/>
      <c r="D52" s="190" t="s">
        <v>58</v>
      </c>
      <c r="E52" s="83"/>
      <c r="F52" s="84"/>
      <c r="G52" s="84"/>
      <c r="H52" s="84"/>
      <c r="I52" s="84"/>
      <c r="J52" s="278"/>
      <c r="K52" s="278"/>
      <c r="L52" s="189"/>
      <c r="M52" s="190"/>
      <c r="N52" s="85"/>
      <c r="O52" s="263" t="s">
        <v>98</v>
      </c>
      <c r="P52" s="263"/>
      <c r="Q52" s="12"/>
      <c r="R52" s="140" t="s">
        <v>123</v>
      </c>
      <c r="S52" s="4"/>
      <c r="T52" s="208" t="s">
        <v>108</v>
      </c>
      <c r="U52" s="173">
        <f>O43</f>
        <v>0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5.75" thickBot="1" x14ac:dyDescent="0.3">
      <c r="A53" s="54"/>
      <c r="B53" s="3"/>
      <c r="C53" s="3"/>
      <c r="D53" s="215"/>
      <c r="E53" s="75"/>
      <c r="F53" s="75"/>
      <c r="G53" s="75"/>
      <c r="H53" s="75"/>
      <c r="I53" s="75"/>
      <c r="J53" s="257"/>
      <c r="K53" s="257"/>
      <c r="L53" s="191"/>
      <c r="M53" s="3"/>
      <c r="N53" s="12"/>
      <c r="O53" s="279" t="s">
        <v>60</v>
      </c>
      <c r="P53" s="279"/>
      <c r="Q53" s="12"/>
      <c r="R53" s="33"/>
      <c r="S53" s="4"/>
      <c r="T53" s="207" t="s">
        <v>121</v>
      </c>
      <c r="U53" s="174">
        <f>U52/U51</f>
        <v>0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5.75" thickBot="1" x14ac:dyDescent="0.3">
      <c r="A54" s="54"/>
      <c r="B54" s="30"/>
      <c r="C54" s="81"/>
      <c r="D54" s="9" t="s">
        <v>61</v>
      </c>
      <c r="E54" s="86"/>
      <c r="F54" s="184"/>
      <c r="G54" s="184"/>
      <c r="H54" s="184"/>
      <c r="I54" s="184"/>
      <c r="J54" s="274">
        <f>D53*0.005</f>
        <v>0</v>
      </c>
      <c r="K54" s="274"/>
      <c r="L54" s="188"/>
      <c r="M54" s="46"/>
      <c r="N54" s="12"/>
      <c r="O54" s="267">
        <f>O40+J54</f>
        <v>3.5000000000000005E-3</v>
      </c>
      <c r="P54" s="268"/>
      <c r="Q54" s="90" t="s">
        <v>59</v>
      </c>
      <c r="R54" s="87">
        <f>O43*O54</f>
        <v>0</v>
      </c>
      <c r="S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 s="54"/>
      <c r="B55" s="30"/>
      <c r="C55" s="12"/>
      <c r="D55" s="9"/>
      <c r="E55" s="78"/>
      <c r="F55" s="184"/>
      <c r="G55" s="184"/>
      <c r="H55" s="184"/>
      <c r="I55" s="184"/>
      <c r="J55" s="184"/>
      <c r="K55" s="184"/>
      <c r="L55" s="184"/>
      <c r="M55" s="46"/>
      <c r="N55" s="12"/>
      <c r="O55" s="12"/>
      <c r="P55" s="12"/>
      <c r="Q55" s="225" t="s">
        <v>124</v>
      </c>
      <c r="R55" s="176">
        <v>1500</v>
      </c>
      <c r="S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54"/>
      <c r="B56" s="289" t="s">
        <v>114</v>
      </c>
      <c r="C56" s="290"/>
      <c r="D56" s="291"/>
      <c r="E56" s="78"/>
      <c r="F56" s="184"/>
      <c r="G56" s="184"/>
      <c r="H56" s="184"/>
      <c r="I56" s="184"/>
      <c r="J56" s="184"/>
      <c r="K56" s="184"/>
      <c r="L56" s="184"/>
      <c r="M56" s="46"/>
      <c r="N56" s="12"/>
      <c r="O56" s="12"/>
      <c r="P56" s="280" t="s">
        <v>125</v>
      </c>
      <c r="Q56" s="281"/>
      <c r="R56" s="176">
        <f>R54-R55</f>
        <v>-1500</v>
      </c>
      <c r="S56" s="4"/>
      <c r="T56" s="218"/>
      <c r="U56" s="21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17.25" customHeight="1" x14ac:dyDescent="0.25">
      <c r="A57" s="54"/>
      <c r="B57" s="209"/>
      <c r="C57" s="210"/>
      <c r="D57" s="211"/>
      <c r="E57" s="78"/>
      <c r="F57" s="212"/>
      <c r="G57" s="212"/>
      <c r="H57" s="212"/>
      <c r="I57" s="212"/>
      <c r="J57" s="212"/>
      <c r="K57" s="212"/>
      <c r="L57" s="212"/>
      <c r="M57" s="46"/>
      <c r="N57" s="12"/>
      <c r="O57" s="12"/>
      <c r="P57" s="280" t="s">
        <v>122</v>
      </c>
      <c r="Q57" s="281"/>
      <c r="R57" s="224"/>
      <c r="S57" s="4"/>
      <c r="T57" s="218"/>
      <c r="U57" s="21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17.25" customHeight="1" x14ac:dyDescent="0.25">
      <c r="A58" s="54"/>
      <c r="B58" s="221"/>
      <c r="C58" s="222"/>
      <c r="D58" s="223"/>
      <c r="E58" s="78"/>
      <c r="F58" s="217"/>
      <c r="G58" s="217"/>
      <c r="H58" s="217"/>
      <c r="I58" s="217"/>
      <c r="J58" s="217"/>
      <c r="K58" s="217"/>
      <c r="L58" s="217"/>
      <c r="M58" s="46"/>
      <c r="N58" s="12"/>
      <c r="O58" s="12"/>
      <c r="P58" s="216"/>
      <c r="Q58" s="90" t="s">
        <v>110</v>
      </c>
      <c r="R58" s="176">
        <f>R47</f>
        <v>0</v>
      </c>
      <c r="S58" s="4"/>
      <c r="T58" s="218"/>
      <c r="U58" s="21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15.75" thickBot="1" x14ac:dyDescent="0.3">
      <c r="A59" s="54"/>
      <c r="B59" s="199" t="s">
        <v>113</v>
      </c>
      <c r="C59" s="198"/>
      <c r="D59" s="186"/>
      <c r="E59" s="78"/>
      <c r="F59" s="275" t="s">
        <v>63</v>
      </c>
      <c r="G59" s="276"/>
      <c r="H59" s="276"/>
      <c r="I59" s="277"/>
      <c r="J59" s="184"/>
      <c r="K59" s="228" t="s">
        <v>131</v>
      </c>
      <c r="L59" s="184"/>
      <c r="M59" s="46" t="s">
        <v>130</v>
      </c>
      <c r="N59" s="12"/>
      <c r="O59" s="12"/>
      <c r="P59" s="12"/>
      <c r="Q59" s="225" t="s">
        <v>126</v>
      </c>
      <c r="R59" s="175">
        <f>R56+R57+R58</f>
        <v>-1500</v>
      </c>
      <c r="S59" s="4"/>
      <c r="T59" s="218"/>
      <c r="U59" s="21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 s="54"/>
      <c r="B60" s="194" t="s">
        <v>99</v>
      </c>
      <c r="C60" s="12"/>
      <c r="D60" s="193"/>
      <c r="E60" s="78"/>
      <c r="F60" s="287" t="s">
        <v>64</v>
      </c>
      <c r="G60" s="288"/>
      <c r="H60" s="292"/>
      <c r="I60" s="293"/>
      <c r="J60" s="184"/>
      <c r="K60" s="229"/>
      <c r="L60" s="184"/>
      <c r="M60" s="226" t="e">
        <f>R65/D53</f>
        <v>#DIV/0!</v>
      </c>
      <c r="N60" s="12"/>
      <c r="O60" s="12"/>
      <c r="P60" s="12"/>
      <c r="Q60" s="81"/>
      <c r="R60" s="141"/>
      <c r="S60" s="4"/>
      <c r="T60" s="218"/>
      <c r="U60" s="21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 s="54"/>
      <c r="B61" s="192" t="s">
        <v>100</v>
      </c>
      <c r="C61" s="12"/>
      <c r="D61" s="193"/>
      <c r="E61" s="88"/>
      <c r="F61" s="294" t="s">
        <v>65</v>
      </c>
      <c r="G61" s="295"/>
      <c r="H61" s="296"/>
      <c r="I61" s="297"/>
      <c r="J61" s="184"/>
      <c r="K61" s="184"/>
      <c r="L61" s="184"/>
      <c r="M61" s="30"/>
      <c r="N61" s="12"/>
      <c r="O61" s="89"/>
      <c r="P61" s="89"/>
      <c r="Q61" s="257" t="s">
        <v>127</v>
      </c>
      <c r="R61" s="300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 s="54"/>
      <c r="B62" s="192" t="s">
        <v>101</v>
      </c>
      <c r="C62" s="12"/>
      <c r="D62" s="193"/>
      <c r="E62" s="88"/>
      <c r="F62" s="294" t="s">
        <v>66</v>
      </c>
      <c r="G62" s="295"/>
      <c r="H62" s="296"/>
      <c r="I62" s="297"/>
      <c r="J62" s="184"/>
      <c r="K62" s="184"/>
      <c r="L62" s="184"/>
      <c r="M62" s="30"/>
      <c r="N62" s="12"/>
      <c r="O62" s="91"/>
      <c r="P62" s="91"/>
      <c r="Q62" s="90" t="s">
        <v>59</v>
      </c>
      <c r="R62" s="176">
        <f>R59</f>
        <v>-1500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 s="54"/>
      <c r="B63" s="195" t="s">
        <v>102</v>
      </c>
      <c r="C63" s="196"/>
      <c r="D63" s="197"/>
      <c r="E63" s="88"/>
      <c r="F63" s="298" t="s">
        <v>106</v>
      </c>
      <c r="G63" s="298"/>
      <c r="H63" s="299"/>
      <c r="I63" s="299"/>
      <c r="J63" s="184"/>
      <c r="K63" s="184"/>
      <c r="L63" s="184"/>
      <c r="M63" s="30"/>
      <c r="N63" s="12"/>
      <c r="O63" s="91"/>
      <c r="P63" s="91"/>
      <c r="Q63" s="90" t="s">
        <v>62</v>
      </c>
      <c r="R63" s="176">
        <v>2000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 s="54"/>
      <c r="B64" s="81"/>
      <c r="C64" s="12"/>
      <c r="D64" s="9"/>
      <c r="E64" s="217"/>
      <c r="F64" s="217"/>
      <c r="G64" s="217"/>
      <c r="H64" s="217"/>
      <c r="I64" s="217"/>
      <c r="J64" s="217"/>
      <c r="K64" s="217"/>
      <c r="L64" s="217"/>
      <c r="M64" s="30"/>
      <c r="N64" s="12"/>
      <c r="O64" s="91"/>
      <c r="P64" s="91"/>
      <c r="Q64" s="90" t="s">
        <v>128</v>
      </c>
      <c r="R64" s="224">
        <v>1500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 s="54"/>
      <c r="B65" s="81"/>
      <c r="C65" s="12"/>
      <c r="D65" s="9"/>
      <c r="E65" s="217"/>
      <c r="F65" s="217"/>
      <c r="G65" s="217"/>
      <c r="H65" s="217"/>
      <c r="I65" s="217"/>
      <c r="J65" s="217"/>
      <c r="K65" s="217"/>
      <c r="L65" s="217"/>
      <c r="M65" s="30"/>
      <c r="N65" s="12"/>
      <c r="O65" s="91"/>
      <c r="P65" s="91"/>
      <c r="Q65" s="90" t="s">
        <v>129</v>
      </c>
      <c r="R65" s="176">
        <f>R62+R63+R64</f>
        <v>2000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54"/>
      <c r="B66" s="81"/>
      <c r="C66" s="12"/>
      <c r="D66" s="9"/>
      <c r="E66" s="217"/>
      <c r="F66" s="217"/>
      <c r="G66" s="217"/>
      <c r="H66" s="217"/>
      <c r="I66" s="217"/>
      <c r="J66" s="217"/>
      <c r="K66" s="217"/>
      <c r="L66" s="217"/>
      <c r="M66" s="30"/>
      <c r="N66" s="12"/>
      <c r="O66" s="91"/>
      <c r="P66" s="91"/>
      <c r="Q66" s="90"/>
      <c r="R66" s="227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7.5" customHeight="1" thickBot="1" x14ac:dyDescent="0.3">
      <c r="A67" s="73"/>
      <c r="B67" s="44"/>
      <c r="C67" s="44"/>
      <c r="D67" s="44"/>
      <c r="E67" s="44"/>
      <c r="F67" s="92"/>
      <c r="G67" s="92"/>
      <c r="H67" s="92"/>
      <c r="I67" s="92"/>
      <c r="J67" s="44"/>
      <c r="K67" s="44"/>
      <c r="L67" s="44"/>
      <c r="M67" s="44"/>
      <c r="N67" s="44"/>
      <c r="O67" s="44"/>
      <c r="P67" s="44"/>
      <c r="Q67" s="44"/>
      <c r="R67" s="45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9.75" customHeight="1" x14ac:dyDescent="0.25">
      <c r="A68" s="93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2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7.75" x14ac:dyDescent="0.4">
      <c r="A69" s="95">
        <v>4</v>
      </c>
      <c r="B69" s="230" t="s">
        <v>67</v>
      </c>
      <c r="C69" s="282"/>
      <c r="D69" s="96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2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 s="95"/>
      <c r="B70" s="232"/>
      <c r="C70" s="283"/>
      <c r="D70" s="97"/>
      <c r="E70" s="185"/>
      <c r="F70" s="185"/>
      <c r="G70" s="51"/>
      <c r="H70" s="52"/>
      <c r="I70" s="52"/>
      <c r="J70" s="52"/>
      <c r="K70" s="52"/>
      <c r="L70" s="52"/>
      <c r="M70" s="51"/>
      <c r="N70" s="52"/>
      <c r="O70" s="52"/>
      <c r="P70" s="52"/>
      <c r="Q70" s="52"/>
      <c r="R70" s="9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 s="95"/>
      <c r="B71" s="234"/>
      <c r="C71" s="284"/>
      <c r="D71" s="285"/>
      <c r="E71" s="286"/>
      <c r="F71" s="286"/>
      <c r="G71" s="99"/>
      <c r="H71" s="100"/>
      <c r="I71" s="100"/>
      <c r="J71" s="100"/>
      <c r="K71" s="100"/>
      <c r="L71" s="100"/>
      <c r="M71" s="56"/>
      <c r="N71" s="85"/>
      <c r="O71" s="58"/>
      <c r="P71" s="101"/>
      <c r="Q71" s="14"/>
      <c r="R71" s="10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s="82" customFormat="1" x14ac:dyDescent="0.25">
      <c r="A72" s="95"/>
      <c r="B72" s="61"/>
      <c r="C72" s="62"/>
      <c r="D72" s="103"/>
      <c r="E72" s="104"/>
      <c r="F72" s="104"/>
      <c r="G72" s="104"/>
      <c r="H72" s="104"/>
      <c r="I72" s="104"/>
      <c r="J72" s="105"/>
      <c r="K72" s="106"/>
      <c r="L72" s="106"/>
      <c r="M72" s="106"/>
      <c r="N72" s="107"/>
      <c r="O72" s="108"/>
      <c r="P72" s="108"/>
      <c r="Q72" s="108"/>
      <c r="R72" s="109"/>
      <c r="S72" s="4"/>
      <c r="T72" s="4"/>
      <c r="U72" s="4"/>
      <c r="V72" s="4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</row>
    <row r="73" spans="1:53" s="82" customFormat="1" ht="27.75" x14ac:dyDescent="0.4">
      <c r="A73" s="95">
        <v>3</v>
      </c>
      <c r="B73" s="230" t="s">
        <v>68</v>
      </c>
      <c r="C73" s="282"/>
      <c r="D73" s="96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2"/>
      <c r="S73" s="4"/>
      <c r="T73" s="4"/>
      <c r="U73" s="4"/>
      <c r="V73" s="4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</row>
    <row r="74" spans="1:53" s="82" customFormat="1" x14ac:dyDescent="0.25">
      <c r="A74" s="95"/>
      <c r="B74" s="232"/>
      <c r="C74" s="283"/>
      <c r="D74" s="97"/>
      <c r="E74" s="185"/>
      <c r="F74" s="185"/>
      <c r="G74" s="51"/>
      <c r="H74" s="52"/>
      <c r="I74" s="52"/>
      <c r="J74" s="52"/>
      <c r="K74" s="52"/>
      <c r="L74" s="52"/>
      <c r="M74" s="185"/>
      <c r="N74" s="185"/>
      <c r="O74" s="185"/>
      <c r="P74" s="185"/>
      <c r="Q74" s="185"/>
      <c r="R74" s="98"/>
      <c r="S74" s="4"/>
      <c r="T74" s="4"/>
      <c r="U74" s="4"/>
      <c r="V74" s="4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</row>
    <row r="75" spans="1:53" s="82" customFormat="1" x14ac:dyDescent="0.25">
      <c r="A75" s="95"/>
      <c r="B75" s="234"/>
      <c r="C75" s="284"/>
      <c r="D75" s="285"/>
      <c r="E75" s="286"/>
      <c r="F75" s="286"/>
      <c r="G75" s="99"/>
      <c r="H75" s="100"/>
      <c r="I75" s="100"/>
      <c r="J75" s="100"/>
      <c r="K75" s="110"/>
      <c r="L75" s="110"/>
      <c r="M75" s="56"/>
      <c r="N75" s="85"/>
      <c r="O75" s="58"/>
      <c r="P75" s="101"/>
      <c r="Q75" s="14"/>
      <c r="R75" s="102"/>
      <c r="S75" s="4"/>
      <c r="T75" s="4"/>
      <c r="U75" s="4"/>
      <c r="V75" s="4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</row>
    <row r="76" spans="1:53" s="82" customFormat="1" x14ac:dyDescent="0.25">
      <c r="A76" s="95"/>
      <c r="B76" s="68"/>
      <c r="C76" s="62"/>
      <c r="D76" s="103"/>
      <c r="E76" s="104"/>
      <c r="F76" s="104"/>
      <c r="G76" s="104"/>
      <c r="H76" s="104"/>
      <c r="I76" s="104"/>
      <c r="J76" s="105"/>
      <c r="K76" s="106"/>
      <c r="L76" s="106"/>
      <c r="M76" s="106"/>
      <c r="N76" s="107"/>
      <c r="O76" s="108"/>
      <c r="P76" s="108"/>
      <c r="Q76" s="108"/>
      <c r="R76" s="109"/>
      <c r="S76" s="4"/>
      <c r="T76" s="4"/>
      <c r="U76" s="4"/>
      <c r="V76" s="4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</row>
    <row r="77" spans="1:53" s="82" customFormat="1" ht="27.75" x14ac:dyDescent="0.4">
      <c r="A77" s="95">
        <v>2</v>
      </c>
      <c r="B77" s="230" t="s">
        <v>10</v>
      </c>
      <c r="C77" s="282"/>
      <c r="D77" s="96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2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</row>
    <row r="78" spans="1:53" s="82" customFormat="1" x14ac:dyDescent="0.25">
      <c r="A78" s="95"/>
      <c r="B78" s="232"/>
      <c r="C78" s="283"/>
      <c r="D78" s="97"/>
      <c r="E78" s="185"/>
      <c r="F78" s="185"/>
      <c r="G78" s="51"/>
      <c r="H78" s="52"/>
      <c r="I78" s="52"/>
      <c r="J78" s="52"/>
      <c r="K78" s="52"/>
      <c r="L78" s="52"/>
      <c r="M78" s="185"/>
      <c r="N78" s="185"/>
      <c r="O78" s="185"/>
      <c r="P78" s="185"/>
      <c r="Q78" s="185"/>
      <c r="R78" s="98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</row>
    <row r="79" spans="1:53" s="82" customFormat="1" x14ac:dyDescent="0.25">
      <c r="A79" s="95"/>
      <c r="B79" s="234"/>
      <c r="C79" s="284"/>
      <c r="D79" s="285"/>
      <c r="E79" s="286"/>
      <c r="F79" s="286"/>
      <c r="G79" s="99"/>
      <c r="H79" s="100"/>
      <c r="I79" s="100"/>
      <c r="J79" s="100"/>
      <c r="K79" s="110"/>
      <c r="L79" s="110"/>
      <c r="M79" s="56"/>
      <c r="N79" s="85"/>
      <c r="O79" s="58"/>
      <c r="P79" s="101"/>
      <c r="Q79" s="14"/>
      <c r="R79" s="102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</row>
    <row r="80" spans="1:53" s="82" customFormat="1" x14ac:dyDescent="0.25">
      <c r="A80" s="95"/>
      <c r="B80" s="68"/>
      <c r="C80" s="62"/>
      <c r="D80" s="103"/>
      <c r="E80" s="104"/>
      <c r="F80" s="104"/>
      <c r="G80" s="104"/>
      <c r="H80" s="104"/>
      <c r="I80" s="104"/>
      <c r="J80" s="105"/>
      <c r="K80" s="106"/>
      <c r="L80" s="106"/>
      <c r="M80" s="106"/>
      <c r="N80" s="107"/>
      <c r="O80" s="108"/>
      <c r="P80" s="108"/>
      <c r="Q80" s="108"/>
      <c r="R80" s="109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</row>
    <row r="81" spans="1:53" s="82" customFormat="1" ht="27.75" x14ac:dyDescent="0.4">
      <c r="A81" s="95">
        <v>1</v>
      </c>
      <c r="B81" s="230" t="s">
        <v>69</v>
      </c>
      <c r="C81" s="282"/>
      <c r="D81" s="96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2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</row>
    <row r="82" spans="1:53" s="82" customFormat="1" x14ac:dyDescent="0.25">
      <c r="A82" s="95"/>
      <c r="B82" s="232"/>
      <c r="C82" s="283"/>
      <c r="D82" s="97"/>
      <c r="E82" s="185"/>
      <c r="F82" s="185"/>
      <c r="G82" s="51"/>
      <c r="H82" s="69"/>
      <c r="I82" s="69"/>
      <c r="J82" s="69"/>
      <c r="K82" s="69"/>
      <c r="L82" s="69"/>
      <c r="M82" s="185"/>
      <c r="N82" s="185"/>
      <c r="O82" s="185"/>
      <c r="P82" s="185"/>
      <c r="Q82" s="185"/>
      <c r="R82" s="98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</row>
    <row r="83" spans="1:53" s="82" customFormat="1" x14ac:dyDescent="0.25">
      <c r="A83" s="95"/>
      <c r="B83" s="234"/>
      <c r="C83" s="284"/>
      <c r="D83" s="285"/>
      <c r="E83" s="286"/>
      <c r="F83" s="286"/>
      <c r="G83" s="99"/>
      <c r="H83" s="100"/>
      <c r="I83" s="100"/>
      <c r="J83" s="100"/>
      <c r="K83" s="110"/>
      <c r="L83" s="110"/>
      <c r="M83" s="56"/>
      <c r="N83" s="85"/>
      <c r="O83" s="58"/>
      <c r="P83" s="101"/>
      <c r="Q83" s="14"/>
      <c r="R83" s="102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</row>
    <row r="84" spans="1:53" s="82" customFormat="1" x14ac:dyDescent="0.25">
      <c r="A84" s="54"/>
      <c r="B84" s="68"/>
      <c r="C84" s="62"/>
      <c r="D84" s="103"/>
      <c r="E84" s="104"/>
      <c r="F84" s="104"/>
      <c r="G84" s="104"/>
      <c r="H84" s="104"/>
      <c r="I84" s="104"/>
      <c r="J84" s="105"/>
      <c r="K84" s="106"/>
      <c r="L84" s="106"/>
      <c r="M84" s="106"/>
      <c r="N84" s="107"/>
      <c r="O84" s="108"/>
      <c r="P84" s="108"/>
      <c r="Q84" s="108"/>
      <c r="R84" s="109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</row>
    <row r="85" spans="1:53" s="82" customFormat="1" ht="27.75" x14ac:dyDescent="0.4">
      <c r="A85" s="54"/>
      <c r="B85" s="230" t="s">
        <v>70</v>
      </c>
      <c r="C85" s="282"/>
      <c r="D85" s="96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2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</row>
    <row r="86" spans="1:53" s="82" customFormat="1" x14ac:dyDescent="0.25">
      <c r="A86" s="54"/>
      <c r="B86" s="232"/>
      <c r="C86" s="283"/>
      <c r="D86" s="97"/>
      <c r="E86" s="185"/>
      <c r="F86" s="185"/>
      <c r="G86" s="51"/>
      <c r="H86" s="69"/>
      <c r="I86" s="69"/>
      <c r="J86" s="69"/>
      <c r="K86" s="69"/>
      <c r="L86" s="69"/>
      <c r="M86" s="185"/>
      <c r="N86" s="185"/>
      <c r="O86" s="185"/>
      <c r="P86" s="185"/>
      <c r="Q86" s="185"/>
      <c r="R86" s="98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</row>
    <row r="87" spans="1:53" s="82" customFormat="1" x14ac:dyDescent="0.25">
      <c r="A87" s="54"/>
      <c r="B87" s="234"/>
      <c r="C87" s="284"/>
      <c r="D87" s="285"/>
      <c r="E87" s="286"/>
      <c r="F87" s="286"/>
      <c r="G87" s="99"/>
      <c r="H87" s="100"/>
      <c r="I87" s="100"/>
      <c r="J87" s="100"/>
      <c r="K87" s="110"/>
      <c r="L87" s="110"/>
      <c r="M87" s="56"/>
      <c r="N87" s="85"/>
      <c r="O87" s="58"/>
      <c r="P87" s="101"/>
      <c r="Q87" s="14"/>
      <c r="R87" s="102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</row>
    <row r="88" spans="1:53" s="82" customFormat="1" x14ac:dyDescent="0.25">
      <c r="A88" s="111"/>
      <c r="B88" s="56"/>
      <c r="C88" s="112"/>
      <c r="D88" s="113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14"/>
      <c r="R88" s="11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</row>
    <row r="89" spans="1:53" s="82" customFormat="1" x14ac:dyDescent="0.25">
      <c r="A89" s="111"/>
      <c r="B89" s="116" t="s">
        <v>71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117"/>
      <c r="R89" s="81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</row>
    <row r="90" spans="1:53" s="82" customFormat="1" ht="20.25" customHeight="1" thickBot="1" x14ac:dyDescent="0.3">
      <c r="A90" s="118"/>
      <c r="B90" s="119" t="s">
        <v>72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1"/>
      <c r="R90" s="122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</row>
    <row r="91" spans="1:53" s="82" customFormat="1" x14ac:dyDescent="0.25"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</row>
    <row r="92" spans="1:53" s="82" customFormat="1" ht="15.75" thickBot="1" x14ac:dyDescent="0.3">
      <c r="A92" s="120"/>
      <c r="B92" s="120"/>
      <c r="C92" s="120"/>
      <c r="E92" s="120"/>
      <c r="F92" s="120"/>
      <c r="G92" s="120"/>
      <c r="H92" s="56"/>
      <c r="I92" s="120"/>
      <c r="J92" s="120"/>
      <c r="K92" s="120"/>
      <c r="L92" s="56"/>
      <c r="N92" s="120"/>
      <c r="O92" s="120"/>
      <c r="P92" s="120"/>
      <c r="Q92" s="123"/>
      <c r="R92" s="124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</row>
    <row r="93" spans="1:53" s="82" customFormat="1" x14ac:dyDescent="0.25">
      <c r="A93" s="124" t="s">
        <v>73</v>
      </c>
      <c r="B93" s="3"/>
      <c r="C93" s="3"/>
      <c r="D93" s="3"/>
      <c r="E93" s="124" t="s">
        <v>103</v>
      </c>
      <c r="F93" s="3"/>
      <c r="G93" s="3"/>
      <c r="H93" s="3"/>
      <c r="I93" s="124" t="s">
        <v>104</v>
      </c>
      <c r="J93" s="3"/>
      <c r="K93" s="3"/>
      <c r="L93" s="3"/>
      <c r="M93" s="3"/>
      <c r="N93" s="124" t="s">
        <v>105</v>
      </c>
      <c r="O93" s="3"/>
      <c r="P93" s="3"/>
      <c r="Q93" s="3"/>
      <c r="R93" s="124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</row>
    <row r="94" spans="1:53" s="82" customFormat="1" x14ac:dyDescent="0.25"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</row>
    <row r="95" spans="1:53" s="82" customFormat="1" x14ac:dyDescent="0.25"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</row>
    <row r="96" spans="1:53" s="82" customFormat="1" x14ac:dyDescent="0.25"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</row>
    <row r="97" spans="19:53" s="82" customFormat="1" x14ac:dyDescent="0.25"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</row>
    <row r="98" spans="19:53" s="82" customFormat="1" x14ac:dyDescent="0.25"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</row>
    <row r="99" spans="19:53" s="82" customFormat="1" x14ac:dyDescent="0.25"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</row>
    <row r="100" spans="19:53" s="82" customFormat="1" x14ac:dyDescent="0.25"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</row>
    <row r="101" spans="19:53" s="82" customFormat="1" x14ac:dyDescent="0.25"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</row>
    <row r="102" spans="19:53" s="82" customFormat="1" x14ac:dyDescent="0.25"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</row>
    <row r="103" spans="19:53" s="82" customFormat="1" x14ac:dyDescent="0.25"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</row>
    <row r="104" spans="19:53" s="82" customFormat="1" x14ac:dyDescent="0.25"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</row>
    <row r="105" spans="19:53" s="82" customFormat="1" x14ac:dyDescent="0.25"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</row>
    <row r="106" spans="19:53" s="82" customFormat="1" x14ac:dyDescent="0.25"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</row>
    <row r="107" spans="19:53" s="82" customFormat="1" x14ac:dyDescent="0.25"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</row>
    <row r="108" spans="19:53" s="82" customFormat="1" x14ac:dyDescent="0.25"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</row>
    <row r="109" spans="19:53" s="82" customFormat="1" x14ac:dyDescent="0.25"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</row>
    <row r="110" spans="19:53" s="82" customFormat="1" x14ac:dyDescent="0.25"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</row>
    <row r="111" spans="19:53" s="82" customFormat="1" x14ac:dyDescent="0.25"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</row>
    <row r="112" spans="19:53" s="82" customFormat="1" x14ac:dyDescent="0.25"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</row>
    <row r="113" spans="19:53" s="82" customFormat="1" x14ac:dyDescent="0.25"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</row>
    <row r="114" spans="19:53" s="82" customFormat="1" x14ac:dyDescent="0.25"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</row>
    <row r="115" spans="19:53" s="82" customFormat="1" x14ac:dyDescent="0.25"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</row>
    <row r="116" spans="19:53" s="82" customFormat="1" x14ac:dyDescent="0.25"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</row>
    <row r="117" spans="19:53" s="82" customFormat="1" x14ac:dyDescent="0.25"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</row>
    <row r="118" spans="19:53" s="82" customFormat="1" x14ac:dyDescent="0.25"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</row>
    <row r="119" spans="19:53" s="82" customFormat="1" x14ac:dyDescent="0.25"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</row>
    <row r="120" spans="19:53" s="82" customFormat="1" x14ac:dyDescent="0.25"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</row>
    <row r="121" spans="19:53" s="82" customFormat="1" x14ac:dyDescent="0.25"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</row>
    <row r="122" spans="19:53" s="82" customFormat="1" x14ac:dyDescent="0.25"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</row>
    <row r="123" spans="19:53" s="82" customFormat="1" x14ac:dyDescent="0.25"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AX123" s="185"/>
      <c r="AY123" s="185"/>
      <c r="AZ123" s="185"/>
      <c r="BA123" s="185"/>
    </row>
    <row r="124" spans="19:53" s="82" customFormat="1" x14ac:dyDescent="0.25"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</row>
    <row r="125" spans="19:53" s="82" customFormat="1" x14ac:dyDescent="0.25"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</row>
    <row r="126" spans="19:53" s="82" customFormat="1" x14ac:dyDescent="0.25"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  <c r="AX126" s="185"/>
      <c r="AY126" s="185"/>
      <c r="AZ126" s="185"/>
      <c r="BA126" s="185"/>
    </row>
    <row r="127" spans="19:53" s="82" customFormat="1" x14ac:dyDescent="0.25"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  <c r="AX127" s="185"/>
      <c r="AY127" s="185"/>
      <c r="AZ127" s="185"/>
      <c r="BA127" s="185"/>
    </row>
    <row r="128" spans="19:53" s="82" customFormat="1" x14ac:dyDescent="0.25"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</row>
    <row r="129" spans="19:53" s="82" customFormat="1" x14ac:dyDescent="0.25"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</row>
    <row r="130" spans="19:53" s="82" customFormat="1" x14ac:dyDescent="0.25"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  <c r="AX130" s="185"/>
      <c r="AY130" s="185"/>
      <c r="AZ130" s="185"/>
      <c r="BA130" s="185"/>
    </row>
    <row r="131" spans="19:53" s="82" customFormat="1" x14ac:dyDescent="0.25"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</row>
    <row r="132" spans="19:53" s="82" customFormat="1" x14ac:dyDescent="0.25"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</row>
    <row r="133" spans="19:53" s="82" customFormat="1" x14ac:dyDescent="0.25"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</row>
    <row r="134" spans="19:53" s="82" customFormat="1" x14ac:dyDescent="0.25"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</row>
    <row r="135" spans="19:53" s="82" customFormat="1" x14ac:dyDescent="0.25"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</row>
    <row r="136" spans="19:53" s="82" customFormat="1" x14ac:dyDescent="0.25"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AX136" s="185"/>
      <c r="AY136" s="185"/>
      <c r="AZ136" s="185"/>
      <c r="BA136" s="185"/>
    </row>
    <row r="137" spans="19:53" s="82" customFormat="1" x14ac:dyDescent="0.25"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</row>
    <row r="138" spans="19:53" s="82" customFormat="1" x14ac:dyDescent="0.25"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AX138" s="185"/>
      <c r="AY138" s="185"/>
      <c r="AZ138" s="185"/>
      <c r="BA138" s="185"/>
    </row>
    <row r="139" spans="19:53" s="82" customFormat="1" x14ac:dyDescent="0.25"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AX139" s="185"/>
      <c r="AY139" s="185"/>
      <c r="AZ139" s="185"/>
      <c r="BA139" s="185"/>
    </row>
    <row r="140" spans="19:53" s="82" customFormat="1" x14ac:dyDescent="0.25"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</row>
    <row r="141" spans="19:53" s="82" customFormat="1" x14ac:dyDescent="0.25"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</row>
    <row r="142" spans="19:53" s="82" customFormat="1" x14ac:dyDescent="0.25"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AX142" s="185"/>
      <c r="AY142" s="185"/>
      <c r="AZ142" s="185"/>
      <c r="BA142" s="185"/>
    </row>
    <row r="143" spans="19:53" s="82" customFormat="1" x14ac:dyDescent="0.25"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  <c r="AX143" s="185"/>
      <c r="AY143" s="185"/>
      <c r="AZ143" s="185"/>
      <c r="BA143" s="185"/>
    </row>
    <row r="144" spans="19:53" s="82" customFormat="1" x14ac:dyDescent="0.25"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  <c r="AX144" s="185"/>
      <c r="AY144" s="185"/>
      <c r="AZ144" s="185"/>
      <c r="BA144" s="185"/>
    </row>
    <row r="145" spans="19:53" s="82" customFormat="1" x14ac:dyDescent="0.25"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  <c r="AX145" s="185"/>
      <c r="AY145" s="185"/>
      <c r="AZ145" s="185"/>
      <c r="BA145" s="185"/>
    </row>
    <row r="146" spans="19:53" s="82" customFormat="1" x14ac:dyDescent="0.25"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  <c r="AX146" s="185"/>
      <c r="AY146" s="185"/>
      <c r="AZ146" s="185"/>
      <c r="BA146" s="185"/>
    </row>
    <row r="147" spans="19:53" s="82" customFormat="1" x14ac:dyDescent="0.25"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</row>
    <row r="148" spans="19:53" s="82" customFormat="1" x14ac:dyDescent="0.25"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  <c r="AX148" s="185"/>
      <c r="AY148" s="185"/>
      <c r="AZ148" s="185"/>
      <c r="BA148" s="185"/>
    </row>
    <row r="149" spans="19:53" s="82" customFormat="1" x14ac:dyDescent="0.25"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  <c r="AX149" s="185"/>
      <c r="AY149" s="185"/>
      <c r="AZ149" s="185"/>
      <c r="BA149" s="185"/>
    </row>
    <row r="150" spans="19:53" s="82" customFormat="1" x14ac:dyDescent="0.25"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</row>
    <row r="151" spans="19:53" s="82" customFormat="1" x14ac:dyDescent="0.25"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  <c r="AX151" s="185"/>
      <c r="AY151" s="185"/>
      <c r="AZ151" s="185"/>
      <c r="BA151" s="185"/>
    </row>
    <row r="152" spans="19:53" s="82" customFormat="1" x14ac:dyDescent="0.25"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  <c r="AX152" s="185"/>
      <c r="AY152" s="185"/>
      <c r="AZ152" s="185"/>
      <c r="BA152" s="185"/>
    </row>
    <row r="153" spans="19:53" s="82" customFormat="1" x14ac:dyDescent="0.25"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  <c r="AX153" s="185"/>
      <c r="AY153" s="185"/>
      <c r="AZ153" s="185"/>
      <c r="BA153" s="185"/>
    </row>
    <row r="154" spans="19:53" s="82" customFormat="1" x14ac:dyDescent="0.25"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  <c r="AX154" s="185"/>
      <c r="AY154" s="185"/>
      <c r="AZ154" s="185"/>
      <c r="BA154" s="185"/>
    </row>
    <row r="155" spans="19:53" s="82" customFormat="1" x14ac:dyDescent="0.25"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  <c r="AX155" s="185"/>
      <c r="AY155" s="185"/>
      <c r="AZ155" s="185"/>
      <c r="BA155" s="185"/>
    </row>
    <row r="156" spans="19:53" s="82" customFormat="1" x14ac:dyDescent="0.25"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  <c r="AX156" s="185"/>
      <c r="AY156" s="185"/>
      <c r="AZ156" s="185"/>
      <c r="BA156" s="185"/>
    </row>
    <row r="157" spans="19:53" s="82" customFormat="1" x14ac:dyDescent="0.25"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  <c r="AX157" s="185"/>
      <c r="AY157" s="185"/>
      <c r="AZ157" s="185"/>
      <c r="BA157" s="185"/>
    </row>
    <row r="158" spans="19:53" s="82" customFormat="1" x14ac:dyDescent="0.25"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</row>
    <row r="159" spans="19:53" s="82" customFormat="1" x14ac:dyDescent="0.25"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  <c r="AX159" s="185"/>
      <c r="AY159" s="185"/>
      <c r="AZ159" s="185"/>
      <c r="BA159" s="185"/>
    </row>
    <row r="160" spans="19:53" s="82" customFormat="1" x14ac:dyDescent="0.25"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  <c r="AX160" s="185"/>
      <c r="AY160" s="185"/>
      <c r="AZ160" s="185"/>
      <c r="BA160" s="185"/>
    </row>
    <row r="161" spans="19:53" s="82" customFormat="1" x14ac:dyDescent="0.25"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  <c r="AX161" s="185"/>
      <c r="AY161" s="185"/>
      <c r="AZ161" s="185"/>
      <c r="BA161" s="185"/>
    </row>
    <row r="162" spans="19:53" s="82" customFormat="1" x14ac:dyDescent="0.25"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  <c r="AX162" s="185"/>
      <c r="AY162" s="185"/>
      <c r="AZ162" s="185"/>
      <c r="BA162" s="185"/>
    </row>
    <row r="163" spans="19:53" s="82" customFormat="1" x14ac:dyDescent="0.25"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  <c r="AX163" s="185"/>
      <c r="AY163" s="185"/>
      <c r="AZ163" s="185"/>
      <c r="BA163" s="185"/>
    </row>
    <row r="164" spans="19:53" s="82" customFormat="1" x14ac:dyDescent="0.25"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  <c r="AX164" s="185"/>
      <c r="AY164" s="185"/>
      <c r="AZ164" s="185"/>
      <c r="BA164" s="185"/>
    </row>
    <row r="165" spans="19:53" s="82" customFormat="1" x14ac:dyDescent="0.25"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  <c r="AX165" s="185"/>
      <c r="AY165" s="185"/>
      <c r="AZ165" s="185"/>
      <c r="BA165" s="185"/>
    </row>
    <row r="166" spans="19:53" s="82" customFormat="1" x14ac:dyDescent="0.25"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  <c r="AX166" s="185"/>
      <c r="AY166" s="185"/>
      <c r="AZ166" s="185"/>
      <c r="BA166" s="185"/>
    </row>
    <row r="167" spans="19:53" s="82" customFormat="1" x14ac:dyDescent="0.25"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  <c r="AX167" s="185"/>
      <c r="AY167" s="185"/>
      <c r="AZ167" s="185"/>
      <c r="BA167" s="185"/>
    </row>
    <row r="168" spans="19:53" s="82" customFormat="1" x14ac:dyDescent="0.25"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  <c r="AX168" s="185"/>
      <c r="AY168" s="185"/>
      <c r="AZ168" s="185"/>
      <c r="BA168" s="185"/>
    </row>
    <row r="169" spans="19:53" s="82" customFormat="1" x14ac:dyDescent="0.25"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  <c r="AX169" s="185"/>
      <c r="AY169" s="185"/>
      <c r="AZ169" s="185"/>
      <c r="BA169" s="185"/>
    </row>
    <row r="170" spans="19:53" s="82" customFormat="1" x14ac:dyDescent="0.25"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  <c r="AX170" s="185"/>
      <c r="AY170" s="185"/>
      <c r="AZ170" s="185"/>
      <c r="BA170" s="185"/>
    </row>
    <row r="171" spans="19:53" s="82" customFormat="1" x14ac:dyDescent="0.25"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  <c r="AX171" s="185"/>
      <c r="AY171" s="185"/>
      <c r="AZ171" s="185"/>
      <c r="BA171" s="185"/>
    </row>
    <row r="172" spans="19:53" s="82" customFormat="1" x14ac:dyDescent="0.25"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  <c r="AX172" s="185"/>
      <c r="AY172" s="185"/>
      <c r="AZ172" s="185"/>
      <c r="BA172" s="185"/>
    </row>
    <row r="173" spans="19:53" s="82" customFormat="1" x14ac:dyDescent="0.25"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</row>
    <row r="174" spans="19:53" s="82" customFormat="1" x14ac:dyDescent="0.25"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</row>
    <row r="175" spans="19:53" s="82" customFormat="1" x14ac:dyDescent="0.25"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</row>
    <row r="176" spans="19:53" s="82" customFormat="1" x14ac:dyDescent="0.25"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</row>
    <row r="177" spans="19:53" s="82" customFormat="1" x14ac:dyDescent="0.25"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</row>
    <row r="178" spans="19:53" s="82" customFormat="1" x14ac:dyDescent="0.25"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  <c r="AX178" s="185"/>
      <c r="AY178" s="185"/>
      <c r="AZ178" s="185"/>
      <c r="BA178" s="185"/>
    </row>
    <row r="179" spans="19:53" s="82" customFormat="1" x14ac:dyDescent="0.25"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  <c r="AX179" s="185"/>
      <c r="AY179" s="185"/>
      <c r="AZ179" s="185"/>
      <c r="BA179" s="185"/>
    </row>
    <row r="180" spans="19:53" s="82" customFormat="1" x14ac:dyDescent="0.25"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  <c r="AX180" s="185"/>
      <c r="AY180" s="185"/>
      <c r="AZ180" s="185"/>
      <c r="BA180" s="185"/>
    </row>
    <row r="181" spans="19:53" s="82" customFormat="1" x14ac:dyDescent="0.25"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  <c r="AU181" s="185"/>
      <c r="AV181" s="185"/>
      <c r="AW181" s="185"/>
      <c r="AX181" s="185"/>
      <c r="AY181" s="185"/>
      <c r="AZ181" s="185"/>
      <c r="BA181" s="185"/>
    </row>
    <row r="182" spans="19:53" s="82" customFormat="1" x14ac:dyDescent="0.25"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  <c r="AX182" s="185"/>
      <c r="AY182" s="185"/>
      <c r="AZ182" s="185"/>
      <c r="BA182" s="185"/>
    </row>
    <row r="183" spans="19:53" s="82" customFormat="1" x14ac:dyDescent="0.25"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  <c r="AX183" s="185"/>
      <c r="AY183" s="185"/>
      <c r="AZ183" s="185"/>
      <c r="BA183" s="185"/>
    </row>
    <row r="184" spans="19:53" s="82" customFormat="1" x14ac:dyDescent="0.25"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  <c r="AX184" s="185"/>
      <c r="AY184" s="185"/>
      <c r="AZ184" s="185"/>
      <c r="BA184" s="185"/>
    </row>
    <row r="185" spans="19:53" s="82" customFormat="1" x14ac:dyDescent="0.25"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  <c r="AX185" s="185"/>
      <c r="AY185" s="185"/>
      <c r="AZ185" s="185"/>
      <c r="BA185" s="185"/>
    </row>
    <row r="186" spans="19:53" s="82" customFormat="1" x14ac:dyDescent="0.25"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  <c r="AX186" s="185"/>
      <c r="AY186" s="185"/>
      <c r="AZ186" s="185"/>
      <c r="BA186" s="185"/>
    </row>
    <row r="187" spans="19:53" s="82" customFormat="1" x14ac:dyDescent="0.25"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  <c r="AX187" s="185"/>
      <c r="AY187" s="185"/>
      <c r="AZ187" s="185"/>
      <c r="BA187" s="185"/>
    </row>
    <row r="188" spans="19:53" s="82" customFormat="1" x14ac:dyDescent="0.25"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  <c r="AU188" s="185"/>
      <c r="AV188" s="185"/>
      <c r="AW188" s="185"/>
      <c r="AX188" s="185"/>
      <c r="AY188" s="185"/>
      <c r="AZ188" s="185"/>
      <c r="BA188" s="185"/>
    </row>
    <row r="189" spans="19:53" s="82" customFormat="1" x14ac:dyDescent="0.25"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  <c r="AU189" s="185"/>
      <c r="AV189" s="185"/>
      <c r="AW189" s="185"/>
      <c r="AX189" s="185"/>
      <c r="AY189" s="185"/>
      <c r="AZ189" s="185"/>
      <c r="BA189" s="185"/>
    </row>
    <row r="190" spans="19:53" s="82" customFormat="1" x14ac:dyDescent="0.25"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  <c r="AU190" s="185"/>
      <c r="AV190" s="185"/>
      <c r="AW190" s="185"/>
      <c r="AX190" s="185"/>
      <c r="AY190" s="185"/>
      <c r="AZ190" s="185"/>
      <c r="BA190" s="185"/>
    </row>
    <row r="191" spans="19:53" s="82" customFormat="1" x14ac:dyDescent="0.25"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</row>
    <row r="192" spans="19:53" s="82" customFormat="1" x14ac:dyDescent="0.25"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  <c r="AV192" s="185"/>
      <c r="AW192" s="185"/>
      <c r="AX192" s="185"/>
      <c r="AY192" s="185"/>
      <c r="AZ192" s="185"/>
      <c r="BA192" s="185"/>
    </row>
    <row r="193" spans="19:53" s="82" customFormat="1" x14ac:dyDescent="0.25"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  <c r="AU193" s="185"/>
      <c r="AV193" s="185"/>
      <c r="AW193" s="185"/>
      <c r="AX193" s="185"/>
      <c r="AY193" s="185"/>
      <c r="AZ193" s="185"/>
      <c r="BA193" s="185"/>
    </row>
    <row r="194" spans="19:53" s="82" customFormat="1" x14ac:dyDescent="0.25"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  <c r="AX194" s="185"/>
      <c r="AY194" s="185"/>
      <c r="AZ194" s="185"/>
      <c r="BA194" s="185"/>
    </row>
    <row r="195" spans="19:53" s="82" customFormat="1" x14ac:dyDescent="0.25"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  <c r="AV195" s="185"/>
      <c r="AW195" s="185"/>
      <c r="AX195" s="185"/>
      <c r="AY195" s="185"/>
      <c r="AZ195" s="185"/>
      <c r="BA195" s="185"/>
    </row>
    <row r="196" spans="19:53" s="82" customFormat="1" x14ac:dyDescent="0.25"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185"/>
      <c r="AX196" s="185"/>
      <c r="AY196" s="185"/>
      <c r="AZ196" s="185"/>
      <c r="BA196" s="185"/>
    </row>
    <row r="197" spans="19:53" s="82" customFormat="1" x14ac:dyDescent="0.25"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  <c r="AV197" s="185"/>
      <c r="AW197" s="185"/>
      <c r="AX197" s="185"/>
      <c r="AY197" s="185"/>
      <c r="AZ197" s="185"/>
      <c r="BA197" s="185"/>
    </row>
    <row r="198" spans="19:53" s="82" customFormat="1" x14ac:dyDescent="0.25"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185"/>
      <c r="AU198" s="185"/>
      <c r="AV198" s="185"/>
      <c r="AW198" s="185"/>
      <c r="AX198" s="185"/>
      <c r="AY198" s="185"/>
      <c r="AZ198" s="185"/>
      <c r="BA198" s="185"/>
    </row>
    <row r="199" spans="19:53" s="82" customFormat="1" x14ac:dyDescent="0.25"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185"/>
      <c r="AU199" s="185"/>
      <c r="AV199" s="185"/>
      <c r="AW199" s="185"/>
      <c r="AX199" s="185"/>
      <c r="AY199" s="185"/>
      <c r="AZ199" s="185"/>
      <c r="BA199" s="185"/>
    </row>
    <row r="200" spans="19:53" s="82" customFormat="1" x14ac:dyDescent="0.25"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185"/>
      <c r="AU200" s="185"/>
      <c r="AV200" s="185"/>
      <c r="AW200" s="185"/>
      <c r="AX200" s="185"/>
      <c r="AY200" s="185"/>
      <c r="AZ200" s="185"/>
      <c r="BA200" s="185"/>
    </row>
    <row r="201" spans="19:53" s="82" customFormat="1" x14ac:dyDescent="0.25"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  <c r="AU201" s="185"/>
      <c r="AV201" s="185"/>
      <c r="AW201" s="185"/>
      <c r="AX201" s="185"/>
      <c r="AY201" s="185"/>
      <c r="AZ201" s="185"/>
      <c r="BA201" s="185"/>
    </row>
    <row r="202" spans="19:53" s="82" customFormat="1" x14ac:dyDescent="0.25"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  <c r="AU202" s="185"/>
      <c r="AV202" s="185"/>
      <c r="AW202" s="185"/>
      <c r="AX202" s="185"/>
      <c r="AY202" s="185"/>
      <c r="AZ202" s="185"/>
      <c r="BA202" s="185"/>
    </row>
    <row r="203" spans="19:53" s="82" customFormat="1" x14ac:dyDescent="0.25"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  <c r="AU203" s="185"/>
      <c r="AV203" s="185"/>
      <c r="AW203" s="185"/>
      <c r="AX203" s="185"/>
      <c r="AY203" s="185"/>
      <c r="AZ203" s="185"/>
      <c r="BA203" s="185"/>
    </row>
    <row r="204" spans="19:53" s="82" customFormat="1" x14ac:dyDescent="0.25"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  <c r="AX204" s="185"/>
      <c r="AY204" s="185"/>
      <c r="AZ204" s="185"/>
      <c r="BA204" s="185"/>
    </row>
    <row r="205" spans="19:53" s="82" customFormat="1" x14ac:dyDescent="0.25"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  <c r="AX205" s="185"/>
      <c r="AY205" s="185"/>
      <c r="AZ205" s="185"/>
      <c r="BA205" s="185"/>
    </row>
    <row r="206" spans="19:53" s="82" customFormat="1" x14ac:dyDescent="0.25"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</row>
    <row r="207" spans="19:53" s="82" customFormat="1" x14ac:dyDescent="0.25"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  <c r="AX207" s="185"/>
      <c r="AY207" s="185"/>
      <c r="AZ207" s="185"/>
      <c r="BA207" s="185"/>
    </row>
    <row r="208" spans="19:53" s="82" customFormat="1" x14ac:dyDescent="0.25"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  <c r="AX208" s="185"/>
      <c r="AY208" s="185"/>
      <c r="AZ208" s="185"/>
      <c r="BA208" s="185"/>
    </row>
    <row r="209" spans="19:53" s="82" customFormat="1" x14ac:dyDescent="0.25"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  <c r="AX209" s="185"/>
      <c r="AY209" s="185"/>
      <c r="AZ209" s="185"/>
      <c r="BA209" s="185"/>
    </row>
    <row r="210" spans="19:53" s="82" customFormat="1" x14ac:dyDescent="0.25"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</row>
    <row r="211" spans="19:53" s="82" customFormat="1" x14ac:dyDescent="0.25"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</row>
    <row r="212" spans="19:53" s="82" customFormat="1" x14ac:dyDescent="0.25"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</row>
    <row r="213" spans="19:53" s="82" customFormat="1" x14ac:dyDescent="0.25"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5"/>
      <c r="AT213" s="185"/>
      <c r="AU213" s="185"/>
      <c r="AV213" s="185"/>
      <c r="AW213" s="185"/>
      <c r="AX213" s="185"/>
      <c r="AY213" s="185"/>
      <c r="AZ213" s="185"/>
      <c r="BA213" s="185"/>
    </row>
    <row r="214" spans="19:53" s="82" customFormat="1" x14ac:dyDescent="0.25"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5"/>
      <c r="AT214" s="185"/>
      <c r="AU214" s="185"/>
      <c r="AV214" s="185"/>
      <c r="AW214" s="185"/>
      <c r="AX214" s="185"/>
      <c r="AY214" s="185"/>
      <c r="AZ214" s="185"/>
      <c r="BA214" s="185"/>
    </row>
    <row r="215" spans="19:53" s="82" customFormat="1" x14ac:dyDescent="0.25"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85"/>
      <c r="AT215" s="185"/>
      <c r="AU215" s="185"/>
      <c r="AV215" s="185"/>
      <c r="AW215" s="185"/>
      <c r="AX215" s="185"/>
      <c r="AY215" s="185"/>
      <c r="AZ215" s="185"/>
      <c r="BA215" s="185"/>
    </row>
    <row r="216" spans="19:53" s="82" customFormat="1" x14ac:dyDescent="0.25"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85"/>
      <c r="AT216" s="185"/>
      <c r="AU216" s="185"/>
      <c r="AV216" s="185"/>
      <c r="AW216" s="185"/>
      <c r="AX216" s="185"/>
      <c r="AY216" s="185"/>
      <c r="AZ216" s="185"/>
      <c r="BA216" s="185"/>
    </row>
    <row r="217" spans="19:53" s="82" customFormat="1" x14ac:dyDescent="0.25"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  <c r="AM217" s="185"/>
      <c r="AN217" s="185"/>
      <c r="AO217" s="185"/>
      <c r="AP217" s="185"/>
      <c r="AQ217" s="185"/>
      <c r="AR217" s="185"/>
      <c r="AS217" s="185"/>
      <c r="AT217" s="185"/>
      <c r="AU217" s="185"/>
      <c r="AV217" s="185"/>
      <c r="AW217" s="185"/>
      <c r="AX217" s="185"/>
      <c r="AY217" s="185"/>
      <c r="AZ217" s="185"/>
      <c r="BA217" s="185"/>
    </row>
    <row r="218" spans="19:53" s="82" customFormat="1" x14ac:dyDescent="0.25"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  <c r="AM218" s="185"/>
      <c r="AN218" s="185"/>
      <c r="AO218" s="185"/>
      <c r="AP218" s="185"/>
      <c r="AQ218" s="185"/>
      <c r="AR218" s="185"/>
      <c r="AS218" s="185"/>
      <c r="AT218" s="185"/>
      <c r="AU218" s="185"/>
      <c r="AV218" s="185"/>
      <c r="AW218" s="185"/>
      <c r="AX218" s="185"/>
      <c r="AY218" s="185"/>
      <c r="AZ218" s="185"/>
      <c r="BA218" s="185"/>
    </row>
    <row r="219" spans="19:53" s="82" customFormat="1" x14ac:dyDescent="0.25"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185"/>
      <c r="AM219" s="185"/>
      <c r="AN219" s="185"/>
      <c r="AO219" s="185"/>
      <c r="AP219" s="185"/>
      <c r="AQ219" s="185"/>
      <c r="AR219" s="185"/>
      <c r="AS219" s="185"/>
      <c r="AT219" s="185"/>
      <c r="AU219" s="185"/>
      <c r="AV219" s="185"/>
      <c r="AW219" s="185"/>
      <c r="AX219" s="185"/>
      <c r="AY219" s="185"/>
      <c r="AZ219" s="185"/>
      <c r="BA219" s="185"/>
    </row>
    <row r="220" spans="19:53" s="82" customFormat="1" x14ac:dyDescent="0.25"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85"/>
      <c r="AF220" s="185"/>
      <c r="AG220" s="185"/>
      <c r="AH220" s="185"/>
      <c r="AI220" s="185"/>
      <c r="AJ220" s="185"/>
      <c r="AK220" s="185"/>
      <c r="AL220" s="185"/>
      <c r="AM220" s="185"/>
      <c r="AN220" s="185"/>
      <c r="AO220" s="185"/>
      <c r="AP220" s="185"/>
      <c r="AQ220" s="185"/>
      <c r="AR220" s="185"/>
      <c r="AS220" s="185"/>
      <c r="AT220" s="185"/>
      <c r="AU220" s="185"/>
      <c r="AV220" s="185"/>
      <c r="AW220" s="185"/>
      <c r="AX220" s="185"/>
      <c r="AY220" s="185"/>
      <c r="AZ220" s="185"/>
      <c r="BA220" s="185"/>
    </row>
    <row r="221" spans="19:53" s="82" customFormat="1" x14ac:dyDescent="0.25">
      <c r="S221" s="185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85"/>
      <c r="AF221" s="185"/>
      <c r="AG221" s="185"/>
      <c r="AH221" s="185"/>
      <c r="AI221" s="185"/>
      <c r="AJ221" s="185"/>
      <c r="AK221" s="185"/>
      <c r="AL221" s="185"/>
      <c r="AM221" s="185"/>
      <c r="AN221" s="185"/>
      <c r="AO221" s="185"/>
      <c r="AP221" s="185"/>
      <c r="AQ221" s="185"/>
      <c r="AR221" s="185"/>
      <c r="AS221" s="185"/>
      <c r="AT221" s="185"/>
      <c r="AU221" s="185"/>
      <c r="AV221" s="185"/>
      <c r="AW221" s="185"/>
      <c r="AX221" s="185"/>
      <c r="AY221" s="185"/>
      <c r="AZ221" s="185"/>
      <c r="BA221" s="185"/>
    </row>
    <row r="222" spans="19:53" s="82" customFormat="1" x14ac:dyDescent="0.25"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185"/>
      <c r="AU222" s="185"/>
      <c r="AV222" s="185"/>
      <c r="AW222" s="185"/>
      <c r="AX222" s="185"/>
      <c r="AY222" s="185"/>
      <c r="AZ222" s="185"/>
      <c r="BA222" s="185"/>
    </row>
    <row r="223" spans="19:53" s="82" customFormat="1" x14ac:dyDescent="0.25"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185"/>
      <c r="AU223" s="185"/>
      <c r="AV223" s="185"/>
      <c r="AW223" s="185"/>
      <c r="AX223" s="185"/>
      <c r="AY223" s="185"/>
      <c r="AZ223" s="185"/>
      <c r="BA223" s="185"/>
    </row>
    <row r="224" spans="19:53" s="82" customFormat="1" x14ac:dyDescent="0.25"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185"/>
      <c r="AU224" s="185"/>
      <c r="AV224" s="185"/>
      <c r="AW224" s="185"/>
      <c r="AX224" s="185"/>
      <c r="AY224" s="185"/>
      <c r="AZ224" s="185"/>
      <c r="BA224" s="185"/>
    </row>
    <row r="225" spans="19:53" s="82" customFormat="1" x14ac:dyDescent="0.25"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185"/>
      <c r="AU225" s="185"/>
      <c r="AV225" s="185"/>
      <c r="AW225" s="185"/>
      <c r="AX225" s="185"/>
      <c r="AY225" s="185"/>
      <c r="AZ225" s="185"/>
      <c r="BA225" s="185"/>
    </row>
    <row r="226" spans="19:53" s="82" customFormat="1" x14ac:dyDescent="0.25"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185"/>
      <c r="AU226" s="185"/>
      <c r="AV226" s="185"/>
      <c r="AW226" s="185"/>
      <c r="AX226" s="185"/>
      <c r="AY226" s="185"/>
      <c r="AZ226" s="185"/>
      <c r="BA226" s="185"/>
    </row>
    <row r="227" spans="19:53" s="82" customFormat="1" x14ac:dyDescent="0.25"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185"/>
      <c r="AU227" s="185"/>
      <c r="AV227" s="185"/>
      <c r="AW227" s="185"/>
      <c r="AX227" s="185"/>
      <c r="AY227" s="185"/>
      <c r="AZ227" s="185"/>
      <c r="BA227" s="185"/>
    </row>
    <row r="228" spans="19:53" s="82" customFormat="1" x14ac:dyDescent="0.25"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85"/>
      <c r="AT228" s="185"/>
      <c r="AU228" s="185"/>
      <c r="AV228" s="185"/>
      <c r="AW228" s="185"/>
      <c r="AX228" s="185"/>
      <c r="AY228" s="185"/>
      <c r="AZ228" s="185"/>
      <c r="BA228" s="185"/>
    </row>
    <row r="229" spans="19:53" s="82" customFormat="1" x14ac:dyDescent="0.25"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85"/>
      <c r="AT229" s="185"/>
      <c r="AU229" s="185"/>
      <c r="AV229" s="185"/>
      <c r="AW229" s="185"/>
      <c r="AX229" s="185"/>
      <c r="AY229" s="185"/>
      <c r="AZ229" s="185"/>
      <c r="BA229" s="185"/>
    </row>
    <row r="230" spans="19:53" s="82" customFormat="1" x14ac:dyDescent="0.25"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5"/>
      <c r="AT230" s="185"/>
      <c r="AU230" s="185"/>
      <c r="AV230" s="185"/>
      <c r="AW230" s="185"/>
      <c r="AX230" s="185"/>
      <c r="AY230" s="185"/>
      <c r="AZ230" s="185"/>
      <c r="BA230" s="185"/>
    </row>
    <row r="231" spans="19:53" s="82" customFormat="1" x14ac:dyDescent="0.25"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85"/>
      <c r="AT231" s="185"/>
      <c r="AU231" s="185"/>
      <c r="AV231" s="185"/>
      <c r="AW231" s="185"/>
      <c r="AX231" s="185"/>
      <c r="AY231" s="185"/>
      <c r="AZ231" s="185"/>
      <c r="BA231" s="185"/>
    </row>
    <row r="232" spans="19:53" s="82" customFormat="1" x14ac:dyDescent="0.25"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5"/>
      <c r="AT232" s="185"/>
      <c r="AU232" s="185"/>
      <c r="AV232" s="185"/>
      <c r="AW232" s="185"/>
      <c r="AX232" s="185"/>
      <c r="AY232" s="185"/>
      <c r="AZ232" s="185"/>
      <c r="BA232" s="185"/>
    </row>
    <row r="233" spans="19:53" s="82" customFormat="1" x14ac:dyDescent="0.25"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5"/>
      <c r="AT233" s="185"/>
      <c r="AU233" s="185"/>
      <c r="AV233" s="185"/>
      <c r="AW233" s="185"/>
      <c r="AX233" s="185"/>
      <c r="AY233" s="185"/>
      <c r="AZ233" s="185"/>
      <c r="BA233" s="185"/>
    </row>
    <row r="234" spans="19:53" s="82" customFormat="1" x14ac:dyDescent="0.25"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  <c r="AM234" s="185"/>
      <c r="AN234" s="185"/>
      <c r="AO234" s="185"/>
      <c r="AP234" s="185"/>
      <c r="AQ234" s="185"/>
      <c r="AR234" s="185"/>
      <c r="AS234" s="185"/>
      <c r="AT234" s="185"/>
      <c r="AU234" s="185"/>
      <c r="AV234" s="185"/>
      <c r="AW234" s="185"/>
      <c r="AX234" s="185"/>
      <c r="AY234" s="185"/>
      <c r="AZ234" s="185"/>
      <c r="BA234" s="185"/>
    </row>
    <row r="235" spans="19:53" s="82" customFormat="1" x14ac:dyDescent="0.25">
      <c r="S235" s="185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85"/>
      <c r="AF235" s="185"/>
      <c r="AG235" s="185"/>
      <c r="AH235" s="185"/>
      <c r="AI235" s="185"/>
      <c r="AJ235" s="185"/>
      <c r="AK235" s="185"/>
      <c r="AL235" s="185"/>
      <c r="AM235" s="185"/>
      <c r="AN235" s="185"/>
      <c r="AO235" s="185"/>
      <c r="AP235" s="185"/>
      <c r="AQ235" s="185"/>
      <c r="AR235" s="185"/>
      <c r="AS235" s="185"/>
      <c r="AT235" s="185"/>
      <c r="AU235" s="185"/>
      <c r="AV235" s="185"/>
      <c r="AW235" s="185"/>
      <c r="AX235" s="185"/>
      <c r="AY235" s="185"/>
      <c r="AZ235" s="185"/>
      <c r="BA235" s="185"/>
    </row>
    <row r="236" spans="19:53" s="82" customFormat="1" x14ac:dyDescent="0.25"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85"/>
      <c r="AF236" s="185"/>
      <c r="AG236" s="185"/>
      <c r="AH236" s="185"/>
      <c r="AI236" s="185"/>
      <c r="AJ236" s="185"/>
      <c r="AK236" s="185"/>
      <c r="AL236" s="185"/>
      <c r="AM236" s="185"/>
      <c r="AN236" s="185"/>
      <c r="AO236" s="185"/>
      <c r="AP236" s="185"/>
      <c r="AQ236" s="185"/>
      <c r="AR236" s="185"/>
      <c r="AS236" s="185"/>
      <c r="AT236" s="185"/>
      <c r="AU236" s="185"/>
      <c r="AV236" s="185"/>
      <c r="AW236" s="185"/>
      <c r="AX236" s="185"/>
      <c r="AY236" s="185"/>
      <c r="AZ236" s="185"/>
      <c r="BA236" s="185"/>
    </row>
    <row r="237" spans="19:53" s="82" customFormat="1" x14ac:dyDescent="0.25">
      <c r="S237" s="185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85"/>
      <c r="AF237" s="185"/>
      <c r="AG237" s="185"/>
      <c r="AH237" s="185"/>
      <c r="AI237" s="185"/>
      <c r="AJ237" s="185"/>
      <c r="AK237" s="185"/>
      <c r="AL237" s="185"/>
      <c r="AM237" s="185"/>
      <c r="AN237" s="185"/>
      <c r="AO237" s="185"/>
      <c r="AP237" s="185"/>
      <c r="AQ237" s="185"/>
      <c r="AR237" s="185"/>
      <c r="AS237" s="185"/>
      <c r="AT237" s="185"/>
      <c r="AU237" s="185"/>
      <c r="AV237" s="185"/>
      <c r="AW237" s="185"/>
      <c r="AX237" s="185"/>
      <c r="AY237" s="185"/>
      <c r="AZ237" s="185"/>
      <c r="BA237" s="185"/>
    </row>
    <row r="238" spans="19:53" s="82" customFormat="1" x14ac:dyDescent="0.25"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185"/>
      <c r="AM238" s="185"/>
      <c r="AN238" s="185"/>
      <c r="AO238" s="185"/>
      <c r="AP238" s="185"/>
      <c r="AQ238" s="185"/>
      <c r="AR238" s="185"/>
      <c r="AS238" s="185"/>
      <c r="AT238" s="185"/>
      <c r="AU238" s="185"/>
      <c r="AV238" s="185"/>
      <c r="AW238" s="185"/>
      <c r="AX238" s="185"/>
      <c r="AY238" s="185"/>
      <c r="AZ238" s="185"/>
      <c r="BA238" s="185"/>
    </row>
    <row r="239" spans="19:53" s="82" customFormat="1" x14ac:dyDescent="0.25"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185"/>
      <c r="AM239" s="185"/>
      <c r="AN239" s="185"/>
      <c r="AO239" s="185"/>
      <c r="AP239" s="185"/>
      <c r="AQ239" s="185"/>
      <c r="AR239" s="185"/>
      <c r="AS239" s="185"/>
      <c r="AT239" s="185"/>
      <c r="AU239" s="185"/>
      <c r="AV239" s="185"/>
      <c r="AW239" s="185"/>
      <c r="AX239" s="185"/>
      <c r="AY239" s="185"/>
      <c r="AZ239" s="185"/>
      <c r="BA239" s="185"/>
    </row>
    <row r="240" spans="19:53" s="82" customFormat="1" x14ac:dyDescent="0.25"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5"/>
      <c r="AT240" s="185"/>
      <c r="AU240" s="185"/>
      <c r="AV240" s="185"/>
      <c r="AW240" s="185"/>
      <c r="AX240" s="185"/>
      <c r="AY240" s="185"/>
      <c r="AZ240" s="185"/>
      <c r="BA240" s="185"/>
    </row>
    <row r="241" spans="19:53" s="82" customFormat="1" x14ac:dyDescent="0.25"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5"/>
      <c r="AT241" s="185"/>
      <c r="AU241" s="185"/>
      <c r="AV241" s="185"/>
      <c r="AW241" s="185"/>
      <c r="AX241" s="185"/>
      <c r="AY241" s="185"/>
      <c r="AZ241" s="185"/>
      <c r="BA241" s="185"/>
    </row>
    <row r="242" spans="19:53" s="82" customFormat="1" x14ac:dyDescent="0.25"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5"/>
      <c r="AT242" s="185"/>
      <c r="AU242" s="185"/>
      <c r="AV242" s="185"/>
      <c r="AW242" s="185"/>
      <c r="AX242" s="185"/>
      <c r="AY242" s="185"/>
      <c r="AZ242" s="185"/>
      <c r="BA242" s="185"/>
    </row>
    <row r="243" spans="19:53" s="82" customFormat="1" x14ac:dyDescent="0.25"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5"/>
      <c r="AT243" s="185"/>
      <c r="AU243" s="185"/>
      <c r="AV243" s="185"/>
      <c r="AW243" s="185"/>
      <c r="AX243" s="185"/>
      <c r="AY243" s="185"/>
      <c r="AZ243" s="185"/>
      <c r="BA243" s="185"/>
    </row>
    <row r="244" spans="19:53" s="82" customFormat="1" x14ac:dyDescent="0.25"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5"/>
      <c r="AT244" s="185"/>
      <c r="AU244" s="185"/>
      <c r="AV244" s="185"/>
      <c r="AW244" s="185"/>
      <c r="AX244" s="185"/>
      <c r="AY244" s="185"/>
      <c r="AZ244" s="185"/>
      <c r="BA244" s="185"/>
    </row>
    <row r="245" spans="19:53" s="82" customFormat="1" x14ac:dyDescent="0.25"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5"/>
      <c r="AT245" s="185"/>
      <c r="AU245" s="185"/>
      <c r="AV245" s="185"/>
      <c r="AW245" s="185"/>
      <c r="AX245" s="185"/>
      <c r="AY245" s="185"/>
      <c r="AZ245" s="185"/>
      <c r="BA245" s="185"/>
    </row>
    <row r="246" spans="19:53" s="82" customFormat="1" x14ac:dyDescent="0.25"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5"/>
      <c r="AT246" s="185"/>
      <c r="AU246" s="185"/>
      <c r="AV246" s="185"/>
      <c r="AW246" s="185"/>
      <c r="AX246" s="185"/>
      <c r="AY246" s="185"/>
      <c r="AZ246" s="185"/>
      <c r="BA246" s="185"/>
    </row>
    <row r="247" spans="19:53" s="82" customFormat="1" x14ac:dyDescent="0.25"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5"/>
      <c r="AT247" s="185"/>
      <c r="AU247" s="185"/>
      <c r="AV247" s="185"/>
      <c r="AW247" s="185"/>
      <c r="AX247" s="185"/>
      <c r="AY247" s="185"/>
      <c r="AZ247" s="185"/>
      <c r="BA247" s="185"/>
    </row>
    <row r="248" spans="19:53" s="82" customFormat="1" x14ac:dyDescent="0.25"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185"/>
      <c r="AU248" s="185"/>
      <c r="AV248" s="185"/>
      <c r="AW248" s="185"/>
      <c r="AX248" s="185"/>
      <c r="AY248" s="185"/>
      <c r="AZ248" s="185"/>
      <c r="BA248" s="185"/>
    </row>
    <row r="249" spans="19:53" s="82" customFormat="1" x14ac:dyDescent="0.25"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5"/>
      <c r="AT249" s="185"/>
      <c r="AU249" s="185"/>
      <c r="AV249" s="185"/>
      <c r="AW249" s="185"/>
      <c r="AX249" s="185"/>
      <c r="AY249" s="185"/>
      <c r="AZ249" s="185"/>
      <c r="BA249" s="185"/>
    </row>
    <row r="250" spans="19:53" s="82" customFormat="1" x14ac:dyDescent="0.25"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5"/>
      <c r="AT250" s="185"/>
      <c r="AU250" s="185"/>
      <c r="AV250" s="185"/>
      <c r="AW250" s="185"/>
      <c r="AX250" s="185"/>
      <c r="AY250" s="185"/>
      <c r="AZ250" s="185"/>
      <c r="BA250" s="185"/>
    </row>
    <row r="251" spans="19:53" s="82" customFormat="1" x14ac:dyDescent="0.25"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85"/>
      <c r="AT251" s="185"/>
      <c r="AU251" s="185"/>
      <c r="AV251" s="185"/>
      <c r="AW251" s="185"/>
      <c r="AX251" s="185"/>
      <c r="AY251" s="185"/>
      <c r="AZ251" s="185"/>
      <c r="BA251" s="185"/>
    </row>
    <row r="252" spans="19:53" s="82" customFormat="1" x14ac:dyDescent="0.25"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85"/>
      <c r="AT252" s="185"/>
      <c r="AU252" s="185"/>
      <c r="AV252" s="185"/>
      <c r="AW252" s="185"/>
      <c r="AX252" s="185"/>
      <c r="AY252" s="185"/>
      <c r="AZ252" s="185"/>
      <c r="BA252" s="185"/>
    </row>
    <row r="253" spans="19:53" s="82" customFormat="1" x14ac:dyDescent="0.25"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85"/>
      <c r="AT253" s="185"/>
      <c r="AU253" s="185"/>
      <c r="AV253" s="185"/>
      <c r="AW253" s="185"/>
      <c r="AX253" s="185"/>
      <c r="AY253" s="185"/>
      <c r="AZ253" s="185"/>
      <c r="BA253" s="185"/>
    </row>
    <row r="254" spans="19:53" s="82" customFormat="1" x14ac:dyDescent="0.25"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5"/>
      <c r="AT254" s="185"/>
      <c r="AU254" s="185"/>
      <c r="AV254" s="185"/>
      <c r="AW254" s="185"/>
      <c r="AX254" s="185"/>
      <c r="AY254" s="185"/>
      <c r="AZ254" s="185"/>
      <c r="BA254" s="185"/>
    </row>
    <row r="255" spans="19:53" s="82" customFormat="1" x14ac:dyDescent="0.25"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  <c r="AM255" s="185"/>
      <c r="AN255" s="185"/>
      <c r="AO255" s="185"/>
      <c r="AP255" s="185"/>
      <c r="AQ255" s="185"/>
      <c r="AR255" s="185"/>
      <c r="AS255" s="185"/>
      <c r="AT255" s="185"/>
      <c r="AU255" s="185"/>
      <c r="AV255" s="185"/>
      <c r="AW255" s="185"/>
      <c r="AX255" s="185"/>
      <c r="AY255" s="185"/>
      <c r="AZ255" s="185"/>
      <c r="BA255" s="185"/>
    </row>
    <row r="256" spans="19:53" s="82" customFormat="1" x14ac:dyDescent="0.25"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M256" s="185"/>
      <c r="AN256" s="185"/>
      <c r="AO256" s="185"/>
      <c r="AP256" s="185"/>
      <c r="AQ256" s="185"/>
      <c r="AR256" s="185"/>
      <c r="AS256" s="185"/>
      <c r="AT256" s="185"/>
      <c r="AU256" s="185"/>
      <c r="AV256" s="185"/>
      <c r="AW256" s="185"/>
      <c r="AX256" s="185"/>
      <c r="AY256" s="185"/>
      <c r="AZ256" s="185"/>
      <c r="BA256" s="185"/>
    </row>
    <row r="257" spans="19:53" s="82" customFormat="1" x14ac:dyDescent="0.25"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85"/>
      <c r="AS257" s="185"/>
      <c r="AT257" s="185"/>
      <c r="AU257" s="185"/>
      <c r="AV257" s="185"/>
      <c r="AW257" s="185"/>
      <c r="AX257" s="185"/>
      <c r="AY257" s="185"/>
      <c r="AZ257" s="185"/>
      <c r="BA257" s="185"/>
    </row>
    <row r="258" spans="19:53" s="82" customFormat="1" x14ac:dyDescent="0.25"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5"/>
      <c r="AT258" s="185"/>
      <c r="AU258" s="185"/>
      <c r="AV258" s="185"/>
      <c r="AW258" s="185"/>
      <c r="AX258" s="185"/>
      <c r="AY258" s="185"/>
      <c r="AZ258" s="185"/>
      <c r="BA258" s="185"/>
    </row>
    <row r="259" spans="19:53" s="82" customFormat="1" x14ac:dyDescent="0.25"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5"/>
      <c r="AT259" s="185"/>
      <c r="AU259" s="185"/>
      <c r="AV259" s="185"/>
      <c r="AW259" s="185"/>
      <c r="AX259" s="185"/>
      <c r="AY259" s="185"/>
      <c r="AZ259" s="185"/>
      <c r="BA259" s="185"/>
    </row>
    <row r="260" spans="19:53" s="82" customFormat="1" x14ac:dyDescent="0.25"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5"/>
      <c r="AT260" s="185"/>
      <c r="AU260" s="185"/>
      <c r="AV260" s="185"/>
      <c r="AW260" s="185"/>
      <c r="AX260" s="185"/>
      <c r="AY260" s="185"/>
      <c r="AZ260" s="185"/>
      <c r="BA260" s="185"/>
    </row>
    <row r="261" spans="19:53" s="82" customFormat="1" x14ac:dyDescent="0.25"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5"/>
      <c r="AT261" s="185"/>
      <c r="AU261" s="185"/>
      <c r="AV261" s="185"/>
      <c r="AW261" s="185"/>
      <c r="AX261" s="185"/>
      <c r="AY261" s="185"/>
      <c r="AZ261" s="185"/>
      <c r="BA261" s="185"/>
    </row>
    <row r="262" spans="19:53" s="82" customFormat="1" x14ac:dyDescent="0.25"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5"/>
      <c r="AT262" s="185"/>
      <c r="AU262" s="185"/>
      <c r="AV262" s="185"/>
      <c r="AW262" s="185"/>
      <c r="AX262" s="185"/>
      <c r="AY262" s="185"/>
      <c r="AZ262" s="185"/>
      <c r="BA262" s="185"/>
    </row>
    <row r="263" spans="19:53" s="82" customFormat="1" x14ac:dyDescent="0.25"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  <c r="AM263" s="185"/>
      <c r="AN263" s="185"/>
      <c r="AO263" s="185"/>
      <c r="AP263" s="185"/>
      <c r="AQ263" s="185"/>
      <c r="AR263" s="185"/>
      <c r="AS263" s="185"/>
      <c r="AT263" s="185"/>
      <c r="AU263" s="185"/>
      <c r="AV263" s="185"/>
      <c r="AW263" s="185"/>
      <c r="AX263" s="185"/>
      <c r="AY263" s="185"/>
      <c r="AZ263" s="185"/>
      <c r="BA263" s="185"/>
    </row>
    <row r="264" spans="19:53" s="82" customFormat="1" x14ac:dyDescent="0.25"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  <c r="AM264" s="185"/>
      <c r="AN264" s="185"/>
      <c r="AO264" s="185"/>
      <c r="AP264" s="185"/>
      <c r="AQ264" s="185"/>
      <c r="AR264" s="185"/>
      <c r="AS264" s="185"/>
      <c r="AT264" s="185"/>
      <c r="AU264" s="185"/>
      <c r="AV264" s="185"/>
      <c r="AW264" s="185"/>
      <c r="AX264" s="185"/>
      <c r="AY264" s="185"/>
      <c r="AZ264" s="185"/>
      <c r="BA264" s="185"/>
    </row>
    <row r="265" spans="19:53" s="82" customFormat="1" x14ac:dyDescent="0.25"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  <c r="AM265" s="185"/>
      <c r="AN265" s="185"/>
      <c r="AO265" s="185"/>
      <c r="AP265" s="185"/>
      <c r="AQ265" s="185"/>
      <c r="AR265" s="185"/>
      <c r="AS265" s="185"/>
      <c r="AT265" s="185"/>
      <c r="AU265" s="185"/>
      <c r="AV265" s="185"/>
      <c r="AW265" s="185"/>
      <c r="AX265" s="185"/>
      <c r="AY265" s="185"/>
      <c r="AZ265" s="185"/>
      <c r="BA265" s="185"/>
    </row>
    <row r="266" spans="19:53" s="82" customFormat="1" x14ac:dyDescent="0.25"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85"/>
      <c r="AT266" s="185"/>
      <c r="AU266" s="185"/>
      <c r="AV266" s="185"/>
      <c r="AW266" s="185"/>
      <c r="AX266" s="185"/>
      <c r="AY266" s="185"/>
      <c r="AZ266" s="185"/>
      <c r="BA266" s="185"/>
    </row>
    <row r="267" spans="19:53" s="82" customFormat="1" x14ac:dyDescent="0.25"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  <c r="AM267" s="185"/>
      <c r="AN267" s="185"/>
      <c r="AO267" s="185"/>
      <c r="AP267" s="185"/>
      <c r="AQ267" s="185"/>
      <c r="AR267" s="185"/>
      <c r="AS267" s="185"/>
      <c r="AT267" s="185"/>
      <c r="AU267" s="185"/>
      <c r="AV267" s="185"/>
      <c r="AW267" s="185"/>
      <c r="AX267" s="185"/>
      <c r="AY267" s="185"/>
      <c r="AZ267" s="185"/>
      <c r="BA267" s="185"/>
    </row>
    <row r="268" spans="19:53" s="82" customFormat="1" x14ac:dyDescent="0.25"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  <c r="AS268" s="185"/>
      <c r="AT268" s="185"/>
      <c r="AU268" s="185"/>
      <c r="AV268" s="185"/>
      <c r="AW268" s="185"/>
      <c r="AX268" s="185"/>
      <c r="AY268" s="185"/>
      <c r="AZ268" s="185"/>
      <c r="BA268" s="185"/>
    </row>
    <row r="269" spans="19:53" s="82" customFormat="1" x14ac:dyDescent="0.25"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185"/>
      <c r="AM269" s="185"/>
      <c r="AN269" s="185"/>
      <c r="AO269" s="185"/>
      <c r="AP269" s="185"/>
      <c r="AQ269" s="185"/>
      <c r="AR269" s="185"/>
      <c r="AS269" s="185"/>
      <c r="AT269" s="185"/>
      <c r="AU269" s="185"/>
      <c r="AV269" s="185"/>
      <c r="AW269" s="185"/>
      <c r="AX269" s="185"/>
      <c r="AY269" s="185"/>
      <c r="AZ269" s="185"/>
      <c r="BA269" s="185"/>
    </row>
    <row r="270" spans="19:53" s="82" customFormat="1" x14ac:dyDescent="0.25"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185"/>
      <c r="AM270" s="185"/>
      <c r="AN270" s="185"/>
      <c r="AO270" s="185"/>
      <c r="AP270" s="185"/>
      <c r="AQ270" s="185"/>
      <c r="AR270" s="185"/>
      <c r="AS270" s="185"/>
      <c r="AT270" s="185"/>
      <c r="AU270" s="185"/>
      <c r="AV270" s="185"/>
      <c r="AW270" s="185"/>
      <c r="AX270" s="185"/>
      <c r="AY270" s="185"/>
      <c r="AZ270" s="185"/>
      <c r="BA270" s="185"/>
    </row>
    <row r="271" spans="19:53" s="82" customFormat="1" x14ac:dyDescent="0.25"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185"/>
      <c r="AM271" s="185"/>
      <c r="AN271" s="185"/>
      <c r="AO271" s="185"/>
      <c r="AP271" s="185"/>
      <c r="AQ271" s="185"/>
      <c r="AR271" s="185"/>
      <c r="AS271" s="185"/>
      <c r="AT271" s="185"/>
      <c r="AU271" s="185"/>
      <c r="AV271" s="185"/>
      <c r="AW271" s="185"/>
      <c r="AX271" s="185"/>
      <c r="AY271" s="185"/>
      <c r="AZ271" s="185"/>
      <c r="BA271" s="185"/>
    </row>
    <row r="272" spans="19:53" s="82" customFormat="1" x14ac:dyDescent="0.25"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  <c r="AM272" s="185"/>
      <c r="AN272" s="185"/>
      <c r="AO272" s="185"/>
      <c r="AP272" s="185"/>
      <c r="AQ272" s="185"/>
      <c r="AR272" s="185"/>
      <c r="AS272" s="185"/>
      <c r="AT272" s="185"/>
      <c r="AU272" s="185"/>
      <c r="AV272" s="185"/>
      <c r="AW272" s="185"/>
      <c r="AX272" s="185"/>
      <c r="AY272" s="185"/>
      <c r="AZ272" s="185"/>
      <c r="BA272" s="185"/>
    </row>
    <row r="273" spans="19:53" s="82" customFormat="1" x14ac:dyDescent="0.25"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  <c r="AM273" s="185"/>
      <c r="AN273" s="185"/>
      <c r="AO273" s="185"/>
      <c r="AP273" s="185"/>
      <c r="AQ273" s="185"/>
      <c r="AR273" s="185"/>
      <c r="AS273" s="185"/>
      <c r="AT273" s="185"/>
      <c r="AU273" s="185"/>
      <c r="AV273" s="185"/>
      <c r="AW273" s="185"/>
      <c r="AX273" s="185"/>
      <c r="AY273" s="185"/>
      <c r="AZ273" s="185"/>
      <c r="BA273" s="185"/>
    </row>
    <row r="274" spans="19:53" s="82" customFormat="1" x14ac:dyDescent="0.25"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85"/>
      <c r="AS274" s="185"/>
      <c r="AT274" s="185"/>
      <c r="AU274" s="185"/>
      <c r="AV274" s="185"/>
      <c r="AW274" s="185"/>
      <c r="AX274" s="185"/>
      <c r="AY274" s="185"/>
      <c r="AZ274" s="185"/>
      <c r="BA274" s="185"/>
    </row>
    <row r="275" spans="19:53" s="82" customFormat="1" x14ac:dyDescent="0.25"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  <c r="AM275" s="185"/>
      <c r="AN275" s="185"/>
      <c r="AO275" s="185"/>
      <c r="AP275" s="185"/>
      <c r="AQ275" s="185"/>
      <c r="AR275" s="185"/>
      <c r="AS275" s="185"/>
      <c r="AT275" s="185"/>
      <c r="AU275" s="185"/>
      <c r="AV275" s="185"/>
      <c r="AW275" s="185"/>
      <c r="AX275" s="185"/>
      <c r="AY275" s="185"/>
      <c r="AZ275" s="185"/>
      <c r="BA275" s="185"/>
    </row>
    <row r="276" spans="19:53" s="82" customFormat="1" x14ac:dyDescent="0.25"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85"/>
      <c r="AT276" s="185"/>
      <c r="AU276" s="185"/>
      <c r="AV276" s="185"/>
      <c r="AW276" s="185"/>
      <c r="AX276" s="185"/>
      <c r="AY276" s="185"/>
      <c r="AZ276" s="185"/>
      <c r="BA276" s="185"/>
    </row>
    <row r="277" spans="19:53" s="82" customFormat="1" x14ac:dyDescent="0.25"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85"/>
      <c r="AT277" s="185"/>
      <c r="AU277" s="185"/>
      <c r="AV277" s="185"/>
      <c r="AW277" s="185"/>
      <c r="AX277" s="185"/>
      <c r="AY277" s="185"/>
      <c r="AZ277" s="185"/>
      <c r="BA277" s="185"/>
    </row>
    <row r="278" spans="19:53" s="82" customFormat="1" x14ac:dyDescent="0.25"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85"/>
      <c r="AT278" s="185"/>
      <c r="AU278" s="185"/>
      <c r="AV278" s="185"/>
      <c r="AW278" s="185"/>
      <c r="AX278" s="185"/>
      <c r="AY278" s="185"/>
      <c r="AZ278" s="185"/>
      <c r="BA278" s="185"/>
    </row>
    <row r="279" spans="19:53" s="82" customFormat="1" x14ac:dyDescent="0.25"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85"/>
      <c r="AT279" s="185"/>
      <c r="AU279" s="185"/>
      <c r="AV279" s="185"/>
      <c r="AW279" s="185"/>
      <c r="AX279" s="185"/>
      <c r="AY279" s="185"/>
      <c r="AZ279" s="185"/>
      <c r="BA279" s="185"/>
    </row>
    <row r="280" spans="19:53" s="82" customFormat="1" x14ac:dyDescent="0.25"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85"/>
      <c r="AT280" s="185"/>
      <c r="AU280" s="185"/>
      <c r="AV280" s="185"/>
      <c r="AW280" s="185"/>
      <c r="AX280" s="185"/>
      <c r="AY280" s="185"/>
      <c r="AZ280" s="185"/>
      <c r="BA280" s="185"/>
    </row>
    <row r="281" spans="19:53" s="82" customFormat="1" x14ac:dyDescent="0.25"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  <c r="AM281" s="185"/>
      <c r="AN281" s="185"/>
      <c r="AO281" s="185"/>
      <c r="AP281" s="185"/>
      <c r="AQ281" s="185"/>
      <c r="AR281" s="185"/>
      <c r="AS281" s="185"/>
      <c r="AT281" s="185"/>
      <c r="AU281" s="185"/>
      <c r="AV281" s="185"/>
      <c r="AW281" s="185"/>
      <c r="AX281" s="185"/>
      <c r="AY281" s="185"/>
      <c r="AZ281" s="185"/>
      <c r="BA281" s="185"/>
    </row>
    <row r="282" spans="19:53" s="82" customFormat="1" x14ac:dyDescent="0.25"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  <c r="AM282" s="185"/>
      <c r="AN282" s="185"/>
      <c r="AO282" s="185"/>
      <c r="AP282" s="185"/>
      <c r="AQ282" s="185"/>
      <c r="AR282" s="185"/>
      <c r="AS282" s="185"/>
      <c r="AT282" s="185"/>
      <c r="AU282" s="185"/>
      <c r="AV282" s="185"/>
      <c r="AW282" s="185"/>
      <c r="AX282" s="185"/>
      <c r="AY282" s="185"/>
      <c r="AZ282" s="185"/>
      <c r="BA282" s="185"/>
    </row>
    <row r="283" spans="19:53" s="82" customFormat="1" x14ac:dyDescent="0.25"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  <c r="AM283" s="185"/>
      <c r="AN283" s="185"/>
      <c r="AO283" s="185"/>
      <c r="AP283" s="185"/>
      <c r="AQ283" s="185"/>
      <c r="AR283" s="185"/>
      <c r="AS283" s="185"/>
      <c r="AT283" s="185"/>
      <c r="AU283" s="185"/>
      <c r="AV283" s="185"/>
      <c r="AW283" s="185"/>
      <c r="AX283" s="185"/>
      <c r="AY283" s="185"/>
      <c r="AZ283" s="185"/>
      <c r="BA283" s="185"/>
    </row>
    <row r="284" spans="19:53" s="82" customFormat="1" x14ac:dyDescent="0.25"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85"/>
      <c r="AT284" s="185"/>
      <c r="AU284" s="185"/>
      <c r="AV284" s="185"/>
      <c r="AW284" s="185"/>
      <c r="AX284" s="185"/>
      <c r="AY284" s="185"/>
      <c r="AZ284" s="185"/>
      <c r="BA284" s="185"/>
    </row>
    <row r="285" spans="19:53" s="82" customFormat="1" x14ac:dyDescent="0.25">
      <c r="S285" s="185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5"/>
      <c r="AH285" s="185"/>
      <c r="AI285" s="185"/>
      <c r="AJ285" s="185"/>
      <c r="AK285" s="185"/>
      <c r="AL285" s="185"/>
      <c r="AM285" s="185"/>
      <c r="AN285" s="185"/>
      <c r="AO285" s="185"/>
      <c r="AP285" s="185"/>
      <c r="AQ285" s="185"/>
      <c r="AR285" s="185"/>
      <c r="AS285" s="185"/>
      <c r="AT285" s="185"/>
      <c r="AU285" s="185"/>
      <c r="AV285" s="185"/>
      <c r="AW285" s="185"/>
      <c r="AX285" s="185"/>
      <c r="AY285" s="185"/>
      <c r="AZ285" s="185"/>
      <c r="BA285" s="185"/>
    </row>
    <row r="286" spans="19:53" s="82" customFormat="1" x14ac:dyDescent="0.25"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  <c r="AM286" s="185"/>
      <c r="AN286" s="185"/>
      <c r="AO286" s="185"/>
      <c r="AP286" s="185"/>
      <c r="AQ286" s="185"/>
      <c r="AR286" s="185"/>
      <c r="AS286" s="185"/>
      <c r="AT286" s="185"/>
      <c r="AU286" s="185"/>
      <c r="AV286" s="185"/>
      <c r="AW286" s="185"/>
      <c r="AX286" s="185"/>
      <c r="AY286" s="185"/>
      <c r="AZ286" s="185"/>
      <c r="BA286" s="185"/>
    </row>
    <row r="287" spans="19:53" s="82" customFormat="1" x14ac:dyDescent="0.25"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185"/>
      <c r="AM287" s="185"/>
      <c r="AN287" s="185"/>
      <c r="AO287" s="185"/>
      <c r="AP287" s="185"/>
      <c r="AQ287" s="185"/>
      <c r="AR287" s="185"/>
      <c r="AS287" s="185"/>
      <c r="AT287" s="185"/>
      <c r="AU287" s="185"/>
      <c r="AV287" s="185"/>
      <c r="AW287" s="185"/>
      <c r="AX287" s="185"/>
      <c r="AY287" s="185"/>
      <c r="AZ287" s="185"/>
      <c r="BA287" s="185"/>
    </row>
    <row r="288" spans="19:53" s="82" customFormat="1" x14ac:dyDescent="0.25"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185"/>
      <c r="AM288" s="185"/>
      <c r="AN288" s="185"/>
      <c r="AO288" s="185"/>
      <c r="AP288" s="185"/>
      <c r="AQ288" s="185"/>
      <c r="AR288" s="185"/>
      <c r="AS288" s="185"/>
      <c r="AT288" s="185"/>
      <c r="AU288" s="185"/>
      <c r="AV288" s="185"/>
      <c r="AW288" s="185"/>
      <c r="AX288" s="185"/>
      <c r="AY288" s="185"/>
      <c r="AZ288" s="185"/>
      <c r="BA288" s="185"/>
    </row>
    <row r="289" spans="19:53" s="82" customFormat="1" x14ac:dyDescent="0.25"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185"/>
      <c r="AM289" s="185"/>
      <c r="AN289" s="185"/>
      <c r="AO289" s="185"/>
      <c r="AP289" s="185"/>
      <c r="AQ289" s="185"/>
      <c r="AR289" s="185"/>
      <c r="AS289" s="185"/>
      <c r="AT289" s="185"/>
      <c r="AU289" s="185"/>
      <c r="AV289" s="185"/>
      <c r="AW289" s="185"/>
      <c r="AX289" s="185"/>
      <c r="AY289" s="185"/>
      <c r="AZ289" s="185"/>
      <c r="BA289" s="185"/>
    </row>
    <row r="290" spans="19:53" s="82" customFormat="1" x14ac:dyDescent="0.25"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185"/>
      <c r="AM290" s="185"/>
      <c r="AN290" s="185"/>
      <c r="AO290" s="185"/>
      <c r="AP290" s="185"/>
      <c r="AQ290" s="185"/>
      <c r="AR290" s="185"/>
      <c r="AS290" s="185"/>
      <c r="AT290" s="185"/>
      <c r="AU290" s="185"/>
      <c r="AV290" s="185"/>
      <c r="AW290" s="185"/>
      <c r="AX290" s="185"/>
      <c r="AY290" s="185"/>
      <c r="AZ290" s="185"/>
      <c r="BA290" s="185"/>
    </row>
    <row r="291" spans="19:53" s="82" customFormat="1" x14ac:dyDescent="0.25">
      <c r="S291" s="185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5"/>
      <c r="AH291" s="185"/>
      <c r="AI291" s="185"/>
      <c r="AJ291" s="185"/>
      <c r="AK291" s="185"/>
      <c r="AL291" s="185"/>
      <c r="AM291" s="185"/>
      <c r="AN291" s="185"/>
      <c r="AO291" s="185"/>
      <c r="AP291" s="185"/>
      <c r="AQ291" s="185"/>
      <c r="AR291" s="185"/>
      <c r="AS291" s="185"/>
      <c r="AT291" s="185"/>
      <c r="AU291" s="185"/>
      <c r="AV291" s="185"/>
      <c r="AW291" s="185"/>
      <c r="AX291" s="185"/>
      <c r="AY291" s="185"/>
      <c r="AZ291" s="185"/>
      <c r="BA291" s="185"/>
    </row>
    <row r="292" spans="19:53" s="82" customFormat="1" x14ac:dyDescent="0.25">
      <c r="S292" s="185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5"/>
      <c r="AH292" s="185"/>
      <c r="AI292" s="185"/>
      <c r="AJ292" s="185"/>
      <c r="AK292" s="185"/>
      <c r="AL292" s="185"/>
      <c r="AM292" s="185"/>
      <c r="AN292" s="185"/>
      <c r="AO292" s="185"/>
      <c r="AP292" s="185"/>
      <c r="AQ292" s="185"/>
      <c r="AR292" s="185"/>
      <c r="AS292" s="185"/>
      <c r="AT292" s="185"/>
      <c r="AU292" s="185"/>
      <c r="AV292" s="185"/>
      <c r="AW292" s="185"/>
      <c r="AX292" s="185"/>
      <c r="AY292" s="185"/>
      <c r="AZ292" s="185"/>
      <c r="BA292" s="185"/>
    </row>
    <row r="293" spans="19:53" s="82" customFormat="1" x14ac:dyDescent="0.25">
      <c r="S293" s="185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5"/>
      <c r="AH293" s="185"/>
      <c r="AI293" s="185"/>
      <c r="AJ293" s="185"/>
      <c r="AK293" s="185"/>
      <c r="AL293" s="185"/>
      <c r="AM293" s="185"/>
      <c r="AN293" s="185"/>
      <c r="AO293" s="185"/>
      <c r="AP293" s="185"/>
      <c r="AQ293" s="185"/>
      <c r="AR293" s="185"/>
      <c r="AS293" s="185"/>
      <c r="AT293" s="185"/>
      <c r="AU293" s="185"/>
      <c r="AV293" s="185"/>
      <c r="AW293" s="185"/>
      <c r="AX293" s="185"/>
      <c r="AY293" s="185"/>
      <c r="AZ293" s="185"/>
      <c r="BA293" s="185"/>
    </row>
    <row r="294" spans="19:53" s="82" customFormat="1" x14ac:dyDescent="0.25"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185"/>
      <c r="AM294" s="185"/>
      <c r="AN294" s="185"/>
      <c r="AO294" s="185"/>
      <c r="AP294" s="185"/>
      <c r="AQ294" s="185"/>
      <c r="AR294" s="185"/>
      <c r="AS294" s="185"/>
      <c r="AT294" s="185"/>
      <c r="AU294" s="185"/>
      <c r="AV294" s="185"/>
      <c r="AW294" s="185"/>
      <c r="AX294" s="185"/>
      <c r="AY294" s="185"/>
      <c r="AZ294" s="185"/>
      <c r="BA294" s="185"/>
    </row>
    <row r="295" spans="19:53" s="82" customFormat="1" x14ac:dyDescent="0.25"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  <c r="AM295" s="185"/>
      <c r="AN295" s="185"/>
      <c r="AO295" s="185"/>
      <c r="AP295" s="185"/>
      <c r="AQ295" s="185"/>
      <c r="AR295" s="185"/>
      <c r="AS295" s="185"/>
      <c r="AT295" s="185"/>
      <c r="AU295" s="185"/>
      <c r="AV295" s="185"/>
      <c r="AW295" s="185"/>
      <c r="AX295" s="185"/>
      <c r="AY295" s="185"/>
      <c r="AZ295" s="185"/>
      <c r="BA295" s="185"/>
    </row>
    <row r="296" spans="19:53" s="82" customFormat="1" x14ac:dyDescent="0.25"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  <c r="AM296" s="185"/>
      <c r="AN296" s="185"/>
      <c r="AO296" s="185"/>
      <c r="AP296" s="185"/>
      <c r="AQ296" s="185"/>
      <c r="AR296" s="185"/>
      <c r="AS296" s="185"/>
      <c r="AT296" s="185"/>
      <c r="AU296" s="185"/>
      <c r="AV296" s="185"/>
      <c r="AW296" s="185"/>
      <c r="AX296" s="185"/>
      <c r="AY296" s="185"/>
      <c r="AZ296" s="185"/>
      <c r="BA296" s="185"/>
    </row>
    <row r="297" spans="19:53" s="82" customFormat="1" x14ac:dyDescent="0.25"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  <c r="AM297" s="185"/>
      <c r="AN297" s="185"/>
      <c r="AO297" s="185"/>
      <c r="AP297" s="185"/>
      <c r="AQ297" s="185"/>
      <c r="AR297" s="185"/>
      <c r="AS297" s="185"/>
      <c r="AT297" s="185"/>
      <c r="AU297" s="185"/>
      <c r="AV297" s="185"/>
      <c r="AW297" s="185"/>
      <c r="AX297" s="185"/>
      <c r="AY297" s="185"/>
      <c r="AZ297" s="185"/>
      <c r="BA297" s="185"/>
    </row>
    <row r="298" spans="19:53" s="82" customFormat="1" x14ac:dyDescent="0.25"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  <c r="AM298" s="185"/>
      <c r="AN298" s="185"/>
      <c r="AO298" s="185"/>
      <c r="AP298" s="185"/>
      <c r="AQ298" s="185"/>
      <c r="AR298" s="185"/>
      <c r="AS298" s="185"/>
      <c r="AT298" s="185"/>
      <c r="AU298" s="185"/>
      <c r="AV298" s="185"/>
      <c r="AW298" s="185"/>
      <c r="AX298" s="185"/>
      <c r="AY298" s="185"/>
      <c r="AZ298" s="185"/>
      <c r="BA298" s="185"/>
    </row>
    <row r="299" spans="19:53" s="82" customFormat="1" x14ac:dyDescent="0.25"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  <c r="AM299" s="185"/>
      <c r="AN299" s="185"/>
      <c r="AO299" s="185"/>
      <c r="AP299" s="185"/>
      <c r="AQ299" s="185"/>
      <c r="AR299" s="185"/>
      <c r="AS299" s="185"/>
      <c r="AT299" s="185"/>
      <c r="AU299" s="185"/>
      <c r="AV299" s="185"/>
      <c r="AW299" s="185"/>
      <c r="AX299" s="185"/>
      <c r="AY299" s="185"/>
      <c r="AZ299" s="185"/>
      <c r="BA299" s="185"/>
    </row>
    <row r="300" spans="19:53" s="82" customFormat="1" x14ac:dyDescent="0.25"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85"/>
      <c r="AT300" s="185"/>
      <c r="AU300" s="185"/>
      <c r="AV300" s="185"/>
      <c r="AW300" s="185"/>
      <c r="AX300" s="185"/>
      <c r="AY300" s="185"/>
      <c r="AZ300" s="185"/>
      <c r="BA300" s="185"/>
    </row>
    <row r="301" spans="19:53" s="82" customFormat="1" x14ac:dyDescent="0.25"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85"/>
      <c r="AT301" s="185"/>
      <c r="AU301" s="185"/>
      <c r="AV301" s="185"/>
      <c r="AW301" s="185"/>
      <c r="AX301" s="185"/>
      <c r="AY301" s="185"/>
      <c r="AZ301" s="185"/>
      <c r="BA301" s="185"/>
    </row>
    <row r="302" spans="19:53" s="82" customFormat="1" x14ac:dyDescent="0.25"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5"/>
      <c r="AT302" s="185"/>
      <c r="AU302" s="185"/>
      <c r="AV302" s="185"/>
      <c r="AW302" s="185"/>
      <c r="AX302" s="185"/>
      <c r="AY302" s="185"/>
      <c r="AZ302" s="185"/>
      <c r="BA302" s="185"/>
    </row>
    <row r="303" spans="19:53" s="82" customFormat="1" x14ac:dyDescent="0.25"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  <c r="AM303" s="185"/>
      <c r="AN303" s="185"/>
      <c r="AO303" s="185"/>
      <c r="AP303" s="185"/>
      <c r="AQ303" s="185"/>
      <c r="AR303" s="185"/>
      <c r="AS303" s="185"/>
      <c r="AT303" s="185"/>
      <c r="AU303" s="185"/>
      <c r="AV303" s="185"/>
      <c r="AW303" s="185"/>
      <c r="AX303" s="185"/>
      <c r="AY303" s="185"/>
      <c r="AZ303" s="185"/>
      <c r="BA303" s="185"/>
    </row>
    <row r="304" spans="19:53" s="82" customFormat="1" x14ac:dyDescent="0.25"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  <c r="AM304" s="185"/>
      <c r="AN304" s="185"/>
      <c r="AO304" s="185"/>
      <c r="AP304" s="185"/>
      <c r="AQ304" s="185"/>
      <c r="AR304" s="185"/>
      <c r="AS304" s="185"/>
      <c r="AT304" s="185"/>
      <c r="AU304" s="185"/>
      <c r="AV304" s="185"/>
      <c r="AW304" s="185"/>
      <c r="AX304" s="185"/>
      <c r="AY304" s="185"/>
      <c r="AZ304" s="185"/>
      <c r="BA304" s="185"/>
    </row>
    <row r="305" spans="19:53" s="82" customFormat="1" x14ac:dyDescent="0.25">
      <c r="S305" s="185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5"/>
      <c r="AH305" s="185"/>
      <c r="AI305" s="185"/>
      <c r="AJ305" s="185"/>
      <c r="AK305" s="185"/>
      <c r="AL305" s="185"/>
      <c r="AM305" s="185"/>
      <c r="AN305" s="185"/>
      <c r="AO305" s="185"/>
      <c r="AP305" s="185"/>
      <c r="AQ305" s="185"/>
      <c r="AR305" s="185"/>
      <c r="AS305" s="185"/>
      <c r="AT305" s="185"/>
      <c r="AU305" s="185"/>
      <c r="AV305" s="185"/>
      <c r="AW305" s="185"/>
      <c r="AX305" s="185"/>
      <c r="AY305" s="185"/>
      <c r="AZ305" s="185"/>
      <c r="BA305" s="185"/>
    </row>
    <row r="306" spans="19:53" s="82" customFormat="1" x14ac:dyDescent="0.25">
      <c r="S306" s="185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5"/>
      <c r="AH306" s="185"/>
      <c r="AI306" s="185"/>
      <c r="AJ306" s="185"/>
      <c r="AK306" s="185"/>
      <c r="AL306" s="185"/>
      <c r="AM306" s="185"/>
      <c r="AN306" s="185"/>
      <c r="AO306" s="185"/>
      <c r="AP306" s="185"/>
      <c r="AQ306" s="185"/>
      <c r="AR306" s="185"/>
      <c r="AS306" s="185"/>
      <c r="AT306" s="185"/>
      <c r="AU306" s="185"/>
      <c r="AV306" s="185"/>
      <c r="AW306" s="185"/>
      <c r="AX306" s="185"/>
      <c r="AY306" s="185"/>
      <c r="AZ306" s="185"/>
      <c r="BA306" s="185"/>
    </row>
    <row r="307" spans="19:53" s="82" customFormat="1" x14ac:dyDescent="0.25">
      <c r="S307" s="185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5"/>
      <c r="AH307" s="185"/>
      <c r="AI307" s="185"/>
      <c r="AJ307" s="185"/>
      <c r="AK307" s="185"/>
      <c r="AL307" s="185"/>
      <c r="AM307" s="185"/>
      <c r="AN307" s="185"/>
      <c r="AO307" s="185"/>
      <c r="AP307" s="185"/>
      <c r="AQ307" s="185"/>
      <c r="AR307" s="185"/>
      <c r="AS307" s="185"/>
      <c r="AT307" s="185"/>
      <c r="AU307" s="185"/>
      <c r="AV307" s="185"/>
      <c r="AW307" s="185"/>
      <c r="AX307" s="185"/>
      <c r="AY307" s="185"/>
      <c r="AZ307" s="185"/>
      <c r="BA307" s="185"/>
    </row>
    <row r="308" spans="19:53" s="82" customFormat="1" x14ac:dyDescent="0.25"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5"/>
      <c r="AH308" s="185"/>
      <c r="AI308" s="185"/>
      <c r="AJ308" s="185"/>
      <c r="AK308" s="185"/>
      <c r="AL308" s="185"/>
      <c r="AM308" s="185"/>
      <c r="AN308" s="185"/>
      <c r="AO308" s="185"/>
      <c r="AP308" s="185"/>
      <c r="AQ308" s="185"/>
      <c r="AR308" s="185"/>
      <c r="AS308" s="185"/>
      <c r="AT308" s="185"/>
      <c r="AU308" s="185"/>
      <c r="AV308" s="185"/>
      <c r="AW308" s="185"/>
      <c r="AX308" s="185"/>
      <c r="AY308" s="185"/>
      <c r="AZ308" s="185"/>
      <c r="BA308" s="185"/>
    </row>
    <row r="309" spans="19:53" s="82" customFormat="1" x14ac:dyDescent="0.25">
      <c r="S309" s="185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5"/>
      <c r="AH309" s="185"/>
      <c r="AI309" s="185"/>
      <c r="AJ309" s="185"/>
      <c r="AK309" s="185"/>
      <c r="AL309" s="185"/>
      <c r="AM309" s="185"/>
      <c r="AN309" s="185"/>
      <c r="AO309" s="185"/>
      <c r="AP309" s="185"/>
      <c r="AQ309" s="185"/>
      <c r="AR309" s="185"/>
      <c r="AS309" s="185"/>
      <c r="AT309" s="185"/>
      <c r="AU309" s="185"/>
      <c r="AV309" s="185"/>
      <c r="AW309" s="185"/>
      <c r="AX309" s="185"/>
      <c r="AY309" s="185"/>
      <c r="AZ309" s="185"/>
      <c r="BA309" s="185"/>
    </row>
    <row r="310" spans="19:53" s="82" customFormat="1" x14ac:dyDescent="0.25">
      <c r="S310" s="185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5"/>
      <c r="AH310" s="185"/>
      <c r="AI310" s="185"/>
      <c r="AJ310" s="185"/>
      <c r="AK310" s="185"/>
      <c r="AL310" s="185"/>
      <c r="AM310" s="185"/>
      <c r="AN310" s="185"/>
      <c r="AO310" s="185"/>
      <c r="AP310" s="185"/>
      <c r="AQ310" s="185"/>
      <c r="AR310" s="185"/>
      <c r="AS310" s="185"/>
      <c r="AT310" s="185"/>
      <c r="AU310" s="185"/>
      <c r="AV310" s="185"/>
      <c r="AW310" s="185"/>
      <c r="AX310" s="185"/>
      <c r="AY310" s="185"/>
      <c r="AZ310" s="185"/>
      <c r="BA310" s="185"/>
    </row>
    <row r="311" spans="19:53" s="82" customFormat="1" x14ac:dyDescent="0.25">
      <c r="S311" s="185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5"/>
      <c r="AH311" s="185"/>
      <c r="AI311" s="185"/>
      <c r="AJ311" s="185"/>
      <c r="AK311" s="185"/>
      <c r="AL311" s="185"/>
      <c r="AM311" s="185"/>
      <c r="AN311" s="185"/>
      <c r="AO311" s="185"/>
      <c r="AP311" s="185"/>
      <c r="AQ311" s="185"/>
      <c r="AR311" s="185"/>
      <c r="AS311" s="185"/>
      <c r="AT311" s="185"/>
      <c r="AU311" s="185"/>
      <c r="AV311" s="185"/>
      <c r="AW311" s="185"/>
      <c r="AX311" s="185"/>
      <c r="AY311" s="185"/>
      <c r="AZ311" s="185"/>
      <c r="BA311" s="185"/>
    </row>
    <row r="312" spans="19:53" s="82" customFormat="1" x14ac:dyDescent="0.25"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185"/>
      <c r="AM312" s="185"/>
      <c r="AN312" s="185"/>
      <c r="AO312" s="185"/>
      <c r="AP312" s="185"/>
      <c r="AQ312" s="185"/>
      <c r="AR312" s="185"/>
      <c r="AS312" s="185"/>
      <c r="AT312" s="185"/>
      <c r="AU312" s="185"/>
      <c r="AV312" s="185"/>
      <c r="AW312" s="185"/>
      <c r="AX312" s="185"/>
      <c r="AY312" s="185"/>
      <c r="AZ312" s="185"/>
      <c r="BA312" s="185"/>
    </row>
    <row r="313" spans="19:53" s="82" customFormat="1" x14ac:dyDescent="0.25">
      <c r="S313" s="185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5"/>
      <c r="AH313" s="185"/>
      <c r="AI313" s="185"/>
      <c r="AJ313" s="185"/>
      <c r="AK313" s="185"/>
      <c r="AL313" s="185"/>
      <c r="AM313" s="185"/>
      <c r="AN313" s="185"/>
      <c r="AO313" s="185"/>
      <c r="AP313" s="185"/>
      <c r="AQ313" s="185"/>
      <c r="AR313" s="185"/>
      <c r="AS313" s="185"/>
      <c r="AT313" s="185"/>
      <c r="AU313" s="185"/>
      <c r="AV313" s="185"/>
      <c r="AW313" s="185"/>
      <c r="AX313" s="185"/>
      <c r="AY313" s="185"/>
      <c r="AZ313" s="185"/>
      <c r="BA313" s="185"/>
    </row>
    <row r="314" spans="19:53" s="82" customFormat="1" x14ac:dyDescent="0.25"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  <c r="AM314" s="185"/>
      <c r="AN314" s="185"/>
      <c r="AO314" s="185"/>
      <c r="AP314" s="185"/>
      <c r="AQ314" s="185"/>
      <c r="AR314" s="185"/>
      <c r="AS314" s="185"/>
      <c r="AT314" s="185"/>
      <c r="AU314" s="185"/>
      <c r="AV314" s="185"/>
      <c r="AW314" s="185"/>
      <c r="AX314" s="185"/>
      <c r="AY314" s="185"/>
      <c r="AZ314" s="185"/>
      <c r="BA314" s="185"/>
    </row>
    <row r="315" spans="19:53" s="82" customFormat="1" x14ac:dyDescent="0.25"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  <c r="AM315" s="185"/>
      <c r="AN315" s="185"/>
      <c r="AO315" s="185"/>
      <c r="AP315" s="185"/>
      <c r="AQ315" s="185"/>
      <c r="AR315" s="185"/>
      <c r="AS315" s="185"/>
      <c r="AT315" s="185"/>
      <c r="AU315" s="185"/>
      <c r="AV315" s="185"/>
      <c r="AW315" s="185"/>
      <c r="AX315" s="185"/>
      <c r="AY315" s="185"/>
      <c r="AZ315" s="185"/>
      <c r="BA315" s="185"/>
    </row>
    <row r="316" spans="19:53" s="82" customFormat="1" x14ac:dyDescent="0.25"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  <c r="AM316" s="185"/>
      <c r="AN316" s="185"/>
      <c r="AO316" s="185"/>
      <c r="AP316" s="185"/>
      <c r="AQ316" s="185"/>
      <c r="AR316" s="185"/>
      <c r="AS316" s="185"/>
      <c r="AT316" s="185"/>
      <c r="AU316" s="185"/>
      <c r="AV316" s="185"/>
      <c r="AW316" s="185"/>
      <c r="AX316" s="185"/>
      <c r="AY316" s="185"/>
      <c r="AZ316" s="185"/>
      <c r="BA316" s="185"/>
    </row>
    <row r="317" spans="19:53" s="82" customFormat="1" x14ac:dyDescent="0.25"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5"/>
      <c r="AT317" s="185"/>
      <c r="AU317" s="185"/>
      <c r="AV317" s="185"/>
      <c r="AW317" s="185"/>
      <c r="AX317" s="185"/>
      <c r="AY317" s="185"/>
      <c r="AZ317" s="185"/>
      <c r="BA317" s="185"/>
    </row>
    <row r="318" spans="19:53" s="82" customFormat="1" x14ac:dyDescent="0.25"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5"/>
      <c r="AT318" s="185"/>
      <c r="AU318" s="185"/>
      <c r="AV318" s="185"/>
      <c r="AW318" s="185"/>
      <c r="AX318" s="185"/>
      <c r="AY318" s="185"/>
      <c r="AZ318" s="185"/>
      <c r="BA318" s="185"/>
    </row>
    <row r="319" spans="19:53" s="82" customFormat="1" x14ac:dyDescent="0.25"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  <c r="AM319" s="185"/>
      <c r="AN319" s="185"/>
      <c r="AO319" s="185"/>
      <c r="AP319" s="185"/>
      <c r="AQ319" s="185"/>
      <c r="AR319" s="185"/>
      <c r="AS319" s="185"/>
      <c r="AT319" s="185"/>
      <c r="AU319" s="185"/>
      <c r="AV319" s="185"/>
      <c r="AW319" s="185"/>
      <c r="AX319" s="185"/>
      <c r="AY319" s="185"/>
      <c r="AZ319" s="185"/>
      <c r="BA319" s="185"/>
    </row>
    <row r="320" spans="19:53" s="82" customFormat="1" x14ac:dyDescent="0.25"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185"/>
      <c r="AU320" s="185"/>
      <c r="AV320" s="185"/>
      <c r="AW320" s="185"/>
      <c r="AX320" s="185"/>
      <c r="AY320" s="185"/>
      <c r="AZ320" s="185"/>
      <c r="BA320" s="185"/>
    </row>
    <row r="321" spans="19:53" s="82" customFormat="1" x14ac:dyDescent="0.25"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85"/>
      <c r="AT321" s="185"/>
      <c r="AU321" s="185"/>
      <c r="AV321" s="185"/>
      <c r="AW321" s="185"/>
      <c r="AX321" s="185"/>
      <c r="AY321" s="185"/>
      <c r="AZ321" s="185"/>
      <c r="BA321" s="185"/>
    </row>
    <row r="322" spans="19:53" s="82" customFormat="1" x14ac:dyDescent="0.25"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85"/>
      <c r="AT322" s="185"/>
      <c r="AU322" s="185"/>
      <c r="AV322" s="185"/>
      <c r="AW322" s="185"/>
      <c r="AX322" s="185"/>
      <c r="AY322" s="185"/>
      <c r="AZ322" s="185"/>
      <c r="BA322" s="185"/>
    </row>
    <row r="323" spans="19:53" s="82" customFormat="1" x14ac:dyDescent="0.25"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  <c r="AM323" s="185"/>
      <c r="AN323" s="185"/>
      <c r="AO323" s="185"/>
      <c r="AP323" s="185"/>
      <c r="AQ323" s="185"/>
      <c r="AR323" s="185"/>
      <c r="AS323" s="185"/>
      <c r="AT323" s="185"/>
      <c r="AU323" s="185"/>
      <c r="AV323" s="185"/>
      <c r="AW323" s="185"/>
      <c r="AX323" s="185"/>
      <c r="AY323" s="185"/>
      <c r="AZ323" s="185"/>
      <c r="BA323" s="185"/>
    </row>
    <row r="324" spans="19:53" s="82" customFormat="1" x14ac:dyDescent="0.25"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  <c r="AM324" s="185"/>
      <c r="AN324" s="185"/>
      <c r="AO324" s="185"/>
      <c r="AP324" s="185"/>
      <c r="AQ324" s="185"/>
      <c r="AR324" s="185"/>
      <c r="AS324" s="185"/>
      <c r="AT324" s="185"/>
      <c r="AU324" s="185"/>
      <c r="AV324" s="185"/>
      <c r="AW324" s="185"/>
      <c r="AX324" s="185"/>
      <c r="AY324" s="185"/>
      <c r="AZ324" s="185"/>
      <c r="BA324" s="185"/>
    </row>
    <row r="325" spans="19:53" s="82" customFormat="1" x14ac:dyDescent="0.25">
      <c r="S325" s="185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  <c r="AM325" s="185"/>
      <c r="AN325" s="185"/>
      <c r="AO325" s="185"/>
      <c r="AP325" s="185"/>
      <c r="AQ325" s="185"/>
      <c r="AR325" s="185"/>
      <c r="AS325" s="185"/>
      <c r="AT325" s="185"/>
      <c r="AU325" s="185"/>
      <c r="AV325" s="185"/>
      <c r="AW325" s="185"/>
      <c r="AX325" s="185"/>
      <c r="AY325" s="185"/>
      <c r="AZ325" s="185"/>
      <c r="BA325" s="185"/>
    </row>
    <row r="326" spans="19:53" s="82" customFormat="1" x14ac:dyDescent="0.25">
      <c r="S326" s="185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185"/>
      <c r="AM326" s="185"/>
      <c r="AN326" s="185"/>
      <c r="AO326" s="185"/>
      <c r="AP326" s="185"/>
      <c r="AQ326" s="185"/>
      <c r="AR326" s="185"/>
      <c r="AS326" s="185"/>
      <c r="AT326" s="185"/>
      <c r="AU326" s="185"/>
      <c r="AV326" s="185"/>
      <c r="AW326" s="185"/>
      <c r="AX326" s="185"/>
      <c r="AY326" s="185"/>
      <c r="AZ326" s="185"/>
      <c r="BA326" s="185"/>
    </row>
    <row r="327" spans="19:53" s="82" customFormat="1" x14ac:dyDescent="0.25">
      <c r="S327" s="185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185"/>
      <c r="AM327" s="185"/>
      <c r="AN327" s="185"/>
      <c r="AO327" s="185"/>
      <c r="AP327" s="185"/>
      <c r="AQ327" s="185"/>
      <c r="AR327" s="185"/>
      <c r="AS327" s="185"/>
      <c r="AT327" s="185"/>
      <c r="AU327" s="185"/>
      <c r="AV327" s="185"/>
      <c r="AW327" s="185"/>
      <c r="AX327" s="185"/>
      <c r="AY327" s="185"/>
      <c r="AZ327" s="185"/>
      <c r="BA327" s="185"/>
    </row>
    <row r="328" spans="19:53" s="82" customFormat="1" x14ac:dyDescent="0.25">
      <c r="S328" s="185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5"/>
      <c r="AH328" s="185"/>
      <c r="AI328" s="185"/>
      <c r="AJ328" s="185"/>
      <c r="AK328" s="185"/>
      <c r="AL328" s="185"/>
      <c r="AM328" s="185"/>
      <c r="AN328" s="185"/>
      <c r="AO328" s="185"/>
      <c r="AP328" s="185"/>
      <c r="AQ328" s="185"/>
      <c r="AR328" s="185"/>
      <c r="AS328" s="185"/>
      <c r="AT328" s="185"/>
      <c r="AU328" s="185"/>
      <c r="AV328" s="185"/>
      <c r="AW328" s="185"/>
      <c r="AX328" s="185"/>
      <c r="AY328" s="185"/>
      <c r="AZ328" s="185"/>
      <c r="BA328" s="185"/>
    </row>
    <row r="329" spans="19:53" s="82" customFormat="1" x14ac:dyDescent="0.25">
      <c r="S329" s="185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5"/>
      <c r="AH329" s="185"/>
      <c r="AI329" s="185"/>
      <c r="AJ329" s="185"/>
      <c r="AK329" s="185"/>
      <c r="AL329" s="185"/>
      <c r="AM329" s="185"/>
      <c r="AN329" s="185"/>
      <c r="AO329" s="185"/>
      <c r="AP329" s="185"/>
      <c r="AQ329" s="185"/>
      <c r="AR329" s="185"/>
      <c r="AS329" s="185"/>
      <c r="AT329" s="185"/>
      <c r="AU329" s="185"/>
      <c r="AV329" s="185"/>
      <c r="AW329" s="185"/>
      <c r="AX329" s="185"/>
      <c r="AY329" s="185"/>
      <c r="AZ329" s="185"/>
      <c r="BA329" s="185"/>
    </row>
    <row r="330" spans="19:53" s="82" customFormat="1" x14ac:dyDescent="0.25"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  <c r="AM330" s="185"/>
      <c r="AN330" s="185"/>
      <c r="AO330" s="185"/>
      <c r="AP330" s="185"/>
      <c r="AQ330" s="185"/>
      <c r="AR330" s="185"/>
      <c r="AS330" s="185"/>
      <c r="AT330" s="185"/>
      <c r="AU330" s="185"/>
      <c r="AV330" s="185"/>
      <c r="AW330" s="185"/>
      <c r="AX330" s="185"/>
      <c r="AY330" s="185"/>
      <c r="AZ330" s="185"/>
      <c r="BA330" s="185"/>
    </row>
    <row r="331" spans="19:53" s="82" customFormat="1" x14ac:dyDescent="0.25"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  <c r="AM331" s="185"/>
      <c r="AN331" s="185"/>
      <c r="AO331" s="185"/>
      <c r="AP331" s="185"/>
      <c r="AQ331" s="185"/>
      <c r="AR331" s="185"/>
      <c r="AS331" s="185"/>
      <c r="AT331" s="185"/>
      <c r="AU331" s="185"/>
      <c r="AV331" s="185"/>
      <c r="AW331" s="185"/>
      <c r="AX331" s="185"/>
      <c r="AY331" s="185"/>
      <c r="AZ331" s="185"/>
      <c r="BA331" s="185"/>
    </row>
    <row r="332" spans="19:53" s="82" customFormat="1" x14ac:dyDescent="0.25"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5"/>
      <c r="AT332" s="185"/>
      <c r="AU332" s="185"/>
      <c r="AV332" s="185"/>
      <c r="AW332" s="185"/>
      <c r="AX332" s="185"/>
      <c r="AY332" s="185"/>
      <c r="AZ332" s="185"/>
      <c r="BA332" s="185"/>
    </row>
    <row r="333" spans="19:53" s="82" customFormat="1" x14ac:dyDescent="0.25"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5"/>
      <c r="AT333" s="185"/>
      <c r="AU333" s="185"/>
      <c r="AV333" s="185"/>
      <c r="AW333" s="185"/>
      <c r="AX333" s="185"/>
      <c r="AY333" s="185"/>
      <c r="AZ333" s="185"/>
      <c r="BA333" s="185"/>
    </row>
    <row r="334" spans="19:53" s="82" customFormat="1" x14ac:dyDescent="0.25"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5"/>
      <c r="AT334" s="185"/>
      <c r="AU334" s="185"/>
      <c r="AV334" s="185"/>
      <c r="AW334" s="185"/>
      <c r="AX334" s="185"/>
      <c r="AY334" s="185"/>
      <c r="AZ334" s="185"/>
      <c r="BA334" s="185"/>
    </row>
    <row r="335" spans="19:53" s="82" customFormat="1" x14ac:dyDescent="0.25"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5"/>
      <c r="AT335" s="185"/>
      <c r="AU335" s="185"/>
      <c r="AV335" s="185"/>
      <c r="AW335" s="185"/>
      <c r="AX335" s="185"/>
      <c r="AY335" s="185"/>
      <c r="AZ335" s="185"/>
      <c r="BA335" s="185"/>
    </row>
    <row r="336" spans="19:53" s="82" customFormat="1" x14ac:dyDescent="0.25"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5"/>
      <c r="AT336" s="185"/>
      <c r="AU336" s="185"/>
      <c r="AV336" s="185"/>
      <c r="AW336" s="185"/>
      <c r="AX336" s="185"/>
      <c r="AY336" s="185"/>
      <c r="AZ336" s="185"/>
      <c r="BA336" s="185"/>
    </row>
    <row r="337" spans="19:53" s="82" customFormat="1" x14ac:dyDescent="0.25"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5"/>
      <c r="AT337" s="185"/>
      <c r="AU337" s="185"/>
      <c r="AV337" s="185"/>
      <c r="AW337" s="185"/>
      <c r="AX337" s="185"/>
      <c r="AY337" s="185"/>
      <c r="AZ337" s="185"/>
      <c r="BA337" s="185"/>
    </row>
    <row r="338" spans="19:53" s="82" customFormat="1" x14ac:dyDescent="0.25"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5"/>
      <c r="AT338" s="185"/>
      <c r="AU338" s="185"/>
      <c r="AV338" s="185"/>
      <c r="AW338" s="185"/>
      <c r="AX338" s="185"/>
      <c r="AY338" s="185"/>
      <c r="AZ338" s="185"/>
      <c r="BA338" s="185"/>
    </row>
    <row r="339" spans="19:53" s="82" customFormat="1" x14ac:dyDescent="0.25"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85"/>
      <c r="AT339" s="185"/>
      <c r="AU339" s="185"/>
      <c r="AV339" s="185"/>
      <c r="AW339" s="185"/>
      <c r="AX339" s="185"/>
      <c r="AY339" s="185"/>
      <c r="AZ339" s="185"/>
      <c r="BA339" s="185"/>
    </row>
    <row r="340" spans="19:53" s="82" customFormat="1" x14ac:dyDescent="0.25"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85"/>
      <c r="AT340" s="185"/>
      <c r="AU340" s="185"/>
      <c r="AV340" s="185"/>
      <c r="AW340" s="185"/>
      <c r="AX340" s="185"/>
      <c r="AY340" s="185"/>
      <c r="AZ340" s="185"/>
      <c r="BA340" s="185"/>
    </row>
    <row r="341" spans="19:53" s="82" customFormat="1" x14ac:dyDescent="0.25"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85"/>
      <c r="AT341" s="185"/>
      <c r="AU341" s="185"/>
      <c r="AV341" s="185"/>
      <c r="AW341" s="185"/>
      <c r="AX341" s="185"/>
      <c r="AY341" s="185"/>
      <c r="AZ341" s="185"/>
      <c r="BA341" s="185"/>
    </row>
    <row r="342" spans="19:53" s="82" customFormat="1" x14ac:dyDescent="0.25"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85"/>
      <c r="AT342" s="185"/>
      <c r="AU342" s="185"/>
      <c r="AV342" s="185"/>
      <c r="AW342" s="185"/>
      <c r="AX342" s="185"/>
      <c r="AY342" s="185"/>
      <c r="AZ342" s="185"/>
      <c r="BA342" s="185"/>
    </row>
    <row r="343" spans="19:53" s="82" customFormat="1" x14ac:dyDescent="0.25"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  <c r="AM343" s="185"/>
      <c r="AN343" s="185"/>
      <c r="AO343" s="185"/>
      <c r="AP343" s="185"/>
      <c r="AQ343" s="185"/>
      <c r="AR343" s="185"/>
      <c r="AS343" s="185"/>
      <c r="AT343" s="185"/>
      <c r="AU343" s="185"/>
      <c r="AV343" s="185"/>
      <c r="AW343" s="185"/>
      <c r="AX343" s="185"/>
      <c r="AY343" s="185"/>
      <c r="AZ343" s="185"/>
      <c r="BA343" s="185"/>
    </row>
    <row r="344" spans="19:53" s="82" customFormat="1" x14ac:dyDescent="0.25"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  <c r="AM344" s="185"/>
      <c r="AN344" s="185"/>
      <c r="AO344" s="185"/>
      <c r="AP344" s="185"/>
      <c r="AQ344" s="185"/>
      <c r="AR344" s="185"/>
      <c r="AS344" s="185"/>
      <c r="AT344" s="185"/>
      <c r="AU344" s="185"/>
      <c r="AV344" s="185"/>
      <c r="AW344" s="185"/>
      <c r="AX344" s="185"/>
      <c r="AY344" s="185"/>
      <c r="AZ344" s="185"/>
      <c r="BA344" s="185"/>
    </row>
    <row r="345" spans="19:53" s="82" customFormat="1" x14ac:dyDescent="0.25"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  <c r="AM345" s="185"/>
      <c r="AN345" s="185"/>
      <c r="AO345" s="185"/>
      <c r="AP345" s="185"/>
      <c r="AQ345" s="185"/>
      <c r="AR345" s="185"/>
      <c r="AS345" s="185"/>
      <c r="AT345" s="185"/>
      <c r="AU345" s="185"/>
      <c r="AV345" s="185"/>
      <c r="AW345" s="185"/>
      <c r="AX345" s="185"/>
      <c r="AY345" s="185"/>
      <c r="AZ345" s="185"/>
      <c r="BA345" s="185"/>
    </row>
    <row r="346" spans="19:53" s="82" customFormat="1" x14ac:dyDescent="0.25"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  <c r="AM346" s="185"/>
      <c r="AN346" s="185"/>
      <c r="AO346" s="185"/>
      <c r="AP346" s="185"/>
      <c r="AQ346" s="185"/>
      <c r="AR346" s="185"/>
      <c r="AS346" s="185"/>
      <c r="AT346" s="185"/>
      <c r="AU346" s="185"/>
      <c r="AV346" s="185"/>
      <c r="AW346" s="185"/>
      <c r="AX346" s="185"/>
      <c r="AY346" s="185"/>
      <c r="AZ346" s="185"/>
      <c r="BA346" s="185"/>
    </row>
    <row r="347" spans="19:53" s="82" customFormat="1" x14ac:dyDescent="0.25"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185"/>
      <c r="AM347" s="185"/>
      <c r="AN347" s="185"/>
      <c r="AO347" s="185"/>
      <c r="AP347" s="185"/>
      <c r="AQ347" s="185"/>
      <c r="AR347" s="185"/>
      <c r="AS347" s="185"/>
      <c r="AT347" s="185"/>
      <c r="AU347" s="185"/>
      <c r="AV347" s="185"/>
      <c r="AW347" s="185"/>
      <c r="AX347" s="185"/>
      <c r="AY347" s="185"/>
      <c r="AZ347" s="185"/>
      <c r="BA347" s="185"/>
    </row>
    <row r="348" spans="19:53" s="82" customFormat="1" x14ac:dyDescent="0.25"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185"/>
      <c r="AM348" s="185"/>
      <c r="AN348" s="185"/>
      <c r="AO348" s="185"/>
      <c r="AP348" s="185"/>
      <c r="AQ348" s="185"/>
      <c r="AR348" s="185"/>
      <c r="AS348" s="185"/>
      <c r="AT348" s="185"/>
      <c r="AU348" s="185"/>
      <c r="AV348" s="185"/>
      <c r="AW348" s="185"/>
      <c r="AX348" s="185"/>
      <c r="AY348" s="185"/>
      <c r="AZ348" s="185"/>
      <c r="BA348" s="185"/>
    </row>
    <row r="349" spans="19:53" s="82" customFormat="1" x14ac:dyDescent="0.25"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5"/>
      <c r="AH349" s="185"/>
      <c r="AI349" s="185"/>
      <c r="AJ349" s="185"/>
      <c r="AK349" s="185"/>
      <c r="AL349" s="185"/>
      <c r="AM349" s="185"/>
      <c r="AN349" s="185"/>
      <c r="AO349" s="185"/>
      <c r="AP349" s="185"/>
      <c r="AQ349" s="185"/>
      <c r="AR349" s="185"/>
      <c r="AS349" s="185"/>
      <c r="AT349" s="185"/>
      <c r="AU349" s="185"/>
      <c r="AV349" s="185"/>
      <c r="AW349" s="185"/>
      <c r="AX349" s="185"/>
      <c r="AY349" s="185"/>
      <c r="AZ349" s="185"/>
      <c r="BA349" s="185"/>
    </row>
    <row r="350" spans="19:53" s="82" customFormat="1" x14ac:dyDescent="0.25"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5"/>
      <c r="AH350" s="185"/>
      <c r="AI350" s="185"/>
      <c r="AJ350" s="185"/>
      <c r="AK350" s="185"/>
      <c r="AL350" s="185"/>
      <c r="AM350" s="185"/>
      <c r="AN350" s="185"/>
      <c r="AO350" s="185"/>
      <c r="AP350" s="185"/>
      <c r="AQ350" s="185"/>
      <c r="AR350" s="185"/>
      <c r="AS350" s="185"/>
      <c r="AT350" s="185"/>
      <c r="AU350" s="185"/>
      <c r="AV350" s="185"/>
      <c r="AW350" s="185"/>
      <c r="AX350" s="185"/>
      <c r="AY350" s="185"/>
      <c r="AZ350" s="185"/>
      <c r="BA350" s="185"/>
    </row>
    <row r="351" spans="19:53" s="82" customFormat="1" x14ac:dyDescent="0.25"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185"/>
      <c r="AM351" s="185"/>
      <c r="AN351" s="185"/>
      <c r="AO351" s="185"/>
      <c r="AP351" s="185"/>
      <c r="AQ351" s="185"/>
      <c r="AR351" s="185"/>
      <c r="AS351" s="185"/>
      <c r="AT351" s="185"/>
      <c r="AU351" s="185"/>
      <c r="AV351" s="185"/>
      <c r="AW351" s="185"/>
      <c r="AX351" s="185"/>
      <c r="AY351" s="185"/>
      <c r="AZ351" s="185"/>
      <c r="BA351" s="185"/>
    </row>
    <row r="352" spans="19:53" s="82" customFormat="1" x14ac:dyDescent="0.25">
      <c r="S352" s="185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  <c r="AM352" s="185"/>
      <c r="AN352" s="185"/>
      <c r="AO352" s="185"/>
      <c r="AP352" s="185"/>
      <c r="AQ352" s="185"/>
      <c r="AR352" s="185"/>
      <c r="AS352" s="185"/>
      <c r="AT352" s="185"/>
      <c r="AU352" s="185"/>
      <c r="AV352" s="185"/>
      <c r="AW352" s="185"/>
      <c r="AX352" s="185"/>
      <c r="AY352" s="185"/>
      <c r="AZ352" s="185"/>
      <c r="BA352" s="185"/>
    </row>
    <row r="353" spans="19:53" s="82" customFormat="1" x14ac:dyDescent="0.25">
      <c r="S353" s="185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5"/>
      <c r="AH353" s="185"/>
      <c r="AI353" s="185"/>
      <c r="AJ353" s="185"/>
      <c r="AK353" s="185"/>
      <c r="AL353" s="185"/>
      <c r="AM353" s="185"/>
      <c r="AN353" s="185"/>
      <c r="AO353" s="185"/>
      <c r="AP353" s="185"/>
      <c r="AQ353" s="185"/>
      <c r="AR353" s="185"/>
      <c r="AS353" s="185"/>
      <c r="AT353" s="185"/>
      <c r="AU353" s="185"/>
      <c r="AV353" s="185"/>
      <c r="AW353" s="185"/>
      <c r="AX353" s="185"/>
      <c r="AY353" s="185"/>
      <c r="AZ353" s="185"/>
      <c r="BA353" s="185"/>
    </row>
    <row r="354" spans="19:53" s="82" customFormat="1" x14ac:dyDescent="0.25"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5"/>
      <c r="AH354" s="185"/>
      <c r="AI354" s="185"/>
      <c r="AJ354" s="185"/>
      <c r="AK354" s="185"/>
      <c r="AL354" s="185"/>
      <c r="AM354" s="185"/>
      <c r="AN354" s="185"/>
      <c r="AO354" s="185"/>
      <c r="AP354" s="185"/>
      <c r="AQ354" s="185"/>
      <c r="AR354" s="185"/>
      <c r="AS354" s="185"/>
      <c r="AT354" s="185"/>
      <c r="AU354" s="185"/>
      <c r="AV354" s="185"/>
      <c r="AW354" s="185"/>
      <c r="AX354" s="185"/>
      <c r="AY354" s="185"/>
      <c r="AZ354" s="185"/>
      <c r="BA354" s="185"/>
    </row>
    <row r="355" spans="19:53" s="82" customFormat="1" x14ac:dyDescent="0.25">
      <c r="S355" s="185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5"/>
      <c r="AH355" s="185"/>
      <c r="AI355" s="185"/>
      <c r="AJ355" s="185"/>
      <c r="AK355" s="185"/>
      <c r="AL355" s="185"/>
      <c r="AM355" s="185"/>
      <c r="AN355" s="185"/>
      <c r="AO355" s="185"/>
      <c r="AP355" s="185"/>
      <c r="AQ355" s="185"/>
      <c r="AR355" s="185"/>
      <c r="AS355" s="185"/>
      <c r="AT355" s="185"/>
      <c r="AU355" s="185"/>
      <c r="AV355" s="185"/>
      <c r="AW355" s="185"/>
      <c r="AX355" s="185"/>
      <c r="AY355" s="185"/>
      <c r="AZ355" s="185"/>
      <c r="BA355" s="185"/>
    </row>
    <row r="356" spans="19:53" s="82" customFormat="1" x14ac:dyDescent="0.25"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185"/>
      <c r="AT356" s="185"/>
      <c r="AU356" s="185"/>
      <c r="AV356" s="185"/>
      <c r="AW356" s="185"/>
      <c r="AX356" s="185"/>
      <c r="AY356" s="185"/>
      <c r="AZ356" s="185"/>
      <c r="BA356" s="185"/>
    </row>
  </sheetData>
  <sheetProtection password="E271" sheet="1" objects="1" scenarios="1"/>
  <mergeCells count="69">
    <mergeCell ref="B73:C75"/>
    <mergeCell ref="E73:R73"/>
    <mergeCell ref="D75:F75"/>
    <mergeCell ref="F60:G60"/>
    <mergeCell ref="B56:D56"/>
    <mergeCell ref="H60:I60"/>
    <mergeCell ref="F61:G61"/>
    <mergeCell ref="H61:I61"/>
    <mergeCell ref="F62:G62"/>
    <mergeCell ref="H62:I62"/>
    <mergeCell ref="F63:G63"/>
    <mergeCell ref="H63:I63"/>
    <mergeCell ref="B69:C71"/>
    <mergeCell ref="E69:R69"/>
    <mergeCell ref="D71:F71"/>
    <mergeCell ref="Q61:R61"/>
    <mergeCell ref="B85:C87"/>
    <mergeCell ref="E85:R85"/>
    <mergeCell ref="D87:F87"/>
    <mergeCell ref="B77:C79"/>
    <mergeCell ref="E77:R77"/>
    <mergeCell ref="D79:F79"/>
    <mergeCell ref="B81:C83"/>
    <mergeCell ref="E81:R81"/>
    <mergeCell ref="D83:F83"/>
    <mergeCell ref="J54:K54"/>
    <mergeCell ref="O54:P54"/>
    <mergeCell ref="F59:I59"/>
    <mergeCell ref="J52:K52"/>
    <mergeCell ref="O52:P52"/>
    <mergeCell ref="J53:K53"/>
    <mergeCell ref="O53:P53"/>
    <mergeCell ref="P56:Q56"/>
    <mergeCell ref="P57:Q57"/>
    <mergeCell ref="A50:B50"/>
    <mergeCell ref="E51:I51"/>
    <mergeCell ref="J51:K51"/>
    <mergeCell ref="O51:P51"/>
    <mergeCell ref="A45:B45"/>
    <mergeCell ref="J47:K47"/>
    <mergeCell ref="O47:P47"/>
    <mergeCell ref="F46:H46"/>
    <mergeCell ref="J38:K38"/>
    <mergeCell ref="O38:P38"/>
    <mergeCell ref="J39:K39"/>
    <mergeCell ref="J41:K41"/>
    <mergeCell ref="O43:P43"/>
    <mergeCell ref="J40:K40"/>
    <mergeCell ref="O40:P40"/>
    <mergeCell ref="A15:B15"/>
    <mergeCell ref="N1:R1"/>
    <mergeCell ref="C3:G3"/>
    <mergeCell ref="J3:K3"/>
    <mergeCell ref="N4:R5"/>
    <mergeCell ref="A6:B6"/>
    <mergeCell ref="B25:C27"/>
    <mergeCell ref="B17:C19"/>
    <mergeCell ref="E17:R17"/>
    <mergeCell ref="D19:F19"/>
    <mergeCell ref="B21:C23"/>
    <mergeCell ref="E21:R21"/>
    <mergeCell ref="D23:F23"/>
    <mergeCell ref="E25:R25"/>
    <mergeCell ref="D27:F27"/>
    <mergeCell ref="B29:C31"/>
    <mergeCell ref="E29:R29"/>
    <mergeCell ref="D31:F31"/>
    <mergeCell ref="A36:B36"/>
    <mergeCell ref="F37:I37"/>
  </mergeCells>
  <dataValidations disablePrompts="1" count="1">
    <dataValidation type="list" allowBlank="1" showInputMessage="1" showErrorMessage="1" sqref="C4" xr:uid="{00000000-0002-0000-0000-000000000000}">
      <formula1>"1A,2A,3A,4A,5A,6A"</formula1>
    </dataValidation>
  </dataValidations>
  <pageMargins left="0.7" right="0.7" top="0.75" bottom="0.75" header="0.3" footer="0.3"/>
  <pageSetup scale="66" fitToHeight="0" orientation="landscape" r:id="rId1"/>
  <rowBreaks count="1" manualBreakCount="1">
    <brk id="49" max="1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Sustersic, Jeff (MetroLX)</dc:creator>
  <cp:lastModifiedBy>Baumer, Ashley (MLX)</cp:lastModifiedBy>
  <cp:lastPrinted>2018-09-24T21:21:54Z</cp:lastPrinted>
  <dcterms:created xsi:type="dcterms:W3CDTF">2018-09-17T19:07:17Z</dcterms:created>
  <dcterms:modified xsi:type="dcterms:W3CDTF">2018-12-14T19:41:59Z</dcterms:modified>
</cp:coreProperties>
</file>