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ws-vs2013\WanJianBox\WanJianBox\doc\装箱单样单\"/>
    </mc:Choice>
  </mc:AlternateContent>
  <bookViews>
    <workbookView xWindow="0" yWindow="0" windowWidth="15480" windowHeight="8370"/>
  </bookViews>
  <sheets>
    <sheet name="达曼" sheetId="1" r:id="rId1"/>
    <sheet name="阿联酋" sheetId="2" r:id="rId2"/>
    <sheet name="彩色圆贴纸" sheetId="4" r:id="rId3"/>
  </sheets>
  <definedNames>
    <definedName name="_xlnm._FilterDatabase" localSheetId="1" hidden="1">阿联酋!$A$5:$IW$54</definedName>
    <definedName name="_xlnm._FilterDatabase" localSheetId="0" hidden="1">达曼!$A$5:$JC$17</definedName>
    <definedName name="_xlnm.Print_Area" localSheetId="1">阿联酋!$A$1:$Y$55</definedName>
    <definedName name="_xlnm.Print_Area" localSheetId="0">达曼!$A$1:$AE$32</definedName>
  </definedNames>
  <calcPr calcId="152511"/>
</workbook>
</file>

<file path=xl/calcChain.xml><?xml version="1.0" encoding="utf-8"?>
<calcChain xmlns="http://schemas.openxmlformats.org/spreadsheetml/2006/main">
  <c r="I31" i="1" l="1"/>
  <c r="K31" i="1"/>
  <c r="M31" i="1"/>
  <c r="O31" i="1"/>
  <c r="Q31" i="1"/>
  <c r="I30" i="1"/>
  <c r="K30" i="1"/>
  <c r="M30" i="1"/>
  <c r="O30" i="1"/>
  <c r="Q30" i="1"/>
  <c r="X27" i="1"/>
  <c r="X26" i="1"/>
  <c r="X25" i="1"/>
  <c r="X22" i="1"/>
  <c r="E27" i="1"/>
  <c r="E26" i="1"/>
  <c r="E25" i="1"/>
  <c r="E24" i="1"/>
  <c r="E23" i="1"/>
  <c r="E22" i="1"/>
  <c r="R7" i="1"/>
  <c r="R24" i="1" s="1"/>
  <c r="R8" i="1"/>
  <c r="R9" i="1"/>
  <c r="R10" i="1"/>
  <c r="R23" i="1" s="1"/>
  <c r="R11" i="1"/>
  <c r="R25" i="1" s="1"/>
  <c r="R12" i="1"/>
  <c r="R13" i="1"/>
  <c r="R14" i="1"/>
  <c r="R15" i="1"/>
  <c r="R16" i="1"/>
  <c r="R17" i="1"/>
  <c r="P7" i="1"/>
  <c r="P24" i="1" s="1"/>
  <c r="P8" i="1"/>
  <c r="P26" i="1" s="1"/>
  <c r="P9" i="1"/>
  <c r="P10" i="1"/>
  <c r="P23" i="1" s="1"/>
  <c r="P11" i="1"/>
  <c r="P12" i="1"/>
  <c r="P13" i="1"/>
  <c r="P14" i="1"/>
  <c r="P15" i="1"/>
  <c r="P16" i="1"/>
  <c r="P17" i="1"/>
  <c r="N7" i="1"/>
  <c r="N24" i="1" s="1"/>
  <c r="N8" i="1"/>
  <c r="N9" i="1"/>
  <c r="N10" i="1"/>
  <c r="N23" i="1" s="1"/>
  <c r="N11" i="1"/>
  <c r="N25" i="1" s="1"/>
  <c r="N12" i="1"/>
  <c r="N13" i="1"/>
  <c r="N27" i="1" s="1"/>
  <c r="N14" i="1"/>
  <c r="N15" i="1"/>
  <c r="N16" i="1"/>
  <c r="N17" i="1"/>
  <c r="L7" i="1"/>
  <c r="L24" i="1" s="1"/>
  <c r="L8" i="1"/>
  <c r="L26" i="1" s="1"/>
  <c r="L9" i="1"/>
  <c r="L10" i="1"/>
  <c r="L23" i="1" s="1"/>
  <c r="L11" i="1"/>
  <c r="L12" i="1"/>
  <c r="L13" i="1"/>
  <c r="L14" i="1"/>
  <c r="L15" i="1"/>
  <c r="L16" i="1"/>
  <c r="L17" i="1"/>
  <c r="J7" i="1"/>
  <c r="J24" i="1" s="1"/>
  <c r="J8" i="1"/>
  <c r="J9" i="1"/>
  <c r="J10" i="1"/>
  <c r="J23" i="1" s="1"/>
  <c r="J11" i="1"/>
  <c r="J25" i="1" s="1"/>
  <c r="J12" i="1"/>
  <c r="J13" i="1"/>
  <c r="J27" i="1" s="1"/>
  <c r="J14" i="1"/>
  <c r="J15" i="1"/>
  <c r="J16" i="1"/>
  <c r="J17" i="1"/>
  <c r="H7" i="1"/>
  <c r="H24" i="1" s="1"/>
  <c r="H8" i="1"/>
  <c r="H26" i="1" s="1"/>
  <c r="H9" i="1"/>
  <c r="H10" i="1"/>
  <c r="H23" i="1" s="1"/>
  <c r="H11" i="1"/>
  <c r="H12" i="1"/>
  <c r="H13" i="1"/>
  <c r="H14" i="1"/>
  <c r="H15" i="1"/>
  <c r="H16" i="1"/>
  <c r="H17" i="1"/>
  <c r="P6" i="1"/>
  <c r="N6" i="1"/>
  <c r="L6" i="1"/>
  <c r="J6" i="1"/>
  <c r="R6" i="1"/>
  <c r="H6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6" i="2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3" i="4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R54" i="2"/>
  <c r="E54" i="2"/>
  <c r="X52" i="2"/>
  <c r="W52" i="2"/>
  <c r="Q52" i="2"/>
  <c r="X51" i="2"/>
  <c r="W51" i="2"/>
  <c r="Q51" i="2"/>
  <c r="X50" i="2"/>
  <c r="W50" i="2"/>
  <c r="Q50" i="2"/>
  <c r="X49" i="2"/>
  <c r="W49" i="2"/>
  <c r="Q49" i="2"/>
  <c r="X48" i="2"/>
  <c r="W48" i="2"/>
  <c r="Q48" i="2"/>
  <c r="X47" i="2"/>
  <c r="W47" i="2"/>
  <c r="Q47" i="2"/>
  <c r="X46" i="2"/>
  <c r="W46" i="2"/>
  <c r="Q46" i="2"/>
  <c r="X45" i="2"/>
  <c r="W45" i="2"/>
  <c r="Q45" i="2"/>
  <c r="X44" i="2"/>
  <c r="W44" i="2"/>
  <c r="Q44" i="2"/>
  <c r="X42" i="2"/>
  <c r="W42" i="2"/>
  <c r="Q42" i="2"/>
  <c r="X41" i="2"/>
  <c r="W41" i="2"/>
  <c r="Q41" i="2"/>
  <c r="X40" i="2"/>
  <c r="W40" i="2"/>
  <c r="Q40" i="2"/>
  <c r="X39" i="2"/>
  <c r="W39" i="2"/>
  <c r="Q39" i="2"/>
  <c r="X38" i="2"/>
  <c r="W38" i="2"/>
  <c r="Q38" i="2"/>
  <c r="X37" i="2"/>
  <c r="W37" i="2"/>
  <c r="Q37" i="2"/>
  <c r="X36" i="2"/>
  <c r="W36" i="2"/>
  <c r="Q36" i="2"/>
  <c r="X35" i="2"/>
  <c r="W35" i="2"/>
  <c r="Q35" i="2"/>
  <c r="X34" i="2"/>
  <c r="W34" i="2"/>
  <c r="Q34" i="2"/>
  <c r="X33" i="2"/>
  <c r="W33" i="2"/>
  <c r="Q33" i="2"/>
  <c r="X32" i="2"/>
  <c r="W32" i="2"/>
  <c r="Q32" i="2"/>
  <c r="X31" i="2"/>
  <c r="W31" i="2"/>
  <c r="Q31" i="2"/>
  <c r="X30" i="2"/>
  <c r="W30" i="2"/>
  <c r="X29" i="2"/>
  <c r="W29" i="2"/>
  <c r="Q29" i="2"/>
  <c r="X28" i="2"/>
  <c r="W28" i="2"/>
  <c r="Q28" i="2"/>
  <c r="X27" i="2"/>
  <c r="W27" i="2"/>
  <c r="Q27" i="2"/>
  <c r="X26" i="2"/>
  <c r="W26" i="2"/>
  <c r="Q26" i="2"/>
  <c r="X25" i="2"/>
  <c r="W25" i="2"/>
  <c r="Q25" i="2"/>
  <c r="X24" i="2"/>
  <c r="W24" i="2"/>
  <c r="Q24" i="2"/>
  <c r="X23" i="2"/>
  <c r="W23" i="2"/>
  <c r="Q23" i="2"/>
  <c r="X22" i="2"/>
  <c r="W22" i="2"/>
  <c r="Q22" i="2"/>
  <c r="X21" i="2"/>
  <c r="W21" i="2"/>
  <c r="Q21" i="2"/>
  <c r="X20" i="2"/>
  <c r="W20" i="2"/>
  <c r="Q20" i="2"/>
  <c r="X19" i="2"/>
  <c r="W19" i="2"/>
  <c r="Q19" i="2"/>
  <c r="X18" i="2"/>
  <c r="W18" i="2"/>
  <c r="Q18" i="2"/>
  <c r="X17" i="2"/>
  <c r="W17" i="2"/>
  <c r="Q17" i="2"/>
  <c r="X16" i="2"/>
  <c r="W16" i="2"/>
  <c r="Q16" i="2"/>
  <c r="X15" i="2"/>
  <c r="W15" i="2"/>
  <c r="Q15" i="2"/>
  <c r="X14" i="2"/>
  <c r="W14" i="2"/>
  <c r="Q14" i="2"/>
  <c r="X13" i="2"/>
  <c r="W13" i="2"/>
  <c r="Q13" i="2"/>
  <c r="X12" i="2"/>
  <c r="W12" i="2"/>
  <c r="Q12" i="2"/>
  <c r="X11" i="2"/>
  <c r="W11" i="2"/>
  <c r="X10" i="2"/>
  <c r="W10" i="2"/>
  <c r="Q10" i="2"/>
  <c r="X9" i="2"/>
  <c r="W9" i="2"/>
  <c r="Q9" i="2"/>
  <c r="X8" i="2"/>
  <c r="W8" i="2"/>
  <c r="Q8" i="2"/>
  <c r="X7" i="2"/>
  <c r="W7" i="2"/>
  <c r="Q7" i="2"/>
  <c r="X6" i="2"/>
  <c r="W6" i="2"/>
  <c r="Q6" i="2"/>
  <c r="E19" i="1"/>
  <c r="AE17" i="1"/>
  <c r="AD17" i="1"/>
  <c r="AC17" i="1"/>
  <c r="W17" i="1"/>
  <c r="AE16" i="1"/>
  <c r="AD16" i="1"/>
  <c r="AC16" i="1"/>
  <c r="W16" i="1"/>
  <c r="AE15" i="1"/>
  <c r="AD15" i="1"/>
  <c r="AC15" i="1"/>
  <c r="W15" i="1"/>
  <c r="AE14" i="1"/>
  <c r="AD14" i="1"/>
  <c r="AC14" i="1"/>
  <c r="W14" i="1"/>
  <c r="AE13" i="1"/>
  <c r="AD13" i="1"/>
  <c r="AC13" i="1"/>
  <c r="W13" i="1"/>
  <c r="AE12" i="1"/>
  <c r="AD12" i="1"/>
  <c r="AC12" i="1"/>
  <c r="AE11" i="1"/>
  <c r="AD11" i="1"/>
  <c r="AC11" i="1"/>
  <c r="AE10" i="1"/>
  <c r="AD10" i="1"/>
  <c r="AC10" i="1"/>
  <c r="X10" i="1"/>
  <c r="X23" i="1" s="1"/>
  <c r="W10" i="1"/>
  <c r="V10" i="1"/>
  <c r="AE9" i="1"/>
  <c r="AD9" i="1"/>
  <c r="AC9" i="1"/>
  <c r="W9" i="1"/>
  <c r="AE8" i="1"/>
  <c r="AE26" i="1" s="1"/>
  <c r="AD8" i="1"/>
  <c r="AC8" i="1"/>
  <c r="AC26" i="1" s="1"/>
  <c r="W8" i="1"/>
  <c r="AE7" i="1"/>
  <c r="AD7" i="1"/>
  <c r="AD24" i="1" s="1"/>
  <c r="AC7" i="1"/>
  <c r="X7" i="1"/>
  <c r="X24" i="1" s="1"/>
  <c r="W7" i="1"/>
  <c r="V7" i="1"/>
  <c r="AE6" i="1"/>
  <c r="AD6" i="1"/>
  <c r="AD22" i="1" s="1"/>
  <c r="AC6" i="1"/>
  <c r="W6" i="1"/>
  <c r="X54" i="2" l="1"/>
  <c r="AC24" i="1"/>
  <c r="N18" i="1"/>
  <c r="H25" i="1"/>
  <c r="R31" i="1"/>
  <c r="P18" i="1"/>
  <c r="AC19" i="1"/>
  <c r="AE24" i="1"/>
  <c r="P27" i="1"/>
  <c r="R26" i="1"/>
  <c r="AE19" i="1"/>
  <c r="H18" i="1"/>
  <c r="L27" i="1"/>
  <c r="L31" i="1" s="1"/>
  <c r="N26" i="1"/>
  <c r="P25" i="1"/>
  <c r="R27" i="1"/>
  <c r="AD26" i="1"/>
  <c r="W54" i="2"/>
  <c r="R22" i="1"/>
  <c r="R30" i="1" s="1"/>
  <c r="D18" i="4"/>
  <c r="J18" i="1"/>
  <c r="H27" i="1"/>
  <c r="H31" i="1" s="1"/>
  <c r="J26" i="1"/>
  <c r="L25" i="1"/>
  <c r="L18" i="1"/>
  <c r="P31" i="1"/>
  <c r="J31" i="1"/>
  <c r="N31" i="1"/>
  <c r="N22" i="1"/>
  <c r="N30" i="1" s="1"/>
  <c r="J22" i="1"/>
  <c r="J30" i="1" s="1"/>
  <c r="P22" i="1"/>
  <c r="P30" i="1" s="1"/>
  <c r="L22" i="1"/>
  <c r="L30" i="1" s="1"/>
  <c r="H22" i="1"/>
  <c r="H30" i="1" s="1"/>
  <c r="R18" i="1"/>
  <c r="X19" i="1"/>
  <c r="AD19" i="1"/>
  <c r="AE22" i="1"/>
  <c r="AC22" i="1"/>
  <c r="Y54" i="2"/>
</calcChain>
</file>

<file path=xl/sharedStrings.xml><?xml version="1.0" encoding="utf-8"?>
<sst xmlns="http://schemas.openxmlformats.org/spreadsheetml/2006/main" count="363" uniqueCount="176">
  <si>
    <t>A7PKB03</t>
  </si>
  <si>
    <t>港口：</t>
  </si>
  <si>
    <t>DARMMAN达曼</t>
  </si>
  <si>
    <r>
      <rPr>
        <sz val="12"/>
        <rFont val="宋体"/>
        <family val="3"/>
        <charset val="134"/>
      </rPr>
      <t>P</t>
    </r>
    <r>
      <rPr>
        <sz val="12"/>
        <rFont val="宋体"/>
        <family val="3"/>
        <charset val="134"/>
      </rPr>
      <t>O</t>
    </r>
    <r>
      <rPr>
        <sz val="12"/>
        <rFont val="宋体"/>
        <family val="3"/>
        <charset val="134"/>
      </rPr>
      <t>号:</t>
    </r>
  </si>
  <si>
    <t>MNSP176003</t>
  </si>
  <si>
    <t>日期:</t>
  </si>
  <si>
    <t>箱号</t>
  </si>
  <si>
    <t>纸箱贴纸编号</t>
  </si>
  <si>
    <t>国家</t>
  </si>
  <si>
    <t>箱数</t>
  </si>
  <si>
    <t>颜色</t>
  </si>
  <si>
    <t>其中尺码</t>
  </si>
  <si>
    <t>每包
配比数</t>
  </si>
  <si>
    <t>每箱
配比数</t>
  </si>
  <si>
    <t>每箱
件数</t>
  </si>
  <si>
    <t>合计
包数</t>
  </si>
  <si>
    <t>数量</t>
  </si>
  <si>
    <t>箱规[CM]</t>
  </si>
  <si>
    <t>每箱立方数</t>
  </si>
  <si>
    <t>合计立方数</t>
  </si>
  <si>
    <t>色号</t>
  </si>
  <si>
    <t>S</t>
  </si>
  <si>
    <t>M</t>
  </si>
  <si>
    <t>L</t>
  </si>
  <si>
    <t>XL</t>
  </si>
  <si>
    <t>XXL</t>
  </si>
  <si>
    <t>XXXL</t>
  </si>
  <si>
    <t>件</t>
  </si>
  <si>
    <t>净重[KG]</t>
  </si>
  <si>
    <t>毛重[KG]</t>
  </si>
  <si>
    <t>总净重[KG]</t>
  </si>
  <si>
    <t>总毛重[KG]</t>
  </si>
  <si>
    <t>1-15</t>
  </si>
  <si>
    <t>包装1</t>
  </si>
  <si>
    <t>MXRY</t>
  </si>
  <si>
    <t>黑色 BLACK</t>
  </si>
  <si>
    <t>54*35*30</t>
  </si>
  <si>
    <t>16-29</t>
  </si>
  <si>
    <t>MXJE</t>
  </si>
  <si>
    <t>30-33</t>
  </si>
  <si>
    <t>MXDM</t>
  </si>
  <si>
    <t>34</t>
  </si>
  <si>
    <t>35-47</t>
  </si>
  <si>
    <t>蓝色 COBALT</t>
  </si>
  <si>
    <t>48-60</t>
  </si>
  <si>
    <t>61</t>
  </si>
  <si>
    <t>54*35*15</t>
  </si>
  <si>
    <t>62-65</t>
  </si>
  <si>
    <t>54*35*20</t>
  </si>
  <si>
    <t>67-70</t>
  </si>
  <si>
    <t>包装2</t>
  </si>
  <si>
    <t>计</t>
  </si>
  <si>
    <t xml:space="preserve"> </t>
  </si>
  <si>
    <t>JEBEL ALI阿联酋的阿里山</t>
  </si>
  <si>
    <t>1-9</t>
  </si>
  <si>
    <t>MXAE</t>
  </si>
  <si>
    <t>10</t>
  </si>
  <si>
    <t>11-13</t>
  </si>
  <si>
    <t>MAKW</t>
  </si>
  <si>
    <t>MXJO</t>
  </si>
  <si>
    <t>17-18</t>
  </si>
  <si>
    <t>MXBH</t>
  </si>
  <si>
    <t>20-21</t>
  </si>
  <si>
    <t>MXQA</t>
  </si>
  <si>
    <t>23-25</t>
  </si>
  <si>
    <t>MXOM</t>
  </si>
  <si>
    <t>MXEG</t>
  </si>
  <si>
    <t>MXLB</t>
  </si>
  <si>
    <t>MAX1</t>
  </si>
  <si>
    <t>MAX2</t>
  </si>
  <si>
    <t>MAX3</t>
  </si>
  <si>
    <t>MAX5</t>
  </si>
  <si>
    <t>34-42</t>
  </si>
  <si>
    <t>44-45</t>
  </si>
  <si>
    <t>49-50</t>
  </si>
  <si>
    <t>51-52</t>
  </si>
  <si>
    <t>54-56</t>
  </si>
  <si>
    <t>65</t>
  </si>
  <si>
    <t>MXKW</t>
  </si>
  <si>
    <t>66-72</t>
  </si>
  <si>
    <t>包装3</t>
  </si>
  <si>
    <t>75-78</t>
  </si>
  <si>
    <t>79-81</t>
  </si>
  <si>
    <t>16MX1716310005392-5406</t>
    <phoneticPr fontId="16" type="noConversion"/>
  </si>
  <si>
    <t>16MX1716310005407-5420</t>
    <phoneticPr fontId="16" type="noConversion"/>
  </si>
  <si>
    <t>16MX1716310005421-5424</t>
    <phoneticPr fontId="16" type="noConversion"/>
  </si>
  <si>
    <t>16MX1716310005425</t>
    <phoneticPr fontId="16" type="noConversion"/>
  </si>
  <si>
    <t>16MX1716310005426-5438</t>
    <phoneticPr fontId="16" type="noConversion"/>
  </si>
  <si>
    <t>16MX1716310005439-5451</t>
    <phoneticPr fontId="16" type="noConversion"/>
  </si>
  <si>
    <t>16MX1716310005452</t>
    <phoneticPr fontId="16" type="noConversion"/>
  </si>
  <si>
    <t>16MX1716310005453-5456</t>
    <phoneticPr fontId="16" type="noConversion"/>
  </si>
  <si>
    <t>16MX1716310005457</t>
    <phoneticPr fontId="16" type="noConversion"/>
  </si>
  <si>
    <t>16MX1716310005458-5461</t>
    <phoneticPr fontId="16" type="noConversion"/>
  </si>
  <si>
    <t>16MX1716310005462</t>
    <phoneticPr fontId="16" type="noConversion"/>
  </si>
  <si>
    <t>16MX1716310005463</t>
    <phoneticPr fontId="16" type="noConversion"/>
  </si>
  <si>
    <t>16MX1716310005464-5472</t>
    <phoneticPr fontId="16" type="noConversion"/>
  </si>
  <si>
    <t>16MX1716310005473</t>
    <phoneticPr fontId="16" type="noConversion"/>
  </si>
  <si>
    <t>16MX1716310005474-5476</t>
    <phoneticPr fontId="16" type="noConversion"/>
  </si>
  <si>
    <t>16MX1716310005477</t>
    <phoneticPr fontId="16" type="noConversion"/>
  </si>
  <si>
    <t>16MX1716310005478</t>
    <phoneticPr fontId="16" type="noConversion"/>
  </si>
  <si>
    <t>16MX1716310005479</t>
    <phoneticPr fontId="16" type="noConversion"/>
  </si>
  <si>
    <t>16MX1716310005480-5481</t>
    <phoneticPr fontId="16" type="noConversion"/>
  </si>
  <si>
    <t>16MX1716310005482</t>
    <phoneticPr fontId="16" type="noConversion"/>
  </si>
  <si>
    <t>16MX1716310005483-5484</t>
    <phoneticPr fontId="16" type="noConversion"/>
  </si>
  <si>
    <t>16MX1716310005485</t>
    <phoneticPr fontId="16" type="noConversion"/>
  </si>
  <si>
    <t>16MX1716310005486-5488</t>
    <phoneticPr fontId="16" type="noConversion"/>
  </si>
  <si>
    <t>16MX1716310005489</t>
    <phoneticPr fontId="16" type="noConversion"/>
  </si>
  <si>
    <t>16MX1716310005490</t>
    <phoneticPr fontId="16" type="noConversion"/>
  </si>
  <si>
    <t>16MX1716310005491</t>
    <phoneticPr fontId="16" type="noConversion"/>
  </si>
  <si>
    <t>16MX1716310005492</t>
    <phoneticPr fontId="16" type="noConversion"/>
  </si>
  <si>
    <t>16MX1716310005493</t>
    <phoneticPr fontId="16" type="noConversion"/>
  </si>
  <si>
    <t>16MX1716310005494</t>
    <phoneticPr fontId="16" type="noConversion"/>
  </si>
  <si>
    <t>16MX1716310005495</t>
    <phoneticPr fontId="16" type="noConversion"/>
  </si>
  <si>
    <t>16MX1716310005496</t>
    <phoneticPr fontId="16" type="noConversion"/>
  </si>
  <si>
    <t>16MX1716310005497-5505</t>
    <phoneticPr fontId="16" type="noConversion"/>
  </si>
  <si>
    <t>16MX1716310005506</t>
    <phoneticPr fontId="16" type="noConversion"/>
  </si>
  <si>
    <t>16MX1716310005507-5508</t>
    <phoneticPr fontId="16" type="noConversion"/>
  </si>
  <si>
    <t>16MX1716310005509</t>
    <phoneticPr fontId="16" type="noConversion"/>
  </si>
  <si>
    <t>16MX1716310005510</t>
    <phoneticPr fontId="16" type="noConversion"/>
  </si>
  <si>
    <t>16MX1716310005511</t>
    <phoneticPr fontId="16" type="noConversion"/>
  </si>
  <si>
    <t>16MX1716310005512-5513</t>
    <phoneticPr fontId="16" type="noConversion"/>
  </si>
  <si>
    <t>16MX1716310005514-5515</t>
    <phoneticPr fontId="16" type="noConversion"/>
  </si>
  <si>
    <t>16MX1716310005516</t>
    <phoneticPr fontId="16" type="noConversion"/>
  </si>
  <si>
    <t>16MX1716310005517-5519</t>
    <phoneticPr fontId="16" type="noConversion"/>
  </si>
  <si>
    <t>16MX1716310005520</t>
    <phoneticPr fontId="16" type="noConversion"/>
  </si>
  <si>
    <t>16MX1716310005521</t>
    <phoneticPr fontId="16" type="noConversion"/>
  </si>
  <si>
    <t>16MX1716310005522</t>
    <phoneticPr fontId="16" type="noConversion"/>
  </si>
  <si>
    <t>16MX1716310005523</t>
    <phoneticPr fontId="16" type="noConversion"/>
  </si>
  <si>
    <t>16MX1716310005524</t>
    <phoneticPr fontId="16" type="noConversion"/>
  </si>
  <si>
    <t>16MX1716310005525</t>
    <phoneticPr fontId="16" type="noConversion"/>
  </si>
  <si>
    <t>16MX1716310005526</t>
    <phoneticPr fontId="16" type="noConversion"/>
  </si>
  <si>
    <t>16MX1716310005527</t>
    <phoneticPr fontId="16" type="noConversion"/>
  </si>
  <si>
    <r>
      <t>16MX171631000552</t>
    </r>
    <r>
      <rPr>
        <sz val="12"/>
        <rFont val="宋体"/>
        <family val="3"/>
        <charset val="134"/>
      </rPr>
      <t>8</t>
    </r>
    <phoneticPr fontId="16" type="noConversion"/>
  </si>
  <si>
    <t>16MX1716310005529-5535</t>
    <phoneticPr fontId="16" type="noConversion"/>
  </si>
  <si>
    <t>16MX1716310005536</t>
    <phoneticPr fontId="16" type="noConversion"/>
  </si>
  <si>
    <t>16MX1716310005537</t>
    <phoneticPr fontId="16" type="noConversion"/>
  </si>
  <si>
    <t>16MX1716310005538-5541</t>
    <phoneticPr fontId="16" type="noConversion"/>
  </si>
  <si>
    <t>16MX1716310005542-5544</t>
    <phoneticPr fontId="16" type="noConversion"/>
  </si>
  <si>
    <t>16MX1716310005545</t>
    <phoneticPr fontId="16" type="noConversion"/>
  </si>
  <si>
    <t>16MX1716310005546</t>
    <phoneticPr fontId="16" type="noConversion"/>
  </si>
  <si>
    <t>16MX1716310005547</t>
    <phoneticPr fontId="16" type="noConversion"/>
  </si>
  <si>
    <t>KUN内部统计</t>
    <phoneticPr fontId="19" type="noConversion"/>
  </si>
  <si>
    <t>彩色贴纸对应的图片</t>
    <phoneticPr fontId="16" type="noConversion"/>
  </si>
  <si>
    <t>国家</t>
    <phoneticPr fontId="19" type="noConversion"/>
  </si>
  <si>
    <t>总箱数</t>
    <phoneticPr fontId="19" type="noConversion"/>
  </si>
  <si>
    <t>箱数</t>
    <phoneticPr fontId="19" type="noConversion"/>
  </si>
  <si>
    <t>彩色圆贴纸数</t>
    <phoneticPr fontId="19" type="noConversion"/>
  </si>
  <si>
    <r>
      <t>张数（8个圆贴纸/张</t>
    </r>
    <r>
      <rPr>
        <sz val="12"/>
        <rFont val="宋体"/>
        <family val="3"/>
        <charset val="134"/>
      </rPr>
      <t>）</t>
    </r>
    <phoneticPr fontId="19" type="noConversion"/>
  </si>
  <si>
    <r>
      <t>M</t>
    </r>
    <r>
      <rPr>
        <sz val="12"/>
        <rFont val="宋体"/>
        <family val="3"/>
        <charset val="134"/>
      </rPr>
      <t>XRY</t>
    </r>
    <phoneticPr fontId="19" type="noConversion"/>
  </si>
  <si>
    <t>MXJE</t>
    <phoneticPr fontId="19" type="noConversion"/>
  </si>
  <si>
    <t>MXDM</t>
    <phoneticPr fontId="19" type="noConversion"/>
  </si>
  <si>
    <t>MXKW</t>
    <phoneticPr fontId="19" type="noConversion"/>
  </si>
  <si>
    <r>
      <t>M</t>
    </r>
    <r>
      <rPr>
        <sz val="12"/>
        <rFont val="宋体"/>
        <family val="3"/>
        <charset val="134"/>
      </rPr>
      <t>XEG</t>
    </r>
    <phoneticPr fontId="16" type="noConversion"/>
  </si>
  <si>
    <r>
      <t>M</t>
    </r>
    <r>
      <rPr>
        <sz val="12"/>
        <rFont val="宋体"/>
        <family val="3"/>
        <charset val="134"/>
      </rPr>
      <t>AX5</t>
    </r>
    <phoneticPr fontId="19" type="noConversion"/>
  </si>
  <si>
    <t>MXAE</t>
    <phoneticPr fontId="19" type="noConversion"/>
  </si>
  <si>
    <r>
      <t>M</t>
    </r>
    <r>
      <rPr>
        <sz val="12"/>
        <rFont val="宋体"/>
        <family val="3"/>
        <charset val="134"/>
      </rPr>
      <t>XJO</t>
    </r>
    <phoneticPr fontId="19" type="noConversion"/>
  </si>
  <si>
    <t>MXBH</t>
    <phoneticPr fontId="19" type="noConversion"/>
  </si>
  <si>
    <t>MXQA</t>
    <phoneticPr fontId="19" type="noConversion"/>
  </si>
  <si>
    <t>MXOM</t>
    <phoneticPr fontId="19" type="noConversion"/>
  </si>
  <si>
    <r>
      <t>M</t>
    </r>
    <r>
      <rPr>
        <sz val="12"/>
        <rFont val="宋体"/>
        <family val="3"/>
        <charset val="134"/>
      </rPr>
      <t>XLB</t>
    </r>
    <phoneticPr fontId="19" type="noConversion"/>
  </si>
  <si>
    <r>
      <t>M</t>
    </r>
    <r>
      <rPr>
        <sz val="12"/>
        <rFont val="宋体"/>
        <family val="3"/>
        <charset val="134"/>
      </rPr>
      <t>AX1</t>
    </r>
    <phoneticPr fontId="16" type="noConversion"/>
  </si>
  <si>
    <t>MAX2</t>
    <phoneticPr fontId="16" type="noConversion"/>
  </si>
  <si>
    <t>MAX3</t>
    <phoneticPr fontId="16" type="noConversion"/>
  </si>
  <si>
    <t>总计</t>
    <phoneticPr fontId="19" type="noConversion"/>
  </si>
  <si>
    <t>服装厂：毓煊</t>
    <phoneticPr fontId="19" type="noConversion"/>
  </si>
  <si>
    <t>款号：A7PKB03</t>
    <phoneticPr fontId="19" type="noConversion"/>
  </si>
  <si>
    <t>54*35*30</t>
    <phoneticPr fontId="16" type="noConversion"/>
  </si>
  <si>
    <t>MXRY</t>
    <phoneticPr fontId="16" type="noConversion"/>
  </si>
  <si>
    <t>MXJE</t>
    <phoneticPr fontId="16" type="noConversion"/>
  </si>
  <si>
    <t>MXDM</t>
    <phoneticPr fontId="16" type="noConversion"/>
  </si>
  <si>
    <r>
      <t>h</t>
    </r>
    <r>
      <rPr>
        <sz val="12"/>
        <rFont val="宋体"/>
        <family val="3"/>
        <charset val="134"/>
      </rPr>
      <t>ei</t>
    </r>
    <phoneticPr fontId="16" type="noConversion"/>
  </si>
  <si>
    <r>
      <t>l</t>
    </r>
    <r>
      <rPr>
        <sz val="12"/>
        <rFont val="宋体"/>
        <family val="3"/>
        <charset val="134"/>
      </rPr>
      <t>an</t>
    </r>
    <phoneticPr fontId="16" type="noConversion"/>
  </si>
  <si>
    <t>款号:</t>
    <phoneticPr fontId="16" type="noConversion"/>
  </si>
  <si>
    <t xml:space="preserve">                                               A7PKB03装箱单</t>
    <phoneticPr fontId="16" type="noConversion"/>
  </si>
  <si>
    <t>港口：</t>
    <phoneticPr fontId="16" type="noConversion"/>
  </si>
  <si>
    <r>
      <rPr>
        <sz val="12"/>
        <rFont val="宋体"/>
        <family val="3"/>
        <charset val="134"/>
      </rPr>
      <t>P</t>
    </r>
    <r>
      <rPr>
        <sz val="12"/>
        <rFont val="宋体"/>
        <family val="3"/>
        <charset val="134"/>
      </rPr>
      <t>O</t>
    </r>
    <r>
      <rPr>
        <sz val="12"/>
        <rFont val="宋体"/>
        <family val="3"/>
        <charset val="134"/>
      </rPr>
      <t>号: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</si>
</sst>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name val="宋体"/>
      <charset val="134"/>
    </font>
    <font>
      <b/>
      <sz val="14"/>
      <color rgb="FF0070C0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</font>
    <font>
      <sz val="12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4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theme="0" tint="-0.14999847407452621"/>
      <name val="宋体"/>
      <family val="3"/>
      <charset val="134"/>
    </font>
    <font>
      <sz val="10"/>
      <color theme="0" tint="-0.14999847407452621"/>
      <name val="宋体"/>
      <family val="3"/>
      <charset val="134"/>
    </font>
    <font>
      <sz val="11"/>
      <color theme="0" tint="-0.1499984740745262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98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3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15" fillId="0" borderId="3" xfId="1" applyFill="1" applyBorder="1" applyAlignment="1">
      <alignment horizontal="left" vertical="center"/>
    </xf>
    <xf numFmtId="0" fontId="15" fillId="0" borderId="5" xfId="1" applyFill="1" applyBorder="1" applyAlignment="1">
      <alignment horizontal="center" vertical="center"/>
    </xf>
    <xf numFmtId="0" fontId="15" fillId="0" borderId="7" xfId="1" applyFill="1" applyBorder="1" applyAlignment="1">
      <alignment horizontal="center" vertical="center"/>
    </xf>
    <xf numFmtId="0" fontId="15" fillId="0" borderId="9" xfId="1" applyFill="1" applyBorder="1" applyAlignment="1">
      <alignment horizontal="center" vertical="center"/>
    </xf>
    <xf numFmtId="0" fontId="15" fillId="0" borderId="10" xfId="1" applyFill="1" applyBorder="1" applyAlignment="1">
      <alignment horizontal="center" vertical="center"/>
    </xf>
    <xf numFmtId="0" fontId="15" fillId="0" borderId="11" xfId="1" applyFill="1" applyBorder="1" applyAlignment="1">
      <alignment horizontal="center" vertical="center"/>
    </xf>
    <xf numFmtId="49" fontId="0" fillId="0" borderId="7" xfId="1" applyNumberFormat="1" applyFont="1" applyFill="1" applyBorder="1" applyAlignment="1">
      <alignment horizontal="center" vertical="center"/>
    </xf>
    <xf numFmtId="0" fontId="15" fillId="0" borderId="12" xfId="1" applyFill="1" applyBorder="1" applyAlignment="1">
      <alignment horizontal="center" vertical="center"/>
    </xf>
    <xf numFmtId="0" fontId="15" fillId="0" borderId="13" xfId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0" fillId="0" borderId="9" xfId="1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0" fillId="0" borderId="7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5" fillId="0" borderId="7" xfId="1" applyNumberFormat="1" applyFont="1" applyFill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0" fillId="0" borderId="13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vertical="center"/>
    </xf>
    <xf numFmtId="0" fontId="7" fillId="0" borderId="7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1" fillId="0" borderId="15" xfId="1" applyFont="1" applyFill="1" applyBorder="1" applyAlignment="1">
      <alignment vertical="center"/>
    </xf>
    <xf numFmtId="0" fontId="1" fillId="0" borderId="7" xfId="1" applyFont="1" applyFill="1" applyBorder="1" applyAlignment="1">
      <alignment horizontal="left" vertical="center"/>
    </xf>
    <xf numFmtId="49" fontId="1" fillId="0" borderId="7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1" applyFont="1" applyFill="1" applyBorder="1" applyAlignment="1">
      <alignment horizontal="center" vertical="center"/>
    </xf>
    <xf numFmtId="0" fontId="15" fillId="0" borderId="3" xfId="1" applyFill="1" applyBorder="1" applyAlignment="1">
      <alignment horizontal="center" vertical="center"/>
    </xf>
    <xf numFmtId="14" fontId="15" fillId="0" borderId="3" xfId="1" applyNumberFormat="1" applyFill="1" applyBorder="1" applyAlignment="1">
      <alignment horizontal="center" vertical="center"/>
    </xf>
    <xf numFmtId="0" fontId="15" fillId="0" borderId="10" xfId="1" applyFill="1" applyBorder="1" applyAlignment="1">
      <alignment vertical="center"/>
    </xf>
    <xf numFmtId="49" fontId="3" fillId="0" borderId="7" xfId="1" applyNumberFormat="1" applyFont="1" applyFill="1" applyBorder="1" applyAlignment="1">
      <alignment horizontal="center" vertical="center"/>
    </xf>
    <xf numFmtId="49" fontId="8" fillId="0" borderId="7" xfId="1" applyNumberFormat="1" applyFont="1" applyFill="1" applyBorder="1" applyAlignment="1">
      <alignment horizontal="center" vertical="center"/>
    </xf>
    <xf numFmtId="49" fontId="0" fillId="0" borderId="8" xfId="1" applyNumberFormat="1" applyFont="1" applyFill="1" applyBorder="1" applyAlignment="1">
      <alignment horizontal="center" vertical="center"/>
    </xf>
    <xf numFmtId="0" fontId="9" fillId="0" borderId="7" xfId="1" applyNumberFormat="1" applyFont="1" applyFill="1" applyBorder="1" applyAlignment="1">
      <alignment horizontal="center" vertical="center"/>
    </xf>
    <xf numFmtId="0" fontId="10" fillId="0" borderId="7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15" fillId="0" borderId="18" xfId="1" applyFill="1" applyBorder="1" applyAlignment="1">
      <alignment horizontal="center" vertical="center"/>
    </xf>
    <xf numFmtId="0" fontId="15" fillId="0" borderId="19" xfId="1" applyFill="1" applyBorder="1" applyAlignment="1">
      <alignment horizontal="center" vertical="center"/>
    </xf>
    <xf numFmtId="0" fontId="15" fillId="0" borderId="20" xfId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22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23" xfId="1" applyFont="1" applyFill="1" applyBorder="1" applyAlignment="1">
      <alignment horizontal="center" vertical="center"/>
    </xf>
    <xf numFmtId="0" fontId="11" fillId="0" borderId="7" xfId="1" applyNumberFormat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center" vertical="center"/>
    </xf>
    <xf numFmtId="0" fontId="11" fillId="0" borderId="10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3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49" fontId="0" fillId="0" borderId="24" xfId="1" applyNumberFormat="1" applyFont="1" applyFill="1" applyBorder="1" applyAlignment="1">
      <alignment horizontal="center" vertical="center"/>
    </xf>
    <xf numFmtId="0" fontId="0" fillId="0" borderId="25" xfId="0" applyFill="1" applyBorder="1" applyAlignment="1"/>
    <xf numFmtId="0" fontId="0" fillId="0" borderId="26" xfId="0" applyNumberFormat="1" applyFill="1" applyBorder="1" applyAlignment="1"/>
    <xf numFmtId="0" fontId="3" fillId="0" borderId="27" xfId="0" applyNumberFormat="1" applyFont="1" applyFill="1" applyBorder="1" applyAlignment="1">
      <alignment horizontal="center"/>
    </xf>
    <xf numFmtId="0" fontId="0" fillId="0" borderId="27" xfId="0" applyNumberFormat="1" applyFill="1" applyBorder="1" applyAlignment="1">
      <alignment horizontal="center"/>
    </xf>
    <xf numFmtId="0" fontId="1" fillId="0" borderId="28" xfId="0" applyNumberFormat="1" applyFont="1" applyFill="1" applyBorder="1" applyAlignment="1"/>
    <xf numFmtId="0" fontId="0" fillId="0" borderId="29" xfId="0" applyFill="1" applyBorder="1" applyAlignment="1"/>
    <xf numFmtId="0" fontId="13" fillId="0" borderId="7" xfId="1" applyNumberFormat="1" applyFont="1" applyFill="1" applyBorder="1" applyAlignment="1">
      <alignment horizontal="center" vertical="center"/>
    </xf>
    <xf numFmtId="49" fontId="1" fillId="0" borderId="9" xfId="1" applyNumberFormat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vertical="center"/>
    </xf>
    <xf numFmtId="0" fontId="1" fillId="0" borderId="7" xfId="1" applyNumberFormat="1" applyFont="1" applyFill="1" applyBorder="1" applyAlignment="1">
      <alignment horizontal="center" vertical="center"/>
    </xf>
    <xf numFmtId="49" fontId="10" fillId="0" borderId="7" xfId="1" applyNumberFormat="1" applyFont="1" applyFill="1" applyBorder="1" applyAlignment="1">
      <alignment horizontal="center" vertical="center"/>
    </xf>
    <xf numFmtId="0" fontId="14" fillId="0" borderId="7" xfId="1" applyNumberFormat="1" applyFont="1" applyFill="1" applyBorder="1" applyAlignment="1">
      <alignment horizontal="center" vertical="center"/>
    </xf>
    <xf numFmtId="49" fontId="11" fillId="0" borderId="7" xfId="1" applyNumberFormat="1" applyFont="1" applyFill="1" applyBorder="1" applyAlignment="1">
      <alignment horizontal="center" vertical="center"/>
    </xf>
    <xf numFmtId="0" fontId="15" fillId="0" borderId="30" xfId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0" fillId="0" borderId="7" xfId="1" applyNumberFormat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49" fontId="15" fillId="0" borderId="9" xfId="1" applyNumberFormat="1" applyFont="1" applyFill="1" applyBorder="1" applyAlignment="1">
      <alignment horizontal="center" vertical="center"/>
    </xf>
    <xf numFmtId="49" fontId="15" fillId="0" borderId="9" xfId="1" applyNumberFormat="1" applyFont="1" applyFill="1" applyBorder="1" applyAlignment="1">
      <alignment horizontal="left" vertical="center"/>
    </xf>
    <xf numFmtId="0" fontId="22" fillId="0" borderId="7" xfId="0" applyFont="1" applyBorder="1" applyAlignment="1"/>
    <xf numFmtId="0" fontId="23" fillId="4" borderId="7" xfId="0" applyFont="1" applyFill="1" applyBorder="1" applyAlignment="1"/>
    <xf numFmtId="0" fontId="23" fillId="4" borderId="36" xfId="0" applyFont="1" applyFill="1" applyBorder="1" applyAlignment="1"/>
    <xf numFmtId="0" fontId="17" fillId="0" borderId="2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4" borderId="15" xfId="0" applyFont="1" applyFill="1" applyBorder="1" applyAlignment="1">
      <alignment horizontal="left"/>
    </xf>
    <xf numFmtId="0" fontId="0" fillId="0" borderId="7" xfId="0" applyBorder="1">
      <alignment vertical="center"/>
    </xf>
    <xf numFmtId="0" fontId="17" fillId="4" borderId="7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23" fillId="4" borderId="7" xfId="0" applyFont="1" applyFill="1" applyBorder="1" applyAlignment="1">
      <alignment horizontal="left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0" fillId="5" borderId="8" xfId="1" applyFont="1" applyFill="1" applyBorder="1" applyAlignment="1">
      <alignment horizontal="center" vertical="center"/>
    </xf>
    <xf numFmtId="0" fontId="0" fillId="5" borderId="7" xfId="1" applyFont="1" applyFill="1" applyBorder="1" applyAlignment="1">
      <alignment horizontal="center" vertical="center"/>
    </xf>
    <xf numFmtId="0" fontId="0" fillId="5" borderId="1" xfId="1" applyFont="1" applyFill="1" applyBorder="1" applyAlignment="1">
      <alignment horizontal="center" vertical="center"/>
    </xf>
    <xf numFmtId="0" fontId="0" fillId="5" borderId="13" xfId="1" applyFont="1" applyFill="1" applyBorder="1" applyAlignment="1">
      <alignment horizontal="center" vertical="center"/>
    </xf>
    <xf numFmtId="0" fontId="15" fillId="0" borderId="5" xfId="1" applyFill="1" applyBorder="1" applyAlignment="1">
      <alignment horizontal="left" vertical="center"/>
    </xf>
    <xf numFmtId="49" fontId="12" fillId="0" borderId="5" xfId="0" applyNumberFormat="1" applyFont="1" applyFill="1" applyBorder="1" applyAlignment="1">
      <alignment horizontal="left" vertical="center"/>
    </xf>
    <xf numFmtId="0" fontId="12" fillId="3" borderId="5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0" fontId="1" fillId="0" borderId="5" xfId="1" applyFont="1" applyFill="1" applyBorder="1" applyAlignment="1">
      <alignment horizontal="left" vertical="center"/>
    </xf>
    <xf numFmtId="0" fontId="15" fillId="0" borderId="1" xfId="1" applyFill="1" applyBorder="1" applyAlignment="1">
      <alignment horizontal="left" vertical="center"/>
    </xf>
    <xf numFmtId="0" fontId="0" fillId="0" borderId="1" xfId="1" applyFont="1" applyFill="1" applyBorder="1" applyAlignment="1">
      <alignment horizontal="left" vertical="center"/>
    </xf>
    <xf numFmtId="0" fontId="15" fillId="0" borderId="8" xfId="1" applyFill="1" applyBorder="1" applyAlignment="1">
      <alignment horizontal="left" vertical="center"/>
    </xf>
    <xf numFmtId="0" fontId="15" fillId="0" borderId="7" xfId="1" applyFill="1" applyBorder="1" applyAlignment="1">
      <alignment horizontal="left" vertical="center"/>
    </xf>
    <xf numFmtId="0" fontId="0" fillId="5" borderId="8" xfId="1" applyFont="1" applyFill="1" applyBorder="1" applyAlignment="1">
      <alignment horizontal="left" vertical="center"/>
    </xf>
    <xf numFmtId="0" fontId="0" fillId="5" borderId="7" xfId="1" applyFont="1" applyFill="1" applyBorder="1" applyAlignment="1">
      <alignment horizontal="left" vertical="center"/>
    </xf>
    <xf numFmtId="0" fontId="0" fillId="5" borderId="1" xfId="1" applyFont="1" applyFill="1" applyBorder="1" applyAlignment="1">
      <alignment horizontal="left" vertical="center"/>
    </xf>
    <xf numFmtId="0" fontId="0" fillId="5" borderId="13" xfId="1" applyFont="1" applyFill="1" applyBorder="1" applyAlignment="1">
      <alignment horizontal="left" vertical="center"/>
    </xf>
    <xf numFmtId="0" fontId="0" fillId="0" borderId="13" xfId="1" applyFont="1" applyFill="1" applyBorder="1" applyAlignment="1">
      <alignment horizontal="left" vertical="center"/>
    </xf>
    <xf numFmtId="0" fontId="0" fillId="0" borderId="7" xfId="1" applyFont="1" applyFill="1" applyBorder="1" applyAlignment="1">
      <alignment horizontal="left" vertical="center"/>
    </xf>
    <xf numFmtId="0" fontId="1" fillId="0" borderId="8" xfId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3" xfId="1" applyFill="1" applyBorder="1" applyAlignment="1">
      <alignment vertical="center"/>
    </xf>
    <xf numFmtId="0" fontId="15" fillId="0" borderId="7" xfId="1" applyFill="1" applyBorder="1" applyAlignment="1">
      <alignment vertical="center"/>
    </xf>
    <xf numFmtId="0" fontId="3" fillId="0" borderId="7" xfId="1" applyFont="1" applyFill="1" applyBorder="1" applyAlignment="1">
      <alignment vertical="center"/>
    </xf>
    <xf numFmtId="0" fontId="7" fillId="0" borderId="7" xfId="1" applyFont="1" applyFill="1" applyBorder="1" applyAlignment="1">
      <alignment vertical="center"/>
    </xf>
    <xf numFmtId="0" fontId="1" fillId="0" borderId="1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5" fillId="0" borderId="10" xfId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15" fillId="0" borderId="0" xfId="0" applyFont="1" applyFill="1" applyAlignment="1">
      <alignment horizontal="left"/>
    </xf>
    <xf numFmtId="0" fontId="24" fillId="0" borderId="7" xfId="1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5" borderId="0" xfId="0" applyFill="1" applyAlignment="1"/>
    <xf numFmtId="0" fontId="15" fillId="5" borderId="0" xfId="0" applyFont="1" applyFill="1" applyAlignment="1">
      <alignment horizontal="left"/>
    </xf>
    <xf numFmtId="0" fontId="0" fillId="5" borderId="0" xfId="1" applyFont="1" applyFill="1" applyBorder="1" applyAlignment="1">
      <alignment horizontal="left" vertical="center"/>
    </xf>
    <xf numFmtId="0" fontId="9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25" fillId="0" borderId="7" xfId="1" applyFont="1" applyFill="1" applyBorder="1" applyAlignment="1">
      <alignment horizontal="center" vertical="center"/>
    </xf>
    <xf numFmtId="0" fontId="25" fillId="0" borderId="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left" vertical="center"/>
    </xf>
    <xf numFmtId="0" fontId="10" fillId="0" borderId="7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center" vertical="center"/>
    </xf>
    <xf numFmtId="14" fontId="15" fillId="0" borderId="4" xfId="1" applyNumberFormat="1" applyFill="1" applyBorder="1" applyAlignment="1">
      <alignment horizontal="center" vertical="center"/>
    </xf>
    <xf numFmtId="0" fontId="15" fillId="0" borderId="4" xfId="1" applyFill="1" applyBorder="1" applyAlignment="1">
      <alignment horizontal="center" vertical="center"/>
    </xf>
    <xf numFmtId="0" fontId="10" fillId="0" borderId="9" xfId="1" applyFont="1" applyFill="1" applyBorder="1" applyAlignment="1">
      <alignment horizontal="center" vertical="center"/>
    </xf>
    <xf numFmtId="0" fontId="10" fillId="0" borderId="10" xfId="1" applyFont="1" applyFill="1" applyBorder="1" applyAlignment="1">
      <alignment horizontal="center" vertical="center"/>
    </xf>
    <xf numFmtId="0" fontId="15" fillId="0" borderId="5" xfId="1" applyFill="1" applyBorder="1" applyAlignment="1">
      <alignment horizontal="left" vertical="center"/>
    </xf>
    <xf numFmtId="0" fontId="10" fillId="0" borderId="1" xfId="1" applyFont="1" applyFill="1" applyBorder="1" applyAlignment="1">
      <alignment horizontal="center" vertical="center"/>
    </xf>
    <xf numFmtId="0" fontId="10" fillId="0" borderId="15" xfId="1" applyFont="1" applyFill="1" applyBorder="1" applyAlignment="1">
      <alignment horizontal="center" vertical="center"/>
    </xf>
    <xf numFmtId="0" fontId="15" fillId="0" borderId="7" xfId="1" applyFill="1" applyBorder="1" applyAlignment="1">
      <alignment horizontal="left" vertical="center"/>
    </xf>
    <xf numFmtId="0" fontId="15" fillId="0" borderId="1" xfId="1" applyFill="1" applyBorder="1" applyAlignment="1">
      <alignment horizontal="left" vertical="center"/>
    </xf>
    <xf numFmtId="49" fontId="8" fillId="0" borderId="7" xfId="1" applyNumberFormat="1" applyFont="1" applyFill="1" applyBorder="1" applyAlignment="1">
      <alignment horizontal="center" vertical="center" wrapText="1"/>
    </xf>
    <xf numFmtId="49" fontId="8" fillId="0" borderId="7" xfId="1" applyNumberFormat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center" vertical="center" wrapText="1"/>
    </xf>
    <xf numFmtId="49" fontId="3" fillId="0" borderId="7" xfId="1" applyNumberFormat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 wrapText="1"/>
    </xf>
    <xf numFmtId="0" fontId="3" fillId="0" borderId="22" xfId="1" applyFont="1" applyFill="1" applyBorder="1" applyAlignment="1">
      <alignment horizontal="center" vertical="center"/>
    </xf>
    <xf numFmtId="0" fontId="25" fillId="0" borderId="7" xfId="1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31" xfId="1" applyFont="1" applyFill="1" applyBorder="1" applyAlignment="1">
      <alignment horizontal="center" vertical="center"/>
    </xf>
    <xf numFmtId="0" fontId="3" fillId="0" borderId="32" xfId="0" applyNumberFormat="1" applyFont="1" applyFill="1" applyBorder="1" applyAlignment="1">
      <alignment horizontal="center"/>
    </xf>
    <xf numFmtId="0" fontId="0" fillId="2" borderId="1" xfId="1" applyFont="1" applyFill="1" applyBorder="1" applyAlignment="1">
      <alignment horizontal="left" vertical="center"/>
    </xf>
    <xf numFmtId="0" fontId="0" fillId="2" borderId="12" xfId="1" applyFont="1" applyFill="1" applyBorder="1" applyAlignment="1">
      <alignment horizontal="left" vertical="center"/>
    </xf>
    <xf numFmtId="0" fontId="0" fillId="2" borderId="14" xfId="1" applyFont="1" applyFill="1" applyBorder="1" applyAlignment="1">
      <alignment horizontal="left" vertical="center"/>
    </xf>
    <xf numFmtId="0" fontId="0" fillId="0" borderId="7" xfId="1" applyFont="1" applyFill="1" applyBorder="1" applyAlignment="1">
      <alignment horizontal="left" vertical="center"/>
    </xf>
    <xf numFmtId="0" fontId="10" fillId="0" borderId="7" xfId="1" applyFont="1" applyFill="1" applyBorder="1" applyAlignment="1">
      <alignment horizontal="left" vertical="center"/>
    </xf>
    <xf numFmtId="0" fontId="0" fillId="0" borderId="16" xfId="1" applyFont="1" applyFill="1" applyBorder="1" applyAlignment="1">
      <alignment horizontal="center" vertical="center"/>
    </xf>
    <xf numFmtId="0" fontId="0" fillId="0" borderId="17" xfId="1" applyFont="1" applyFill="1" applyBorder="1" applyAlignment="1">
      <alignment horizontal="center" vertical="center"/>
    </xf>
    <xf numFmtId="0" fontId="15" fillId="0" borderId="5" xfId="1" applyFill="1" applyBorder="1" applyAlignment="1">
      <alignment horizontal="center" vertical="center"/>
    </xf>
    <xf numFmtId="0" fontId="0" fillId="0" borderId="6" xfId="1" applyFont="1" applyFill="1" applyBorder="1" applyAlignment="1">
      <alignment horizontal="center" vertical="center"/>
    </xf>
    <xf numFmtId="0" fontId="15" fillId="0" borderId="11" xfId="1" applyFill="1" applyBorder="1" applyAlignment="1">
      <alignment horizontal="center" vertical="center"/>
    </xf>
    <xf numFmtId="0" fontId="15" fillId="0" borderId="7" xfId="1" applyFill="1" applyBorder="1" applyAlignment="1">
      <alignment horizontal="center" vertical="center"/>
    </xf>
    <xf numFmtId="0" fontId="0" fillId="2" borderId="1" xfId="1" applyFont="1" applyFill="1" applyBorder="1" applyAlignment="1">
      <alignment horizontal="center" vertical="center"/>
    </xf>
    <xf numFmtId="0" fontId="0" fillId="2" borderId="12" xfId="1" applyFont="1" applyFill="1" applyBorder="1" applyAlignment="1">
      <alignment horizontal="center" vertical="center"/>
    </xf>
    <xf numFmtId="0" fontId="0" fillId="2" borderId="14" xfId="1" applyFont="1" applyFill="1" applyBorder="1" applyAlignment="1">
      <alignment horizontal="center" vertical="center"/>
    </xf>
    <xf numFmtId="0" fontId="0" fillId="0" borderId="7" xfId="1" applyFont="1" applyFill="1" applyBorder="1" applyAlignment="1">
      <alignment horizontal="center" vertical="center"/>
    </xf>
    <xf numFmtId="0" fontId="0" fillId="0" borderId="9" xfId="1" applyFont="1" applyFill="1" applyBorder="1" applyAlignment="1">
      <alignment horizontal="center" vertical="center"/>
    </xf>
    <xf numFmtId="0" fontId="15" fillId="0" borderId="8" xfId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21" xfId="1" applyFont="1" applyFill="1" applyBorder="1" applyAlignment="1">
      <alignment horizontal="center" vertical="center"/>
    </xf>
    <xf numFmtId="0" fontId="3" fillId="0" borderId="23" xfId="1" applyFont="1" applyFill="1" applyBorder="1" applyAlignment="1">
      <alignment horizontal="center" vertical="center"/>
    </xf>
    <xf numFmtId="0" fontId="3" fillId="0" borderId="27" xfId="0" applyNumberFormat="1" applyFont="1" applyFill="1" applyBorder="1" applyAlignment="1">
      <alignment horizontal="center"/>
    </xf>
    <xf numFmtId="0" fontId="15" fillId="0" borderId="9" xfId="1" applyFill="1" applyBorder="1" applyAlignment="1">
      <alignment horizontal="center" vertical="center"/>
    </xf>
    <xf numFmtId="0" fontId="15" fillId="0" borderId="10" xfId="1" applyFill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23" fillId="4" borderId="14" xfId="0" applyFont="1" applyFill="1" applyBorder="1" applyAlignment="1">
      <alignment horizontal="left"/>
    </xf>
    <xf numFmtId="0" fontId="23" fillId="4" borderId="0" xfId="0" applyFont="1" applyFill="1" applyBorder="1" applyAlignment="1">
      <alignment horizontal="left"/>
    </xf>
    <xf numFmtId="0" fontId="23" fillId="4" borderId="31" xfId="0" applyFont="1" applyFill="1" applyBorder="1" applyAlignment="1">
      <alignment horizontal="left"/>
    </xf>
    <xf numFmtId="0" fontId="15" fillId="0" borderId="2" xfId="1" applyFont="1" applyFill="1" applyBorder="1" applyAlignment="1">
      <alignment horizontal="center" vertical="center"/>
    </xf>
    <xf numFmtId="0" fontId="15" fillId="0" borderId="3" xfId="1" applyFont="1" applyFill="1" applyBorder="1" applyAlignment="1">
      <alignment horizontal="center" vertical="center"/>
    </xf>
    <xf numFmtId="0" fontId="26" fillId="0" borderId="3" xfId="1" applyFont="1" applyFill="1" applyBorder="1" applyAlignment="1">
      <alignment horizontal="left" vertical="center"/>
    </xf>
    <xf numFmtId="0" fontId="27" fillId="0" borderId="3" xfId="1" applyFont="1" applyFill="1" applyBorder="1" applyAlignment="1">
      <alignment horizontal="left" vertical="center"/>
    </xf>
    <xf numFmtId="49" fontId="26" fillId="0" borderId="7" xfId="1" applyNumberFormat="1" applyFont="1" applyFill="1" applyBorder="1" applyAlignment="1">
      <alignment horizontal="center" vertical="center"/>
    </xf>
    <xf numFmtId="0" fontId="28" fillId="0" borderId="7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2</xdr:row>
      <xdr:rowOff>1223</xdr:rowOff>
    </xdr:from>
    <xdr:to>
      <xdr:col>7</xdr:col>
      <xdr:colOff>676275</xdr:colOff>
      <xdr:row>2</xdr:row>
      <xdr:rowOff>704850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19850" y="439373"/>
          <a:ext cx="628650" cy="7036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14033</xdr:colOff>
      <xdr:row>3</xdr:row>
      <xdr:rowOff>38100</xdr:rowOff>
    </xdr:from>
    <xdr:to>
      <xdr:col>7</xdr:col>
      <xdr:colOff>619125</xdr:colOff>
      <xdr:row>3</xdr:row>
      <xdr:rowOff>733425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86258" y="1238250"/>
          <a:ext cx="605092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95250</xdr:colOff>
      <xdr:row>4</xdr:row>
      <xdr:rowOff>28753</xdr:rowOff>
    </xdr:from>
    <xdr:to>
      <xdr:col>7</xdr:col>
      <xdr:colOff>704850</xdr:colOff>
      <xdr:row>4</xdr:row>
      <xdr:rowOff>695325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67475" y="1990903"/>
          <a:ext cx="609600" cy="666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38793</xdr:colOff>
      <xdr:row>5</xdr:row>
      <xdr:rowOff>9525</xdr:rowOff>
    </xdr:from>
    <xdr:to>
      <xdr:col>7</xdr:col>
      <xdr:colOff>666750</xdr:colOff>
      <xdr:row>5</xdr:row>
      <xdr:rowOff>723899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411018" y="2733675"/>
          <a:ext cx="627957" cy="7143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57150</xdr:colOff>
      <xdr:row>6</xdr:row>
      <xdr:rowOff>30514</xdr:rowOff>
    </xdr:from>
    <xdr:to>
      <xdr:col>7</xdr:col>
      <xdr:colOff>666750</xdr:colOff>
      <xdr:row>6</xdr:row>
      <xdr:rowOff>704850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29375" y="3516664"/>
          <a:ext cx="609600" cy="6743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119786</xdr:colOff>
      <xdr:row>8</xdr:row>
      <xdr:rowOff>0</xdr:rowOff>
    </xdr:from>
    <xdr:to>
      <xdr:col>7</xdr:col>
      <xdr:colOff>666750</xdr:colOff>
      <xdr:row>8</xdr:row>
      <xdr:rowOff>704850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492011" y="5010150"/>
          <a:ext cx="546964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123824</xdr:colOff>
      <xdr:row>9</xdr:row>
      <xdr:rowOff>7320</xdr:rowOff>
    </xdr:from>
    <xdr:to>
      <xdr:col>7</xdr:col>
      <xdr:colOff>742949</xdr:colOff>
      <xdr:row>9</xdr:row>
      <xdr:rowOff>723900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496049" y="5779470"/>
          <a:ext cx="619125" cy="7165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171450</xdr:colOff>
      <xdr:row>10</xdr:row>
      <xdr:rowOff>11682</xdr:rowOff>
    </xdr:from>
    <xdr:to>
      <xdr:col>7</xdr:col>
      <xdr:colOff>723900</xdr:colOff>
      <xdr:row>10</xdr:row>
      <xdr:rowOff>704850</xdr:rowOff>
    </xdr:to>
    <xdr:pic>
      <xdr:nvPicPr>
        <xdr:cNvPr id="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543675" y="6545832"/>
          <a:ext cx="552450" cy="6931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57150</xdr:colOff>
      <xdr:row>11</xdr:row>
      <xdr:rowOff>40298</xdr:rowOff>
    </xdr:from>
    <xdr:to>
      <xdr:col>7</xdr:col>
      <xdr:colOff>742950</xdr:colOff>
      <xdr:row>11</xdr:row>
      <xdr:rowOff>736649</xdr:rowOff>
    </xdr:to>
    <xdr:pic>
      <xdr:nvPicPr>
        <xdr:cNvPr id="1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429375" y="7336448"/>
          <a:ext cx="685800" cy="6963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85725</xdr:colOff>
      <xdr:row>12</xdr:row>
      <xdr:rowOff>51435</xdr:rowOff>
    </xdr:from>
    <xdr:to>
      <xdr:col>7</xdr:col>
      <xdr:colOff>638175</xdr:colOff>
      <xdr:row>12</xdr:row>
      <xdr:rowOff>714375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457950" y="8109585"/>
          <a:ext cx="552450" cy="6629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123824</xdr:colOff>
      <xdr:row>13</xdr:row>
      <xdr:rowOff>60081</xdr:rowOff>
    </xdr:from>
    <xdr:to>
      <xdr:col>7</xdr:col>
      <xdr:colOff>723899</xdr:colOff>
      <xdr:row>13</xdr:row>
      <xdr:rowOff>752475</xdr:rowOff>
    </xdr:to>
    <xdr:pic>
      <xdr:nvPicPr>
        <xdr:cNvPr id="1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496049" y="8880231"/>
          <a:ext cx="600075" cy="6923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103682</xdr:colOff>
      <xdr:row>14</xdr:row>
      <xdr:rowOff>95250</xdr:rowOff>
    </xdr:from>
    <xdr:to>
      <xdr:col>7</xdr:col>
      <xdr:colOff>809625</xdr:colOff>
      <xdr:row>14</xdr:row>
      <xdr:rowOff>723900</xdr:rowOff>
    </xdr:to>
    <xdr:pic>
      <xdr:nvPicPr>
        <xdr:cNvPr id="1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475907" y="9677400"/>
          <a:ext cx="705943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85725</xdr:colOff>
      <xdr:row>15</xdr:row>
      <xdr:rowOff>85725</xdr:rowOff>
    </xdr:from>
    <xdr:to>
      <xdr:col>7</xdr:col>
      <xdr:colOff>791668</xdr:colOff>
      <xdr:row>15</xdr:row>
      <xdr:rowOff>714375</xdr:rowOff>
    </xdr:to>
    <xdr:pic>
      <xdr:nvPicPr>
        <xdr:cNvPr id="1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457950" y="10429875"/>
          <a:ext cx="705943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133350</xdr:colOff>
      <xdr:row>16</xdr:row>
      <xdr:rowOff>114300</xdr:rowOff>
    </xdr:from>
    <xdr:to>
      <xdr:col>8</xdr:col>
      <xdr:colOff>1093</xdr:colOff>
      <xdr:row>16</xdr:row>
      <xdr:rowOff>742950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505575" y="11220450"/>
          <a:ext cx="705943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85725</xdr:colOff>
      <xdr:row>7</xdr:row>
      <xdr:rowOff>57150</xdr:rowOff>
    </xdr:from>
    <xdr:to>
      <xdr:col>7</xdr:col>
      <xdr:colOff>791668</xdr:colOff>
      <xdr:row>7</xdr:row>
      <xdr:rowOff>685800</xdr:rowOff>
    </xdr:to>
    <xdr:pic>
      <xdr:nvPicPr>
        <xdr:cNvPr id="1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457950" y="4305300"/>
          <a:ext cx="705943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C31"/>
  <sheetViews>
    <sheetView tabSelected="1" view="pageBreakPreview" zoomScale="90" zoomScaleSheetLayoutView="90" workbookViewId="0">
      <selection activeCell="M10" sqref="M10"/>
    </sheetView>
  </sheetViews>
  <sheetFormatPr defaultColWidth="9" defaultRowHeight="14.25" x14ac:dyDescent="0.15"/>
  <cols>
    <col min="1" max="1" width="6" style="4" customWidth="1"/>
    <col min="2" max="2" width="23.5" style="2" customWidth="1"/>
    <col min="3" max="3" width="6" style="4" customWidth="1"/>
    <col min="4" max="4" width="5.375" style="116" customWidth="1"/>
    <col min="5" max="5" width="4.25" style="4" customWidth="1"/>
    <col min="6" max="6" width="11.5" style="2" customWidth="1"/>
    <col min="7" max="16" width="5.5" style="2" customWidth="1"/>
    <col min="17" max="18" width="5.375" style="2" customWidth="1"/>
    <col min="19" max="19" width="5.875" style="2" customWidth="1"/>
    <col min="20" max="20" width="6.625" style="2" customWidth="1"/>
    <col min="21" max="21" width="0.125" style="2" hidden="1" customWidth="1"/>
    <col min="22" max="22" width="5.625" style="2" customWidth="1"/>
    <col min="23" max="23" width="5.5" style="2" customWidth="1"/>
    <col min="24" max="24" width="6.875" style="2" customWidth="1"/>
    <col min="25" max="25" width="7" style="2" customWidth="1"/>
    <col min="26" max="26" width="6.875" style="2" customWidth="1"/>
    <col min="27" max="27" width="10.25" style="2" customWidth="1"/>
    <col min="28" max="30" width="9.375" style="2" customWidth="1"/>
    <col min="31" max="31" width="9.875" style="2"/>
    <col min="32" max="16384" width="9" style="2"/>
  </cols>
  <sheetData>
    <row r="1" spans="1:31" ht="20.25" x14ac:dyDescent="0.15">
      <c r="A1" s="137" t="s">
        <v>173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43"/>
      <c r="AD1" s="43"/>
    </row>
    <row r="2" spans="1:31" x14ac:dyDescent="0.15">
      <c r="A2" s="135" t="s">
        <v>172</v>
      </c>
      <c r="B2" s="5" t="s">
        <v>0</v>
      </c>
      <c r="C2" s="194" t="s">
        <v>1</v>
      </c>
      <c r="D2" s="195" t="s">
        <v>2</v>
      </c>
      <c r="E2" s="194"/>
      <c r="F2" s="117"/>
      <c r="G2" s="5" t="s">
        <v>3</v>
      </c>
      <c r="H2" s="5"/>
      <c r="I2" s="138" t="s">
        <v>4</v>
      </c>
      <c r="J2" s="138"/>
      <c r="K2" s="138"/>
      <c r="L2" s="5"/>
      <c r="M2" s="35"/>
      <c r="N2" s="35"/>
      <c r="O2" s="35"/>
      <c r="P2" s="35"/>
      <c r="Q2" s="35"/>
      <c r="R2" s="35"/>
      <c r="S2" s="35"/>
      <c r="T2" s="35"/>
      <c r="U2" s="35" t="s">
        <v>5</v>
      </c>
      <c r="V2" s="36"/>
      <c r="W2" s="139"/>
      <c r="X2" s="139"/>
      <c r="Y2" s="139"/>
      <c r="Z2" s="140"/>
      <c r="AA2" s="35"/>
      <c r="AB2" s="44"/>
      <c r="AC2" s="44"/>
      <c r="AD2" s="73"/>
      <c r="AE2" s="61"/>
    </row>
    <row r="3" spans="1:31" x14ac:dyDescent="0.15">
      <c r="A3" s="143" t="s">
        <v>6</v>
      </c>
      <c r="B3" s="144" t="s">
        <v>7</v>
      </c>
      <c r="C3" s="146"/>
      <c r="D3" s="163" t="s">
        <v>8</v>
      </c>
      <c r="E3" s="146" t="s">
        <v>9</v>
      </c>
      <c r="F3" s="136" t="s">
        <v>10</v>
      </c>
      <c r="G3" s="141" t="s">
        <v>11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23"/>
      <c r="S3" s="150" t="s">
        <v>12</v>
      </c>
      <c r="T3" s="148" t="s">
        <v>13</v>
      </c>
      <c r="U3" s="37"/>
      <c r="V3" s="150" t="s">
        <v>14</v>
      </c>
      <c r="W3" s="152" t="s">
        <v>15</v>
      </c>
      <c r="X3" s="9" t="s">
        <v>16</v>
      </c>
      <c r="Y3" s="20"/>
      <c r="Z3" s="47"/>
      <c r="AA3" s="154" t="s">
        <v>17</v>
      </c>
      <c r="AB3" s="156" t="s">
        <v>18</v>
      </c>
      <c r="AC3" s="20"/>
      <c r="AD3" s="47"/>
      <c r="AE3" s="158" t="s">
        <v>19</v>
      </c>
    </row>
    <row r="4" spans="1:31" x14ac:dyDescent="0.15">
      <c r="A4" s="143"/>
      <c r="B4" s="145"/>
      <c r="C4" s="147"/>
      <c r="D4" s="163"/>
      <c r="E4" s="146"/>
      <c r="F4" s="118" t="s">
        <v>20</v>
      </c>
      <c r="G4" s="13" t="s">
        <v>21</v>
      </c>
      <c r="H4" s="196"/>
      <c r="I4" s="13" t="s">
        <v>22</v>
      </c>
      <c r="J4" s="196"/>
      <c r="K4" s="13" t="s">
        <v>23</v>
      </c>
      <c r="L4" s="196"/>
      <c r="M4" s="13" t="s">
        <v>24</v>
      </c>
      <c r="N4" s="17"/>
      <c r="O4" s="17" t="s">
        <v>25</v>
      </c>
      <c r="P4" s="17"/>
      <c r="Q4" s="17" t="s">
        <v>26</v>
      </c>
      <c r="R4" s="17"/>
      <c r="S4" s="151"/>
      <c r="T4" s="149"/>
      <c r="U4" s="40"/>
      <c r="V4" s="151"/>
      <c r="W4" s="153"/>
      <c r="X4" s="9" t="s">
        <v>27</v>
      </c>
      <c r="Y4" s="133" t="s">
        <v>28</v>
      </c>
      <c r="Z4" s="134" t="s">
        <v>29</v>
      </c>
      <c r="AA4" s="155"/>
      <c r="AB4" s="157"/>
      <c r="AC4" s="49" t="s">
        <v>30</v>
      </c>
      <c r="AD4" s="74" t="s">
        <v>31</v>
      </c>
      <c r="AE4" s="158"/>
    </row>
    <row r="5" spans="1:31" x14ac:dyDescent="0.15">
      <c r="A5" s="97"/>
      <c r="B5" s="12"/>
      <c r="C5" s="102"/>
      <c r="D5" s="104"/>
      <c r="E5" s="105"/>
      <c r="F5" s="118"/>
      <c r="G5" s="13"/>
      <c r="H5" s="196"/>
      <c r="I5" s="13"/>
      <c r="J5" s="196"/>
      <c r="K5" s="13"/>
      <c r="L5" s="196"/>
      <c r="M5" s="13"/>
      <c r="N5" s="17"/>
      <c r="O5" s="17"/>
      <c r="P5" s="17"/>
      <c r="Q5" s="17"/>
      <c r="R5" s="17"/>
      <c r="S5" s="38"/>
      <c r="T5" s="39"/>
      <c r="U5" s="40"/>
      <c r="V5" s="38"/>
      <c r="W5" s="48"/>
      <c r="X5" s="9"/>
      <c r="Y5" s="20"/>
      <c r="Z5" s="47"/>
      <c r="AA5" s="49"/>
      <c r="AB5" s="75"/>
      <c r="AC5" s="49"/>
      <c r="AD5" s="74"/>
      <c r="AE5" s="62"/>
    </row>
    <row r="6" spans="1:31" ht="15.95" customHeight="1" x14ac:dyDescent="0.15">
      <c r="A6" s="98" t="s">
        <v>32</v>
      </c>
      <c r="B6" s="79" t="s">
        <v>83</v>
      </c>
      <c r="C6" s="159" t="s">
        <v>33</v>
      </c>
      <c r="D6" s="106" t="s">
        <v>167</v>
      </c>
      <c r="E6" s="107">
        <v>15</v>
      </c>
      <c r="F6" s="119" t="s">
        <v>35</v>
      </c>
      <c r="G6" s="21">
        <v>2</v>
      </c>
      <c r="H6" s="197">
        <f>G6*T6*E6</f>
        <v>120</v>
      </c>
      <c r="I6" s="21">
        <v>3</v>
      </c>
      <c r="J6" s="197">
        <f>I6*T6*E6</f>
        <v>180</v>
      </c>
      <c r="K6" s="21">
        <v>3</v>
      </c>
      <c r="L6" s="197">
        <f>K6*T6*E6</f>
        <v>180</v>
      </c>
      <c r="M6" s="21">
        <v>3</v>
      </c>
      <c r="N6" s="21">
        <f>M6*T6*E6</f>
        <v>180</v>
      </c>
      <c r="O6" s="21">
        <v>2</v>
      </c>
      <c r="P6" s="21">
        <f>O6*T6*E6</f>
        <v>120</v>
      </c>
      <c r="Q6" s="21">
        <v>1</v>
      </c>
      <c r="R6" s="21">
        <f>Q6*T6*E6</f>
        <v>60</v>
      </c>
      <c r="S6" s="21">
        <v>14</v>
      </c>
      <c r="T6" s="41">
        <v>4</v>
      </c>
      <c r="U6" s="13"/>
      <c r="V6" s="42">
        <v>56</v>
      </c>
      <c r="W6" s="76">
        <f t="shared" ref="W6:W10" si="0">T6*E6</f>
        <v>60</v>
      </c>
      <c r="X6" s="76">
        <v>840</v>
      </c>
      <c r="Y6" s="52">
        <v>14.5</v>
      </c>
      <c r="Z6" s="53">
        <v>15.8</v>
      </c>
      <c r="AA6" s="52" t="s">
        <v>166</v>
      </c>
      <c r="AB6" s="10">
        <v>5.67E-2</v>
      </c>
      <c r="AC6" s="9">
        <f>Y6*E6</f>
        <v>217.5</v>
      </c>
      <c r="AD6" s="9">
        <f>Z6*E6</f>
        <v>237</v>
      </c>
      <c r="AE6" s="63">
        <f>AB6*E6</f>
        <v>0.85050000000000003</v>
      </c>
    </row>
    <row r="7" spans="1:31" ht="15.95" customHeight="1" x14ac:dyDescent="0.15">
      <c r="A7" s="98" t="s">
        <v>37</v>
      </c>
      <c r="B7" s="79" t="s">
        <v>84</v>
      </c>
      <c r="C7" s="160"/>
      <c r="D7" s="106" t="s">
        <v>168</v>
      </c>
      <c r="E7" s="107">
        <v>14</v>
      </c>
      <c r="F7" s="119" t="s">
        <v>35</v>
      </c>
      <c r="G7" s="21">
        <v>2</v>
      </c>
      <c r="H7" s="197">
        <f t="shared" ref="H7:H17" si="1">G7*T7*E7</f>
        <v>112</v>
      </c>
      <c r="I7" s="21">
        <v>3</v>
      </c>
      <c r="J7" s="197">
        <f t="shared" ref="J7:J17" si="2">I7*T7*E7</f>
        <v>168</v>
      </c>
      <c r="K7" s="21">
        <v>3</v>
      </c>
      <c r="L7" s="197">
        <f t="shared" ref="L7:L17" si="3">K7*T7*E7</f>
        <v>168</v>
      </c>
      <c r="M7" s="21">
        <v>3</v>
      </c>
      <c r="N7" s="21">
        <f t="shared" ref="N7:N17" si="4">M7*T7*E7</f>
        <v>168</v>
      </c>
      <c r="O7" s="21">
        <v>2</v>
      </c>
      <c r="P7" s="21">
        <f t="shared" ref="P7:P17" si="5">O7*T7*E7</f>
        <v>112</v>
      </c>
      <c r="Q7" s="21">
        <v>1</v>
      </c>
      <c r="R7" s="21">
        <f t="shared" ref="R7:R17" si="6">Q7*T7*E7</f>
        <v>56</v>
      </c>
      <c r="S7" s="21">
        <v>14</v>
      </c>
      <c r="T7" s="41">
        <v>4</v>
      </c>
      <c r="U7" s="13"/>
      <c r="V7" s="70">
        <f>T7*S7</f>
        <v>56</v>
      </c>
      <c r="W7" s="76">
        <f t="shared" si="0"/>
        <v>56</v>
      </c>
      <c r="X7" s="13">
        <f>S7*T7*E7</f>
        <v>784</v>
      </c>
      <c r="Y7" s="52">
        <v>14.5</v>
      </c>
      <c r="Z7" s="53">
        <v>15.8</v>
      </c>
      <c r="AA7" s="52" t="s">
        <v>36</v>
      </c>
      <c r="AB7" s="10">
        <v>5.67E-2</v>
      </c>
      <c r="AC7" s="9">
        <f t="shared" ref="AC7:AC17" si="7">Y7*E7</f>
        <v>203</v>
      </c>
      <c r="AD7" s="9">
        <f t="shared" ref="AD7:AD17" si="8">Z7*E7</f>
        <v>221.20000000000002</v>
      </c>
      <c r="AE7" s="63">
        <f t="shared" ref="AE7:AE17" si="9">AB7*E7</f>
        <v>0.79380000000000006</v>
      </c>
    </row>
    <row r="8" spans="1:31" ht="15.95" customHeight="1" x14ac:dyDescent="0.15">
      <c r="A8" s="98" t="s">
        <v>39</v>
      </c>
      <c r="B8" s="79" t="s">
        <v>85</v>
      </c>
      <c r="C8" s="160"/>
      <c r="D8" s="108" t="s">
        <v>40</v>
      </c>
      <c r="E8" s="107">
        <v>4</v>
      </c>
      <c r="F8" s="119" t="s">
        <v>35</v>
      </c>
      <c r="G8" s="21">
        <v>2</v>
      </c>
      <c r="H8" s="197">
        <f t="shared" si="1"/>
        <v>32</v>
      </c>
      <c r="I8" s="21">
        <v>3</v>
      </c>
      <c r="J8" s="197">
        <f t="shared" si="2"/>
        <v>48</v>
      </c>
      <c r="K8" s="21">
        <v>3</v>
      </c>
      <c r="L8" s="197">
        <f t="shared" si="3"/>
        <v>48</v>
      </c>
      <c r="M8" s="21">
        <v>3</v>
      </c>
      <c r="N8" s="21">
        <f t="shared" si="4"/>
        <v>48</v>
      </c>
      <c r="O8" s="21">
        <v>2</v>
      </c>
      <c r="P8" s="21">
        <f t="shared" si="5"/>
        <v>32</v>
      </c>
      <c r="Q8" s="21">
        <v>1</v>
      </c>
      <c r="R8" s="21">
        <f t="shared" si="6"/>
        <v>16</v>
      </c>
      <c r="S8" s="21">
        <v>14</v>
      </c>
      <c r="T8" s="41">
        <v>4</v>
      </c>
      <c r="U8" s="13"/>
      <c r="V8" s="42">
        <v>56</v>
      </c>
      <c r="W8" s="76">
        <f t="shared" si="0"/>
        <v>16</v>
      </c>
      <c r="X8" s="76">
        <v>224</v>
      </c>
      <c r="Y8" s="52">
        <v>14.5</v>
      </c>
      <c r="Z8" s="53">
        <v>15.8</v>
      </c>
      <c r="AA8" s="52" t="s">
        <v>36</v>
      </c>
      <c r="AB8" s="10">
        <v>5.67E-2</v>
      </c>
      <c r="AC8" s="9">
        <f t="shared" si="7"/>
        <v>58</v>
      </c>
      <c r="AD8" s="9">
        <f t="shared" si="8"/>
        <v>63.2</v>
      </c>
      <c r="AE8" s="63">
        <f t="shared" si="9"/>
        <v>0.2268</v>
      </c>
    </row>
    <row r="9" spans="1:31" ht="15.95" customHeight="1" x14ac:dyDescent="0.15">
      <c r="A9" s="98" t="s">
        <v>41</v>
      </c>
      <c r="B9" s="79" t="s">
        <v>86</v>
      </c>
      <c r="C9" s="160"/>
      <c r="D9" s="108" t="s">
        <v>40</v>
      </c>
      <c r="E9" s="107">
        <v>1</v>
      </c>
      <c r="F9" s="119" t="s">
        <v>35</v>
      </c>
      <c r="G9" s="21">
        <v>2</v>
      </c>
      <c r="H9" s="197">
        <f t="shared" si="1"/>
        <v>6</v>
      </c>
      <c r="I9" s="21">
        <v>3</v>
      </c>
      <c r="J9" s="197">
        <f t="shared" si="2"/>
        <v>9</v>
      </c>
      <c r="K9" s="21">
        <v>3</v>
      </c>
      <c r="L9" s="197">
        <f t="shared" si="3"/>
        <v>9</v>
      </c>
      <c r="M9" s="21">
        <v>3</v>
      </c>
      <c r="N9" s="21">
        <f t="shared" si="4"/>
        <v>9</v>
      </c>
      <c r="O9" s="21">
        <v>2</v>
      </c>
      <c r="P9" s="21">
        <f t="shared" si="5"/>
        <v>6</v>
      </c>
      <c r="Q9" s="21">
        <v>1</v>
      </c>
      <c r="R9" s="21">
        <f t="shared" si="6"/>
        <v>3</v>
      </c>
      <c r="S9" s="21">
        <v>14</v>
      </c>
      <c r="T9" s="41">
        <v>3</v>
      </c>
      <c r="U9" s="13"/>
      <c r="V9" s="42">
        <v>42</v>
      </c>
      <c r="W9" s="76">
        <f t="shared" si="0"/>
        <v>3</v>
      </c>
      <c r="X9" s="76">
        <v>42</v>
      </c>
      <c r="Y9" s="52">
        <v>10.9</v>
      </c>
      <c r="Z9" s="53">
        <v>11.9</v>
      </c>
      <c r="AA9" s="52" t="s">
        <v>36</v>
      </c>
      <c r="AB9" s="10">
        <v>5.67E-2</v>
      </c>
      <c r="AC9" s="9">
        <f t="shared" si="7"/>
        <v>10.9</v>
      </c>
      <c r="AD9" s="9">
        <f t="shared" si="8"/>
        <v>11.9</v>
      </c>
      <c r="AE9" s="63">
        <f t="shared" si="9"/>
        <v>5.67E-2</v>
      </c>
    </row>
    <row r="10" spans="1:31" ht="15.95" customHeight="1" x14ac:dyDescent="0.15">
      <c r="A10" s="98" t="s">
        <v>42</v>
      </c>
      <c r="B10" s="79" t="s">
        <v>87</v>
      </c>
      <c r="C10" s="160"/>
      <c r="D10" s="106" t="s">
        <v>34</v>
      </c>
      <c r="E10" s="107">
        <v>13</v>
      </c>
      <c r="F10" s="120" t="s">
        <v>43</v>
      </c>
      <c r="G10" s="66">
        <v>2</v>
      </c>
      <c r="H10" s="197">
        <f t="shared" si="1"/>
        <v>104</v>
      </c>
      <c r="I10" s="66">
        <v>3</v>
      </c>
      <c r="J10" s="197">
        <f t="shared" si="2"/>
        <v>156</v>
      </c>
      <c r="K10" s="66">
        <v>3</v>
      </c>
      <c r="L10" s="197">
        <f t="shared" si="3"/>
        <v>156</v>
      </c>
      <c r="M10" s="66">
        <v>3</v>
      </c>
      <c r="N10" s="21">
        <f t="shared" si="4"/>
        <v>156</v>
      </c>
      <c r="O10" s="66">
        <v>2</v>
      </c>
      <c r="P10" s="21">
        <f t="shared" si="5"/>
        <v>104</v>
      </c>
      <c r="Q10" s="66">
        <v>1</v>
      </c>
      <c r="R10" s="21">
        <f t="shared" si="6"/>
        <v>52</v>
      </c>
      <c r="S10" s="66">
        <v>14</v>
      </c>
      <c r="T10" s="71">
        <v>4</v>
      </c>
      <c r="U10" s="72"/>
      <c r="V10" s="70">
        <f>T10*S10</f>
        <v>56</v>
      </c>
      <c r="W10" s="76">
        <f t="shared" si="0"/>
        <v>52</v>
      </c>
      <c r="X10" s="13">
        <f>S10*T10*E10</f>
        <v>728</v>
      </c>
      <c r="Y10" s="52">
        <v>10.9</v>
      </c>
      <c r="Z10" s="53">
        <v>11.9</v>
      </c>
      <c r="AA10" s="52" t="s">
        <v>36</v>
      </c>
      <c r="AB10" s="10">
        <v>5.67E-2</v>
      </c>
      <c r="AC10" s="9">
        <f t="shared" si="7"/>
        <v>141.70000000000002</v>
      </c>
      <c r="AD10" s="9">
        <f t="shared" si="8"/>
        <v>154.70000000000002</v>
      </c>
      <c r="AE10" s="63">
        <f t="shared" si="9"/>
        <v>0.73709999999999998</v>
      </c>
    </row>
    <row r="11" spans="1:31" ht="15.95" customHeight="1" x14ac:dyDescent="0.15">
      <c r="A11" s="98" t="s">
        <v>44</v>
      </c>
      <c r="B11" s="79" t="s">
        <v>88</v>
      </c>
      <c r="C11" s="160"/>
      <c r="D11" s="106" t="s">
        <v>38</v>
      </c>
      <c r="E11" s="107">
        <v>13</v>
      </c>
      <c r="F11" s="120" t="s">
        <v>43</v>
      </c>
      <c r="G11" s="66">
        <v>2</v>
      </c>
      <c r="H11" s="197">
        <f t="shared" si="1"/>
        <v>104</v>
      </c>
      <c r="I11" s="66">
        <v>3</v>
      </c>
      <c r="J11" s="197">
        <f t="shared" si="2"/>
        <v>156</v>
      </c>
      <c r="K11" s="66">
        <v>3</v>
      </c>
      <c r="L11" s="197">
        <f t="shared" si="3"/>
        <v>156</v>
      </c>
      <c r="M11" s="66">
        <v>3</v>
      </c>
      <c r="N11" s="21">
        <f t="shared" si="4"/>
        <v>156</v>
      </c>
      <c r="O11" s="66">
        <v>2</v>
      </c>
      <c r="P11" s="21">
        <f t="shared" si="5"/>
        <v>104</v>
      </c>
      <c r="Q11" s="66">
        <v>1</v>
      </c>
      <c r="R11" s="21">
        <f t="shared" si="6"/>
        <v>52</v>
      </c>
      <c r="S11" s="66">
        <v>14</v>
      </c>
      <c r="T11" s="71">
        <v>4</v>
      </c>
      <c r="U11" s="72"/>
      <c r="V11" s="42">
        <v>56</v>
      </c>
      <c r="W11" s="76">
        <v>52</v>
      </c>
      <c r="X11" s="76">
        <v>728</v>
      </c>
      <c r="Y11" s="52">
        <v>10.9</v>
      </c>
      <c r="Z11" s="53">
        <v>11.9</v>
      </c>
      <c r="AA11" s="52" t="s">
        <v>36</v>
      </c>
      <c r="AB11" s="10">
        <v>5.67E-2</v>
      </c>
      <c r="AC11" s="9">
        <f t="shared" si="7"/>
        <v>141.70000000000002</v>
      </c>
      <c r="AD11" s="9">
        <f t="shared" si="8"/>
        <v>154.70000000000002</v>
      </c>
      <c r="AE11" s="63">
        <f t="shared" si="9"/>
        <v>0.73709999999999998</v>
      </c>
    </row>
    <row r="12" spans="1:31" ht="15.95" customHeight="1" x14ac:dyDescent="0.15">
      <c r="A12" s="98" t="s">
        <v>45</v>
      </c>
      <c r="B12" s="79" t="s">
        <v>89</v>
      </c>
      <c r="C12" s="161"/>
      <c r="D12" s="109" t="s">
        <v>38</v>
      </c>
      <c r="E12" s="107">
        <v>1</v>
      </c>
      <c r="F12" s="120" t="s">
        <v>43</v>
      </c>
      <c r="G12" s="66">
        <v>2</v>
      </c>
      <c r="H12" s="197">
        <f t="shared" si="1"/>
        <v>2</v>
      </c>
      <c r="I12" s="66">
        <v>3</v>
      </c>
      <c r="J12" s="197">
        <f t="shared" si="2"/>
        <v>3</v>
      </c>
      <c r="K12" s="66">
        <v>3</v>
      </c>
      <c r="L12" s="197">
        <f t="shared" si="3"/>
        <v>3</v>
      </c>
      <c r="M12" s="66">
        <v>3</v>
      </c>
      <c r="N12" s="21">
        <f t="shared" si="4"/>
        <v>3</v>
      </c>
      <c r="O12" s="66">
        <v>2</v>
      </c>
      <c r="P12" s="21">
        <f t="shared" si="5"/>
        <v>2</v>
      </c>
      <c r="Q12" s="66">
        <v>1</v>
      </c>
      <c r="R12" s="21">
        <f t="shared" si="6"/>
        <v>1</v>
      </c>
      <c r="S12" s="66">
        <v>14</v>
      </c>
      <c r="T12" s="71">
        <v>1</v>
      </c>
      <c r="U12" s="72"/>
      <c r="V12" s="42">
        <v>14</v>
      </c>
      <c r="W12" s="76">
        <v>1</v>
      </c>
      <c r="X12" s="76">
        <v>14</v>
      </c>
      <c r="Y12" s="52">
        <v>3.7</v>
      </c>
      <c r="Z12" s="53">
        <v>4.7</v>
      </c>
      <c r="AA12" s="52" t="s">
        <v>46</v>
      </c>
      <c r="AB12" s="10">
        <v>2.8400000000000002E-2</v>
      </c>
      <c r="AC12" s="9">
        <f t="shared" si="7"/>
        <v>3.7</v>
      </c>
      <c r="AD12" s="9">
        <f t="shared" si="8"/>
        <v>4.7</v>
      </c>
      <c r="AE12" s="63">
        <f t="shared" si="9"/>
        <v>2.8400000000000002E-2</v>
      </c>
    </row>
    <row r="13" spans="1:31" ht="15.95" customHeight="1" x14ac:dyDescent="0.15">
      <c r="A13" s="98" t="s">
        <v>47</v>
      </c>
      <c r="B13" s="79" t="s">
        <v>90</v>
      </c>
      <c r="C13" s="161"/>
      <c r="D13" s="108" t="s">
        <v>40</v>
      </c>
      <c r="E13" s="107">
        <v>4</v>
      </c>
      <c r="F13" s="120" t="s">
        <v>43</v>
      </c>
      <c r="G13" s="66">
        <v>2</v>
      </c>
      <c r="H13" s="197">
        <f t="shared" si="1"/>
        <v>32</v>
      </c>
      <c r="I13" s="66">
        <v>3</v>
      </c>
      <c r="J13" s="197">
        <f t="shared" si="2"/>
        <v>48</v>
      </c>
      <c r="K13" s="66">
        <v>3</v>
      </c>
      <c r="L13" s="197">
        <f t="shared" si="3"/>
        <v>48</v>
      </c>
      <c r="M13" s="66">
        <v>3</v>
      </c>
      <c r="N13" s="21">
        <f t="shared" si="4"/>
        <v>48</v>
      </c>
      <c r="O13" s="66">
        <v>2</v>
      </c>
      <c r="P13" s="21">
        <f t="shared" si="5"/>
        <v>32</v>
      </c>
      <c r="Q13" s="66">
        <v>1</v>
      </c>
      <c r="R13" s="21">
        <f t="shared" si="6"/>
        <v>16</v>
      </c>
      <c r="S13" s="66">
        <v>14</v>
      </c>
      <c r="T13" s="71">
        <v>4</v>
      </c>
      <c r="U13" s="72"/>
      <c r="V13" s="42">
        <v>56</v>
      </c>
      <c r="W13" s="76">
        <f t="shared" ref="W13:W17" si="10">T13*E13</f>
        <v>16</v>
      </c>
      <c r="X13" s="76">
        <v>224</v>
      </c>
      <c r="Y13" s="52">
        <v>14.5</v>
      </c>
      <c r="Z13" s="53">
        <v>15.8</v>
      </c>
      <c r="AA13" s="52" t="s">
        <v>36</v>
      </c>
      <c r="AB13" s="10">
        <v>5.67E-2</v>
      </c>
      <c r="AC13" s="9">
        <f t="shared" si="7"/>
        <v>58</v>
      </c>
      <c r="AD13" s="9">
        <f t="shared" si="8"/>
        <v>63.2</v>
      </c>
      <c r="AE13" s="63">
        <f t="shared" si="9"/>
        <v>0.2268</v>
      </c>
    </row>
    <row r="14" spans="1:31" ht="15.95" customHeight="1" x14ac:dyDescent="0.15">
      <c r="A14" s="99">
        <v>66</v>
      </c>
      <c r="B14" s="79" t="s">
        <v>91</v>
      </c>
      <c r="C14" s="161"/>
      <c r="D14" s="108" t="s">
        <v>40</v>
      </c>
      <c r="E14" s="107">
        <v>1</v>
      </c>
      <c r="F14" s="120" t="s">
        <v>43</v>
      </c>
      <c r="G14" s="66">
        <v>2</v>
      </c>
      <c r="H14" s="197">
        <f t="shared" si="1"/>
        <v>4</v>
      </c>
      <c r="I14" s="66">
        <v>3</v>
      </c>
      <c r="J14" s="197">
        <f t="shared" si="2"/>
        <v>6</v>
      </c>
      <c r="K14" s="66">
        <v>3</v>
      </c>
      <c r="L14" s="197">
        <f t="shared" si="3"/>
        <v>6</v>
      </c>
      <c r="M14" s="66">
        <v>3</v>
      </c>
      <c r="N14" s="21">
        <f t="shared" si="4"/>
        <v>6</v>
      </c>
      <c r="O14" s="66">
        <v>2</v>
      </c>
      <c r="P14" s="21">
        <f t="shared" si="5"/>
        <v>4</v>
      </c>
      <c r="Q14" s="126">
        <v>1</v>
      </c>
      <c r="R14" s="21">
        <f t="shared" si="6"/>
        <v>2</v>
      </c>
      <c r="S14" s="66">
        <v>14</v>
      </c>
      <c r="T14" s="71">
        <v>2</v>
      </c>
      <c r="U14" s="72"/>
      <c r="V14" s="42">
        <v>28</v>
      </c>
      <c r="W14" s="76">
        <f t="shared" si="10"/>
        <v>2</v>
      </c>
      <c r="X14" s="76">
        <v>28</v>
      </c>
      <c r="Y14" s="52">
        <v>7.3</v>
      </c>
      <c r="Z14" s="53">
        <v>8.3000000000000007</v>
      </c>
      <c r="AA14" s="52" t="s">
        <v>48</v>
      </c>
      <c r="AB14" s="10">
        <v>3.78E-2</v>
      </c>
      <c r="AC14" s="9">
        <f t="shared" si="7"/>
        <v>7.3</v>
      </c>
      <c r="AD14" s="9">
        <f t="shared" si="8"/>
        <v>8.3000000000000007</v>
      </c>
      <c r="AE14" s="63">
        <f t="shared" si="9"/>
        <v>3.78E-2</v>
      </c>
    </row>
    <row r="15" spans="1:31" ht="15.95" customHeight="1" x14ac:dyDescent="0.15">
      <c r="A15" s="100" t="s">
        <v>49</v>
      </c>
      <c r="B15" s="79" t="s">
        <v>92</v>
      </c>
      <c r="C15" s="162" t="s">
        <v>50</v>
      </c>
      <c r="D15" s="109" t="s">
        <v>34</v>
      </c>
      <c r="E15" s="107">
        <v>4</v>
      </c>
      <c r="F15" s="119" t="s">
        <v>35</v>
      </c>
      <c r="G15" s="21">
        <v>0</v>
      </c>
      <c r="H15" s="197">
        <f t="shared" si="1"/>
        <v>0</v>
      </c>
      <c r="I15" s="21">
        <v>1</v>
      </c>
      <c r="J15" s="197">
        <f t="shared" si="2"/>
        <v>32</v>
      </c>
      <c r="K15" s="21">
        <v>1</v>
      </c>
      <c r="L15" s="197">
        <f t="shared" si="3"/>
        <v>32</v>
      </c>
      <c r="M15" s="21">
        <v>2</v>
      </c>
      <c r="N15" s="21">
        <f t="shared" si="4"/>
        <v>64</v>
      </c>
      <c r="O15" s="21">
        <v>2</v>
      </c>
      <c r="P15" s="21">
        <f t="shared" si="5"/>
        <v>64</v>
      </c>
      <c r="Q15" s="21">
        <v>1</v>
      </c>
      <c r="R15" s="21">
        <f t="shared" si="6"/>
        <v>32</v>
      </c>
      <c r="S15" s="21">
        <v>7</v>
      </c>
      <c r="T15" s="41">
        <v>8</v>
      </c>
      <c r="U15" s="13"/>
      <c r="V15" s="42">
        <v>56</v>
      </c>
      <c r="W15" s="76">
        <f t="shared" si="10"/>
        <v>32</v>
      </c>
      <c r="X15" s="76">
        <v>224</v>
      </c>
      <c r="Y15" s="52">
        <v>10.9</v>
      </c>
      <c r="Z15" s="53">
        <v>11.9</v>
      </c>
      <c r="AA15" s="52" t="s">
        <v>36</v>
      </c>
      <c r="AB15" s="10">
        <v>5.67E-2</v>
      </c>
      <c r="AC15" s="9">
        <f t="shared" si="7"/>
        <v>43.6</v>
      </c>
      <c r="AD15" s="9">
        <f t="shared" si="8"/>
        <v>47.6</v>
      </c>
      <c r="AE15" s="63">
        <f t="shared" si="9"/>
        <v>0.2268</v>
      </c>
    </row>
    <row r="16" spans="1:31" ht="15.95" customHeight="1" x14ac:dyDescent="0.15">
      <c r="A16" s="100">
        <v>71</v>
      </c>
      <c r="B16" s="79" t="s">
        <v>93</v>
      </c>
      <c r="C16" s="162"/>
      <c r="D16" s="106" t="s">
        <v>34</v>
      </c>
      <c r="E16" s="107">
        <v>1</v>
      </c>
      <c r="F16" s="119" t="s">
        <v>35</v>
      </c>
      <c r="G16" s="21">
        <v>0</v>
      </c>
      <c r="H16" s="197">
        <f t="shared" si="1"/>
        <v>0</v>
      </c>
      <c r="I16" s="21">
        <v>1</v>
      </c>
      <c r="J16" s="197">
        <f t="shared" si="2"/>
        <v>2</v>
      </c>
      <c r="K16" s="21">
        <v>1</v>
      </c>
      <c r="L16" s="197">
        <f t="shared" si="3"/>
        <v>2</v>
      </c>
      <c r="M16" s="21">
        <v>2</v>
      </c>
      <c r="N16" s="21">
        <f t="shared" si="4"/>
        <v>4</v>
      </c>
      <c r="O16" s="21">
        <v>2</v>
      </c>
      <c r="P16" s="21">
        <f t="shared" si="5"/>
        <v>4</v>
      </c>
      <c r="Q16" s="21">
        <v>1</v>
      </c>
      <c r="R16" s="21">
        <f t="shared" si="6"/>
        <v>2</v>
      </c>
      <c r="S16" s="21">
        <v>7</v>
      </c>
      <c r="T16" s="41">
        <v>2</v>
      </c>
      <c r="U16" s="13"/>
      <c r="V16" s="42">
        <v>14</v>
      </c>
      <c r="W16" s="76">
        <f t="shared" si="10"/>
        <v>2</v>
      </c>
      <c r="X16" s="76">
        <v>14</v>
      </c>
      <c r="Y16" s="52">
        <v>3.7</v>
      </c>
      <c r="Z16" s="53">
        <v>4.7</v>
      </c>
      <c r="AA16" s="52" t="s">
        <v>46</v>
      </c>
      <c r="AB16" s="10">
        <v>2.8400000000000002E-2</v>
      </c>
      <c r="AC16" s="9">
        <f t="shared" si="7"/>
        <v>3.7</v>
      </c>
      <c r="AD16" s="9">
        <f t="shared" si="8"/>
        <v>4.7</v>
      </c>
      <c r="AE16" s="63">
        <f t="shared" si="9"/>
        <v>2.8400000000000002E-2</v>
      </c>
    </row>
    <row r="17" spans="1:263" ht="15.95" customHeight="1" x14ac:dyDescent="0.15">
      <c r="A17" s="100">
        <v>72</v>
      </c>
      <c r="B17" s="79" t="s">
        <v>94</v>
      </c>
      <c r="C17" s="162"/>
      <c r="D17" s="108" t="s">
        <v>169</v>
      </c>
      <c r="E17" s="107">
        <v>1</v>
      </c>
      <c r="F17" s="119" t="s">
        <v>35</v>
      </c>
      <c r="G17" s="21">
        <v>0</v>
      </c>
      <c r="H17" s="197">
        <f t="shared" si="1"/>
        <v>0</v>
      </c>
      <c r="I17" s="21">
        <v>1</v>
      </c>
      <c r="J17" s="197">
        <f t="shared" si="2"/>
        <v>4</v>
      </c>
      <c r="K17" s="21">
        <v>1</v>
      </c>
      <c r="L17" s="197">
        <f t="shared" si="3"/>
        <v>4</v>
      </c>
      <c r="M17" s="21">
        <v>2</v>
      </c>
      <c r="N17" s="21">
        <f t="shared" si="4"/>
        <v>8</v>
      </c>
      <c r="O17" s="21">
        <v>2</v>
      </c>
      <c r="P17" s="21">
        <f t="shared" si="5"/>
        <v>8</v>
      </c>
      <c r="Q17" s="21">
        <v>1</v>
      </c>
      <c r="R17" s="21">
        <f t="shared" si="6"/>
        <v>4</v>
      </c>
      <c r="S17" s="21">
        <v>7</v>
      </c>
      <c r="T17" s="41">
        <v>4</v>
      </c>
      <c r="U17" s="13"/>
      <c r="V17" s="42">
        <v>28</v>
      </c>
      <c r="W17" s="76">
        <f t="shared" si="10"/>
        <v>4</v>
      </c>
      <c r="X17" s="76">
        <v>28</v>
      </c>
      <c r="Y17" s="52">
        <v>7.3</v>
      </c>
      <c r="Z17" s="53">
        <v>8.3000000000000007</v>
      </c>
      <c r="AA17" s="52" t="s">
        <v>48</v>
      </c>
      <c r="AB17" s="10">
        <v>3.78E-2</v>
      </c>
      <c r="AC17" s="9">
        <f t="shared" si="7"/>
        <v>7.3</v>
      </c>
      <c r="AD17" s="9">
        <f t="shared" si="8"/>
        <v>8.3000000000000007</v>
      </c>
      <c r="AE17" s="63">
        <f t="shared" si="9"/>
        <v>3.78E-2</v>
      </c>
    </row>
    <row r="18" spans="1:263" ht="15.95" customHeight="1" x14ac:dyDescent="0.15">
      <c r="A18" s="100"/>
      <c r="B18" s="17"/>
      <c r="C18" s="103"/>
      <c r="D18" s="110"/>
      <c r="E18" s="111"/>
      <c r="F18" s="120"/>
      <c r="G18" s="21"/>
      <c r="H18" s="197">
        <f>SUM(H6:H17)</f>
        <v>516</v>
      </c>
      <c r="I18" s="21"/>
      <c r="J18" s="21">
        <f t="shared" ref="J18:P18" si="11">SUM(J6:J17)</f>
        <v>812</v>
      </c>
      <c r="K18" s="21"/>
      <c r="L18" s="21">
        <f t="shared" si="11"/>
        <v>812</v>
      </c>
      <c r="M18" s="21"/>
      <c r="N18" s="21">
        <f t="shared" si="11"/>
        <v>850</v>
      </c>
      <c r="O18" s="21"/>
      <c r="P18" s="21">
        <f t="shared" si="11"/>
        <v>592</v>
      </c>
      <c r="Q18" s="21"/>
      <c r="R18" s="21">
        <f t="shared" ref="R18" si="12">SUM(R6:R17)</f>
        <v>296</v>
      </c>
      <c r="S18" s="21"/>
      <c r="T18" s="41"/>
      <c r="U18" s="13"/>
      <c r="V18" s="70"/>
      <c r="W18" s="13"/>
      <c r="X18" s="13"/>
      <c r="Y18" s="52"/>
      <c r="Z18" s="53"/>
      <c r="AA18" s="77"/>
      <c r="AB18" s="11"/>
      <c r="AC18" s="9"/>
      <c r="AD18" s="9"/>
      <c r="AE18" s="63"/>
    </row>
    <row r="19" spans="1:263" s="1" customFormat="1" ht="15.95" customHeight="1" x14ac:dyDescent="0.25">
      <c r="A19" s="101" t="s">
        <v>51</v>
      </c>
      <c r="B19" s="67"/>
      <c r="C19" s="30"/>
      <c r="D19" s="112"/>
      <c r="E19" s="30">
        <f>SUM(E6:E18)</f>
        <v>72</v>
      </c>
      <c r="F19" s="68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31"/>
      <c r="V19" s="31"/>
      <c r="W19" s="31"/>
      <c r="X19" s="69">
        <f>SUM(X6:X18)</f>
        <v>3878</v>
      </c>
      <c r="Y19" s="28"/>
      <c r="Z19" s="28"/>
      <c r="AA19" s="28"/>
      <c r="AB19" s="55"/>
      <c r="AC19" s="28">
        <f t="shared" ref="AC19:AE19" si="13">SUM(AC6:AC17)</f>
        <v>896.40000000000009</v>
      </c>
      <c r="AD19" s="28">
        <f t="shared" si="13"/>
        <v>979.50000000000023</v>
      </c>
      <c r="AE19" s="121">
        <f t="shared" si="13"/>
        <v>3.9879999999999995</v>
      </c>
      <c r="AF19" s="122"/>
    </row>
    <row r="21" spans="1:263" customFormat="1" x14ac:dyDescent="0.15">
      <c r="A21" s="4"/>
      <c r="B21" s="2"/>
      <c r="C21" s="4"/>
      <c r="D21" s="113"/>
      <c r="E21" s="1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 t="s">
        <v>52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</row>
    <row r="22" spans="1:263" s="128" customFormat="1" x14ac:dyDescent="0.15">
      <c r="A22" s="127"/>
      <c r="C22" s="129" t="s">
        <v>170</v>
      </c>
      <c r="D22" s="130" t="s">
        <v>34</v>
      </c>
      <c r="E22" s="131">
        <f>E6+E15+E16</f>
        <v>20</v>
      </c>
      <c r="F22" s="131"/>
      <c r="G22" s="131"/>
      <c r="H22" s="131">
        <f t="shared" ref="H22:X22" si="14">H6+H15+H16</f>
        <v>120</v>
      </c>
      <c r="I22" s="131"/>
      <c r="J22" s="131">
        <f t="shared" si="14"/>
        <v>214</v>
      </c>
      <c r="K22" s="131"/>
      <c r="L22" s="131">
        <f t="shared" si="14"/>
        <v>214</v>
      </c>
      <c r="M22" s="131"/>
      <c r="N22" s="131">
        <f t="shared" si="14"/>
        <v>248</v>
      </c>
      <c r="O22" s="131"/>
      <c r="P22" s="131">
        <f t="shared" si="14"/>
        <v>188</v>
      </c>
      <c r="Q22" s="131"/>
      <c r="R22" s="131">
        <f t="shared" si="14"/>
        <v>94</v>
      </c>
      <c r="S22" s="131"/>
      <c r="T22" s="131"/>
      <c r="U22" s="131"/>
      <c r="V22" s="131"/>
      <c r="W22" s="131"/>
      <c r="X22" s="131">
        <f t="shared" si="14"/>
        <v>1078</v>
      </c>
      <c r="Y22" s="132"/>
      <c r="Z22" s="132"/>
      <c r="AA22" s="132"/>
      <c r="AB22" s="132"/>
      <c r="AC22" s="131">
        <f t="shared" ref="AC22:AE22" si="15">AC6+AC10+AC15+AC16</f>
        <v>406.50000000000006</v>
      </c>
      <c r="AD22" s="131">
        <f t="shared" si="15"/>
        <v>444.00000000000006</v>
      </c>
      <c r="AE22" s="131">
        <f t="shared" si="15"/>
        <v>1.8428</v>
      </c>
    </row>
    <row r="23" spans="1:263" x14ac:dyDescent="0.15">
      <c r="C23" s="125" t="s">
        <v>171</v>
      </c>
      <c r="D23" s="115"/>
      <c r="E23" s="124">
        <f>E10</f>
        <v>13</v>
      </c>
      <c r="F23" s="124"/>
      <c r="G23" s="124"/>
      <c r="H23" s="124">
        <f t="shared" ref="H23:X23" si="16">H10</f>
        <v>104</v>
      </c>
      <c r="I23" s="124"/>
      <c r="J23" s="124">
        <f t="shared" si="16"/>
        <v>156</v>
      </c>
      <c r="K23" s="124"/>
      <c r="L23" s="124">
        <f t="shared" si="16"/>
        <v>156</v>
      </c>
      <c r="M23" s="124"/>
      <c r="N23" s="124">
        <f t="shared" si="16"/>
        <v>156</v>
      </c>
      <c r="O23" s="124"/>
      <c r="P23" s="124">
        <f t="shared" si="16"/>
        <v>104</v>
      </c>
      <c r="Q23" s="124"/>
      <c r="R23" s="124">
        <f t="shared" si="16"/>
        <v>52</v>
      </c>
      <c r="S23" s="124"/>
      <c r="T23" s="124"/>
      <c r="U23" s="124"/>
      <c r="V23" s="124"/>
      <c r="W23" s="124"/>
      <c r="X23" s="124">
        <f t="shared" si="16"/>
        <v>728</v>
      </c>
      <c r="Y23" s="114"/>
      <c r="Z23" s="114"/>
      <c r="AA23" s="114"/>
      <c r="AB23" s="114"/>
      <c r="AC23" s="124"/>
      <c r="AD23" s="124"/>
      <c r="AE23" s="124"/>
    </row>
    <row r="24" spans="1:263" s="128" customFormat="1" x14ac:dyDescent="0.15">
      <c r="A24" s="127"/>
      <c r="C24" s="127"/>
      <c r="D24" s="130" t="s">
        <v>38</v>
      </c>
      <c r="E24" s="131">
        <f>E7</f>
        <v>14</v>
      </c>
      <c r="F24" s="131"/>
      <c r="G24" s="131"/>
      <c r="H24" s="131">
        <f t="shared" ref="H24:X24" si="17">H7</f>
        <v>112</v>
      </c>
      <c r="I24" s="131"/>
      <c r="J24" s="131">
        <f t="shared" si="17"/>
        <v>168</v>
      </c>
      <c r="K24" s="131"/>
      <c r="L24" s="131">
        <f t="shared" si="17"/>
        <v>168</v>
      </c>
      <c r="M24" s="131"/>
      <c r="N24" s="131">
        <f t="shared" si="17"/>
        <v>168</v>
      </c>
      <c r="O24" s="131"/>
      <c r="P24" s="131">
        <f t="shared" si="17"/>
        <v>112</v>
      </c>
      <c r="Q24" s="131"/>
      <c r="R24" s="131">
        <f t="shared" si="17"/>
        <v>56</v>
      </c>
      <c r="S24" s="131"/>
      <c r="T24" s="131"/>
      <c r="U24" s="131"/>
      <c r="V24" s="131"/>
      <c r="W24" s="131"/>
      <c r="X24" s="131">
        <f t="shared" si="17"/>
        <v>784</v>
      </c>
      <c r="Y24" s="132"/>
      <c r="Z24" s="132"/>
      <c r="AA24" s="132"/>
      <c r="AB24" s="132"/>
      <c r="AC24" s="131">
        <f>AC7+AC11+AC12</f>
        <v>348.40000000000003</v>
      </c>
      <c r="AD24" s="131">
        <f>AD7+AD11+AD12</f>
        <v>380.6</v>
      </c>
      <c r="AE24" s="131">
        <f>AE7+AE11+AE12</f>
        <v>1.5592999999999999</v>
      </c>
    </row>
    <row r="25" spans="1:263" x14ac:dyDescent="0.15">
      <c r="D25" s="115"/>
      <c r="E25" s="124">
        <f>E11+E12</f>
        <v>14</v>
      </c>
      <c r="F25" s="124"/>
      <c r="G25" s="124"/>
      <c r="H25" s="124">
        <f t="shared" ref="H25:X25" si="18">H11+H12</f>
        <v>106</v>
      </c>
      <c r="I25" s="124"/>
      <c r="J25" s="124">
        <f t="shared" si="18"/>
        <v>159</v>
      </c>
      <c r="K25" s="124"/>
      <c r="L25" s="124">
        <f t="shared" si="18"/>
        <v>159</v>
      </c>
      <c r="M25" s="124"/>
      <c r="N25" s="124">
        <f t="shared" si="18"/>
        <v>159</v>
      </c>
      <c r="O25" s="124"/>
      <c r="P25" s="124">
        <f t="shared" si="18"/>
        <v>106</v>
      </c>
      <c r="Q25" s="124"/>
      <c r="R25" s="124">
        <f t="shared" si="18"/>
        <v>53</v>
      </c>
      <c r="S25" s="124"/>
      <c r="T25" s="124"/>
      <c r="U25" s="124"/>
      <c r="V25" s="124"/>
      <c r="W25" s="124"/>
      <c r="X25" s="124">
        <f t="shared" si="18"/>
        <v>742</v>
      </c>
      <c r="Y25" s="114"/>
      <c r="Z25" s="114"/>
      <c r="AA25" s="114"/>
      <c r="AB25" s="114"/>
      <c r="AC25" s="124"/>
      <c r="AD25" s="124"/>
      <c r="AE25" s="124"/>
    </row>
    <row r="26" spans="1:263" s="128" customFormat="1" x14ac:dyDescent="0.15">
      <c r="A26" s="127"/>
      <c r="C26" s="127"/>
      <c r="D26" s="130" t="s">
        <v>40</v>
      </c>
      <c r="E26" s="131">
        <f>E8+E9+E17</f>
        <v>6</v>
      </c>
      <c r="F26" s="131"/>
      <c r="G26" s="131"/>
      <c r="H26" s="131">
        <f t="shared" ref="H26:X26" si="19">H8+H9+H17</f>
        <v>38</v>
      </c>
      <c r="I26" s="131"/>
      <c r="J26" s="131">
        <f t="shared" si="19"/>
        <v>61</v>
      </c>
      <c r="K26" s="131"/>
      <c r="L26" s="131">
        <f t="shared" si="19"/>
        <v>61</v>
      </c>
      <c r="M26" s="131"/>
      <c r="N26" s="131">
        <f t="shared" si="19"/>
        <v>65</v>
      </c>
      <c r="O26" s="131"/>
      <c r="P26" s="131">
        <f t="shared" si="19"/>
        <v>46</v>
      </c>
      <c r="Q26" s="131"/>
      <c r="R26" s="131">
        <f t="shared" si="19"/>
        <v>23</v>
      </c>
      <c r="S26" s="131"/>
      <c r="T26" s="131"/>
      <c r="U26" s="131"/>
      <c r="V26" s="131"/>
      <c r="W26" s="131"/>
      <c r="X26" s="131">
        <f t="shared" si="19"/>
        <v>294</v>
      </c>
      <c r="Y26" s="132"/>
      <c r="Z26" s="132"/>
      <c r="AA26" s="132"/>
      <c r="AB26" s="132"/>
      <c r="AC26" s="131">
        <f>AC8+AC9+AC13+AC14+AC17</f>
        <v>141.50000000000003</v>
      </c>
      <c r="AD26" s="131">
        <f>AD8+AD9+AD13+AD14+AD17</f>
        <v>154.90000000000003</v>
      </c>
      <c r="AE26" s="131">
        <f>AE8+AE9+AE13+AE14+AE17</f>
        <v>0.58590000000000009</v>
      </c>
    </row>
    <row r="27" spans="1:263" x14ac:dyDescent="0.15">
      <c r="D27" s="115"/>
      <c r="E27" s="124">
        <f>E13+E14</f>
        <v>5</v>
      </c>
      <c r="F27" s="124"/>
      <c r="G27" s="124"/>
      <c r="H27" s="124">
        <f t="shared" ref="H27:X27" si="20">H13+H14</f>
        <v>36</v>
      </c>
      <c r="I27" s="124"/>
      <c r="J27" s="124">
        <f t="shared" si="20"/>
        <v>54</v>
      </c>
      <c r="K27" s="124"/>
      <c r="L27" s="124">
        <f t="shared" si="20"/>
        <v>54</v>
      </c>
      <c r="M27" s="124"/>
      <c r="N27" s="124">
        <f t="shared" si="20"/>
        <v>54</v>
      </c>
      <c r="O27" s="124"/>
      <c r="P27" s="124">
        <f t="shared" si="20"/>
        <v>36</v>
      </c>
      <c r="Q27" s="124"/>
      <c r="R27" s="124">
        <f t="shared" si="20"/>
        <v>18</v>
      </c>
      <c r="S27" s="124"/>
      <c r="T27" s="124"/>
      <c r="U27" s="124"/>
      <c r="V27" s="124"/>
      <c r="W27" s="124"/>
      <c r="X27" s="124">
        <f t="shared" si="20"/>
        <v>252</v>
      </c>
      <c r="Y27" s="114"/>
      <c r="Z27" s="114"/>
      <c r="AA27" s="114"/>
      <c r="AB27" s="114"/>
      <c r="AC27" s="124"/>
      <c r="AD27" s="124"/>
      <c r="AE27" s="124"/>
    </row>
    <row r="30" spans="1:263" x14ac:dyDescent="0.15">
      <c r="H30" s="2">
        <f>H22+H24+H26</f>
        <v>270</v>
      </c>
      <c r="I30" s="2">
        <f t="shared" ref="I30:R30" si="21">I22+I24+I26</f>
        <v>0</v>
      </c>
      <c r="J30" s="2">
        <f t="shared" si="21"/>
        <v>443</v>
      </c>
      <c r="K30" s="2">
        <f t="shared" si="21"/>
        <v>0</v>
      </c>
      <c r="L30" s="2">
        <f t="shared" si="21"/>
        <v>443</v>
      </c>
      <c r="M30" s="2">
        <f t="shared" si="21"/>
        <v>0</v>
      </c>
      <c r="N30" s="2">
        <f t="shared" si="21"/>
        <v>481</v>
      </c>
      <c r="O30" s="2">
        <f t="shared" si="21"/>
        <v>0</v>
      </c>
      <c r="P30" s="2">
        <f t="shared" si="21"/>
        <v>346</v>
      </c>
      <c r="Q30" s="2">
        <f t="shared" si="21"/>
        <v>0</v>
      </c>
      <c r="R30" s="2">
        <f t="shared" si="21"/>
        <v>173</v>
      </c>
    </row>
    <row r="31" spans="1:263" x14ac:dyDescent="0.15">
      <c r="H31" s="2">
        <f>H23+H25+H27</f>
        <v>246</v>
      </c>
      <c r="I31" s="2">
        <f t="shared" ref="I31:R31" si="22">I23+I25+I27</f>
        <v>0</v>
      </c>
      <c r="J31" s="2">
        <f t="shared" si="22"/>
        <v>369</v>
      </c>
      <c r="K31" s="2">
        <f t="shared" si="22"/>
        <v>0</v>
      </c>
      <c r="L31" s="2">
        <f t="shared" si="22"/>
        <v>369</v>
      </c>
      <c r="M31" s="2">
        <f t="shared" si="22"/>
        <v>0</v>
      </c>
      <c r="N31" s="2">
        <f t="shared" si="22"/>
        <v>369</v>
      </c>
      <c r="O31" s="2">
        <f t="shared" si="22"/>
        <v>0</v>
      </c>
      <c r="P31" s="2">
        <f t="shared" si="22"/>
        <v>246</v>
      </c>
      <c r="Q31" s="2">
        <f t="shared" si="22"/>
        <v>0</v>
      </c>
      <c r="R31" s="2">
        <f t="shared" si="22"/>
        <v>123</v>
      </c>
    </row>
  </sheetData>
  <autoFilter ref="A5:JC17"/>
  <mergeCells count="18">
    <mergeCell ref="AE3:AE4"/>
    <mergeCell ref="C6:C14"/>
    <mergeCell ref="C15:C17"/>
    <mergeCell ref="D3:D4"/>
    <mergeCell ref="E3:E4"/>
    <mergeCell ref="S3:S4"/>
    <mergeCell ref="A1:AB1"/>
    <mergeCell ref="I2:K2"/>
    <mergeCell ref="W2:Z2"/>
    <mergeCell ref="G3:Q3"/>
    <mergeCell ref="A3:A4"/>
    <mergeCell ref="B3:B4"/>
    <mergeCell ref="C3:C4"/>
    <mergeCell ref="T3:T4"/>
    <mergeCell ref="V3:V4"/>
    <mergeCell ref="W3:W4"/>
    <mergeCell ref="AA3:AA4"/>
    <mergeCell ref="AB3:AB4"/>
  </mergeCells>
  <phoneticPr fontId="16" type="noConversion"/>
  <pageMargins left="0.75" right="0.75" top="1" bottom="1" header="0.50902777777777797" footer="0.50902777777777797"/>
  <pageSetup paperSize="9" scale="56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5"/>
  <sheetViews>
    <sheetView view="pageBreakPreview" zoomScale="90" zoomScaleSheetLayoutView="90" workbookViewId="0">
      <selection activeCell="G4" sqref="G4"/>
    </sheetView>
  </sheetViews>
  <sheetFormatPr defaultColWidth="9" defaultRowHeight="14.25" x14ac:dyDescent="0.15"/>
  <cols>
    <col min="1" max="1" width="9.5" style="2" customWidth="1"/>
    <col min="2" max="2" width="34.875" style="2" customWidth="1"/>
    <col min="3" max="3" width="7.25" style="2" customWidth="1"/>
    <col min="4" max="4" width="6.75" style="3" customWidth="1"/>
    <col min="5" max="5" width="5.625" style="2" customWidth="1"/>
    <col min="6" max="6" width="17.875" style="4" customWidth="1"/>
    <col min="7" max="11" width="5.5" style="2" customWidth="1"/>
    <col min="12" max="12" width="5.375" style="2" customWidth="1"/>
    <col min="13" max="13" width="5.875" style="2" customWidth="1"/>
    <col min="14" max="14" width="6.625" style="2" customWidth="1"/>
    <col min="15" max="15" width="0.125" style="2" hidden="1" customWidth="1"/>
    <col min="16" max="16" width="5.625" style="2" customWidth="1"/>
    <col min="17" max="17" width="5.5" style="2" customWidth="1"/>
    <col min="18" max="18" width="6.875" style="2" customWidth="1"/>
    <col min="19" max="19" width="7" style="2" customWidth="1"/>
    <col min="20" max="20" width="6.875" style="2" customWidth="1"/>
    <col min="21" max="21" width="10.25" style="2" customWidth="1"/>
    <col min="22" max="24" width="9.375" style="2" customWidth="1"/>
    <col min="25" max="25" width="9.875" style="2"/>
    <col min="26" max="16384" width="9" style="2"/>
  </cols>
  <sheetData>
    <row r="1" spans="1:25" ht="20.25" x14ac:dyDescent="0.15">
      <c r="A1" s="137" t="s">
        <v>173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43"/>
      <c r="X1" s="43"/>
    </row>
    <row r="2" spans="1:25" x14ac:dyDescent="0.15">
      <c r="A2" s="192" t="s">
        <v>172</v>
      </c>
      <c r="B2" s="5" t="s">
        <v>0</v>
      </c>
      <c r="C2" s="193" t="s">
        <v>174</v>
      </c>
      <c r="D2" s="6" t="s">
        <v>53</v>
      </c>
      <c r="E2" s="5"/>
      <c r="F2" s="7"/>
      <c r="G2" s="193" t="s">
        <v>175</v>
      </c>
      <c r="H2" s="138" t="s">
        <v>4</v>
      </c>
      <c r="I2" s="138"/>
      <c r="J2" s="35"/>
      <c r="K2" s="35"/>
      <c r="L2" s="35"/>
      <c r="M2" s="35"/>
      <c r="N2" s="35"/>
      <c r="O2" s="35" t="s">
        <v>5</v>
      </c>
      <c r="P2" s="36"/>
      <c r="Q2" s="139"/>
      <c r="R2" s="139"/>
      <c r="S2" s="139"/>
      <c r="T2" s="140"/>
      <c r="U2" s="35"/>
      <c r="V2" s="44"/>
      <c r="W2" s="45"/>
      <c r="X2" s="46"/>
      <c r="Y2" s="61"/>
    </row>
    <row r="3" spans="1:25" x14ac:dyDescent="0.15">
      <c r="A3" s="166" t="s">
        <v>6</v>
      </c>
      <c r="B3" s="167" t="s">
        <v>7</v>
      </c>
      <c r="C3" s="169"/>
      <c r="D3" s="175" t="s">
        <v>8</v>
      </c>
      <c r="E3" s="169" t="s">
        <v>9</v>
      </c>
      <c r="F3" s="9" t="s">
        <v>10</v>
      </c>
      <c r="G3" s="181" t="s">
        <v>11</v>
      </c>
      <c r="H3" s="182"/>
      <c r="I3" s="182"/>
      <c r="J3" s="182"/>
      <c r="K3" s="182"/>
      <c r="L3" s="182"/>
      <c r="M3" s="150" t="s">
        <v>12</v>
      </c>
      <c r="N3" s="148" t="s">
        <v>13</v>
      </c>
      <c r="O3" s="37"/>
      <c r="P3" s="150" t="s">
        <v>14</v>
      </c>
      <c r="Q3" s="152" t="s">
        <v>15</v>
      </c>
      <c r="R3" s="9" t="s">
        <v>16</v>
      </c>
      <c r="S3" s="20"/>
      <c r="T3" s="47"/>
      <c r="U3" s="176" t="s">
        <v>17</v>
      </c>
      <c r="V3" s="178" t="s">
        <v>18</v>
      </c>
      <c r="W3" s="20"/>
      <c r="X3" s="20"/>
      <c r="Y3" s="180" t="s">
        <v>19</v>
      </c>
    </row>
    <row r="4" spans="1:25" x14ac:dyDescent="0.15">
      <c r="A4" s="166"/>
      <c r="B4" s="168"/>
      <c r="C4" s="169"/>
      <c r="D4" s="175"/>
      <c r="E4" s="169"/>
      <c r="F4" s="9" t="s">
        <v>20</v>
      </c>
      <c r="G4" s="13" t="s">
        <v>21</v>
      </c>
      <c r="H4" s="13" t="s">
        <v>22</v>
      </c>
      <c r="I4" s="13" t="s">
        <v>23</v>
      </c>
      <c r="J4" s="13" t="s">
        <v>24</v>
      </c>
      <c r="K4" s="17" t="s">
        <v>25</v>
      </c>
      <c r="L4" s="17" t="s">
        <v>26</v>
      </c>
      <c r="M4" s="151"/>
      <c r="N4" s="149"/>
      <c r="O4" s="40"/>
      <c r="P4" s="151"/>
      <c r="Q4" s="153"/>
      <c r="R4" s="9" t="s">
        <v>27</v>
      </c>
      <c r="S4" s="20" t="s">
        <v>28</v>
      </c>
      <c r="T4" s="47" t="s">
        <v>29</v>
      </c>
      <c r="U4" s="177"/>
      <c r="V4" s="179"/>
      <c r="W4" s="20" t="s">
        <v>30</v>
      </c>
      <c r="X4" s="20" t="s">
        <v>31</v>
      </c>
      <c r="Y4" s="180"/>
    </row>
    <row r="5" spans="1:25" x14ac:dyDescent="0.15">
      <c r="A5" s="8"/>
      <c r="B5" s="12"/>
      <c r="C5" s="14"/>
      <c r="D5" s="15"/>
      <c r="E5" s="9"/>
      <c r="F5" s="9"/>
      <c r="G5" s="13"/>
      <c r="H5" s="13"/>
      <c r="I5" s="13"/>
      <c r="J5" s="13"/>
      <c r="K5" s="17"/>
      <c r="L5" s="17"/>
      <c r="M5" s="38"/>
      <c r="N5" s="39"/>
      <c r="O5" s="40"/>
      <c r="P5" s="38"/>
      <c r="Q5" s="48"/>
      <c r="R5" s="9"/>
      <c r="S5" s="20"/>
      <c r="T5" s="47"/>
      <c r="U5" s="49"/>
      <c r="V5" s="50"/>
      <c r="W5" s="20"/>
      <c r="X5" s="20"/>
      <c r="Y5" s="62"/>
    </row>
    <row r="6" spans="1:25" ht="15.95" customHeight="1" x14ac:dyDescent="0.15">
      <c r="A6" s="16" t="s">
        <v>54</v>
      </c>
      <c r="B6" s="78" t="s">
        <v>95</v>
      </c>
      <c r="C6" s="170" t="s">
        <v>33</v>
      </c>
      <c r="D6" s="95" t="s">
        <v>55</v>
      </c>
      <c r="E6" s="94">
        <v>9</v>
      </c>
      <c r="F6" s="20" t="s">
        <v>35</v>
      </c>
      <c r="G6" s="21">
        <v>2</v>
      </c>
      <c r="H6" s="21">
        <v>3</v>
      </c>
      <c r="I6" s="21">
        <v>3</v>
      </c>
      <c r="J6" s="21">
        <v>3</v>
      </c>
      <c r="K6" s="21">
        <v>2</v>
      </c>
      <c r="L6" s="21">
        <v>1</v>
      </c>
      <c r="M6" s="21">
        <v>14</v>
      </c>
      <c r="N6" s="41">
        <v>4</v>
      </c>
      <c r="O6" s="13"/>
      <c r="P6" s="42">
        <v>56</v>
      </c>
      <c r="Q6" s="51">
        <f t="shared" ref="Q6:Q29" si="0">N6*E6</f>
        <v>36</v>
      </c>
      <c r="R6" s="51">
        <v>504</v>
      </c>
      <c r="S6" s="52">
        <v>14.5</v>
      </c>
      <c r="T6" s="53">
        <v>15.8</v>
      </c>
      <c r="U6" s="52" t="s">
        <v>166</v>
      </c>
      <c r="V6" s="10">
        <v>5.67E-2</v>
      </c>
      <c r="W6" s="52">
        <f t="shared" ref="W6:W31" si="1">S6*E6</f>
        <v>130.5</v>
      </c>
      <c r="X6" s="52">
        <f t="shared" ref="X6:X42" si="2">T6*E6</f>
        <v>142.20000000000002</v>
      </c>
      <c r="Y6" s="63">
        <f>V6*E6</f>
        <v>0.51029999999999998</v>
      </c>
    </row>
    <row r="7" spans="1:25" ht="15.95" customHeight="1" x14ac:dyDescent="0.15">
      <c r="A7" s="16" t="s">
        <v>56</v>
      </c>
      <c r="B7" s="78" t="s">
        <v>96</v>
      </c>
      <c r="C7" s="171"/>
      <c r="D7" s="95" t="s">
        <v>55</v>
      </c>
      <c r="E7" s="94">
        <v>1</v>
      </c>
      <c r="F7" s="20" t="s">
        <v>35</v>
      </c>
      <c r="G7" s="21">
        <v>2</v>
      </c>
      <c r="H7" s="21">
        <v>3</v>
      </c>
      <c r="I7" s="21">
        <v>3</v>
      </c>
      <c r="J7" s="21">
        <v>3</v>
      </c>
      <c r="K7" s="21">
        <v>2</v>
      </c>
      <c r="L7" s="21">
        <v>1</v>
      </c>
      <c r="M7" s="21">
        <v>14</v>
      </c>
      <c r="N7" s="41">
        <v>1</v>
      </c>
      <c r="O7" s="13"/>
      <c r="P7" s="42">
        <v>14</v>
      </c>
      <c r="Q7" s="51">
        <f t="shared" si="0"/>
        <v>1</v>
      </c>
      <c r="R7" s="51">
        <v>14</v>
      </c>
      <c r="S7" s="52">
        <v>3.7</v>
      </c>
      <c r="T7" s="53">
        <v>4.7</v>
      </c>
      <c r="U7" s="52" t="s">
        <v>46</v>
      </c>
      <c r="V7" s="10">
        <v>2.8400000000000002E-2</v>
      </c>
      <c r="W7" s="52">
        <f t="shared" si="1"/>
        <v>3.7</v>
      </c>
      <c r="X7" s="52">
        <f t="shared" si="2"/>
        <v>4.7</v>
      </c>
      <c r="Y7" s="63">
        <f t="shared" ref="Y7:Y52" si="3">V7*E7</f>
        <v>2.8400000000000002E-2</v>
      </c>
    </row>
    <row r="8" spans="1:25" ht="15.95" customHeight="1" x14ac:dyDescent="0.15">
      <c r="A8" s="16" t="s">
        <v>57</v>
      </c>
      <c r="B8" s="78" t="s">
        <v>97</v>
      </c>
      <c r="C8" s="171"/>
      <c r="D8" s="93" t="s">
        <v>58</v>
      </c>
      <c r="E8" s="94">
        <v>3</v>
      </c>
      <c r="F8" s="20" t="s">
        <v>35</v>
      </c>
      <c r="G8" s="21">
        <v>2</v>
      </c>
      <c r="H8" s="21">
        <v>3</v>
      </c>
      <c r="I8" s="21">
        <v>3</v>
      </c>
      <c r="J8" s="21">
        <v>3</v>
      </c>
      <c r="K8" s="21">
        <v>2</v>
      </c>
      <c r="L8" s="21">
        <v>1</v>
      </c>
      <c r="M8" s="21">
        <v>14</v>
      </c>
      <c r="N8" s="41">
        <v>4</v>
      </c>
      <c r="O8" s="13"/>
      <c r="P8" s="42">
        <v>56</v>
      </c>
      <c r="Q8" s="51">
        <f t="shared" si="0"/>
        <v>12</v>
      </c>
      <c r="R8" s="51">
        <v>168</v>
      </c>
      <c r="S8" s="52">
        <v>14.5</v>
      </c>
      <c r="T8" s="53">
        <v>15.8</v>
      </c>
      <c r="U8" s="52" t="s">
        <v>36</v>
      </c>
      <c r="V8" s="10">
        <v>5.67E-2</v>
      </c>
      <c r="W8" s="52">
        <f t="shared" si="1"/>
        <v>43.5</v>
      </c>
      <c r="X8" s="52">
        <f t="shared" si="2"/>
        <v>47.400000000000006</v>
      </c>
      <c r="Y8" s="63">
        <f t="shared" si="3"/>
        <v>0.1701</v>
      </c>
    </row>
    <row r="9" spans="1:25" ht="15.95" customHeight="1" x14ac:dyDescent="0.15">
      <c r="A9" s="23">
        <v>14</v>
      </c>
      <c r="B9" s="78" t="s">
        <v>98</v>
      </c>
      <c r="C9" s="171"/>
      <c r="D9" s="93" t="s">
        <v>58</v>
      </c>
      <c r="E9" s="94">
        <v>1</v>
      </c>
      <c r="F9" s="20" t="s">
        <v>35</v>
      </c>
      <c r="G9" s="21">
        <v>2</v>
      </c>
      <c r="H9" s="21">
        <v>3</v>
      </c>
      <c r="I9" s="21">
        <v>3</v>
      </c>
      <c r="J9" s="21">
        <v>3</v>
      </c>
      <c r="K9" s="21">
        <v>2</v>
      </c>
      <c r="L9" s="21">
        <v>1</v>
      </c>
      <c r="M9" s="21">
        <v>14</v>
      </c>
      <c r="N9" s="41">
        <v>1</v>
      </c>
      <c r="O9" s="13"/>
      <c r="P9" s="42">
        <v>14</v>
      </c>
      <c r="Q9" s="51">
        <f t="shared" si="0"/>
        <v>1</v>
      </c>
      <c r="R9" s="51">
        <v>14</v>
      </c>
      <c r="S9" s="52">
        <v>3.7</v>
      </c>
      <c r="T9" s="53">
        <v>4.7</v>
      </c>
      <c r="U9" s="52" t="s">
        <v>46</v>
      </c>
      <c r="V9" s="10">
        <v>2.8400000000000002E-2</v>
      </c>
      <c r="W9" s="52">
        <f t="shared" si="1"/>
        <v>3.7</v>
      </c>
      <c r="X9" s="52">
        <f t="shared" si="2"/>
        <v>4.7</v>
      </c>
      <c r="Y9" s="63">
        <f t="shared" si="3"/>
        <v>2.8400000000000002E-2</v>
      </c>
    </row>
    <row r="10" spans="1:25" ht="15.95" customHeight="1" x14ac:dyDescent="0.15">
      <c r="A10" s="23">
        <v>15</v>
      </c>
      <c r="B10" s="78" t="s">
        <v>99</v>
      </c>
      <c r="C10" s="171"/>
      <c r="D10" s="96" t="s">
        <v>59</v>
      </c>
      <c r="E10" s="94">
        <v>1</v>
      </c>
      <c r="F10" s="20" t="s">
        <v>35</v>
      </c>
      <c r="G10" s="21">
        <v>2</v>
      </c>
      <c r="H10" s="21">
        <v>3</v>
      </c>
      <c r="I10" s="21">
        <v>3</v>
      </c>
      <c r="J10" s="21">
        <v>3</v>
      </c>
      <c r="K10" s="21">
        <v>2</v>
      </c>
      <c r="L10" s="21">
        <v>1</v>
      </c>
      <c r="M10" s="21">
        <v>14</v>
      </c>
      <c r="N10" s="41">
        <v>4</v>
      </c>
      <c r="O10" s="13"/>
      <c r="P10" s="42">
        <v>56</v>
      </c>
      <c r="Q10" s="51">
        <f t="shared" si="0"/>
        <v>4</v>
      </c>
      <c r="R10" s="51">
        <v>56</v>
      </c>
      <c r="S10" s="52">
        <v>14.5</v>
      </c>
      <c r="T10" s="53">
        <v>15.8</v>
      </c>
      <c r="U10" s="52" t="s">
        <v>36</v>
      </c>
      <c r="V10" s="10">
        <v>5.67E-2</v>
      </c>
      <c r="W10" s="52">
        <f t="shared" si="1"/>
        <v>14.5</v>
      </c>
      <c r="X10" s="52">
        <f t="shared" si="2"/>
        <v>15.8</v>
      </c>
      <c r="Y10" s="63">
        <f t="shared" si="3"/>
        <v>5.67E-2</v>
      </c>
    </row>
    <row r="11" spans="1:25" ht="15.95" customHeight="1" x14ac:dyDescent="0.15">
      <c r="A11" s="23">
        <v>16</v>
      </c>
      <c r="B11" s="78" t="s">
        <v>100</v>
      </c>
      <c r="C11" s="171"/>
      <c r="D11" s="96" t="s">
        <v>59</v>
      </c>
      <c r="E11" s="94">
        <v>1</v>
      </c>
      <c r="F11" s="20" t="s">
        <v>35</v>
      </c>
      <c r="G11" s="21">
        <v>2</v>
      </c>
      <c r="H11" s="21">
        <v>3</v>
      </c>
      <c r="I11" s="21">
        <v>3</v>
      </c>
      <c r="J11" s="21">
        <v>3</v>
      </c>
      <c r="K11" s="21">
        <v>2</v>
      </c>
      <c r="L11" s="21">
        <v>1</v>
      </c>
      <c r="M11" s="21">
        <v>14</v>
      </c>
      <c r="N11" s="41">
        <v>2</v>
      </c>
      <c r="O11" s="13"/>
      <c r="P11" s="42">
        <v>28</v>
      </c>
      <c r="Q11" s="51">
        <v>2</v>
      </c>
      <c r="R11" s="51">
        <v>28</v>
      </c>
      <c r="S11" s="52">
        <v>7.3</v>
      </c>
      <c r="T11" s="53">
        <v>8.3000000000000007</v>
      </c>
      <c r="U11" s="52" t="s">
        <v>48</v>
      </c>
      <c r="V11" s="10">
        <v>3.78E-2</v>
      </c>
      <c r="W11" s="52">
        <f t="shared" si="1"/>
        <v>7.3</v>
      </c>
      <c r="X11" s="52">
        <f t="shared" si="2"/>
        <v>8.3000000000000007</v>
      </c>
      <c r="Y11" s="63">
        <f t="shared" si="3"/>
        <v>3.78E-2</v>
      </c>
    </row>
    <row r="12" spans="1:25" ht="15.95" customHeight="1" x14ac:dyDescent="0.15">
      <c r="A12" s="23" t="s">
        <v>60</v>
      </c>
      <c r="B12" s="78" t="s">
        <v>101</v>
      </c>
      <c r="C12" s="172"/>
      <c r="D12" s="96" t="s">
        <v>61</v>
      </c>
      <c r="E12" s="94">
        <v>2</v>
      </c>
      <c r="F12" s="20" t="s">
        <v>35</v>
      </c>
      <c r="G12" s="21">
        <v>2</v>
      </c>
      <c r="H12" s="21">
        <v>3</v>
      </c>
      <c r="I12" s="21">
        <v>3</v>
      </c>
      <c r="J12" s="21">
        <v>3</v>
      </c>
      <c r="K12" s="21">
        <v>2</v>
      </c>
      <c r="L12" s="21">
        <v>1</v>
      </c>
      <c r="M12" s="21">
        <v>14</v>
      </c>
      <c r="N12" s="41">
        <v>4</v>
      </c>
      <c r="O12" s="13"/>
      <c r="P12" s="42">
        <v>56</v>
      </c>
      <c r="Q12" s="51">
        <f t="shared" si="0"/>
        <v>8</v>
      </c>
      <c r="R12" s="51">
        <v>112</v>
      </c>
      <c r="S12" s="52">
        <v>14.5</v>
      </c>
      <c r="T12" s="53">
        <v>15.8</v>
      </c>
      <c r="U12" s="52" t="s">
        <v>36</v>
      </c>
      <c r="V12" s="10">
        <v>5.67E-2</v>
      </c>
      <c r="W12" s="52">
        <f t="shared" si="1"/>
        <v>29</v>
      </c>
      <c r="X12" s="52">
        <f t="shared" si="2"/>
        <v>31.6</v>
      </c>
      <c r="Y12" s="63">
        <f t="shared" si="3"/>
        <v>0.1134</v>
      </c>
    </row>
    <row r="13" spans="1:25" ht="15.95" customHeight="1" x14ac:dyDescent="0.15">
      <c r="A13" s="23">
        <v>19</v>
      </c>
      <c r="B13" s="78" t="s">
        <v>102</v>
      </c>
      <c r="C13" s="172"/>
      <c r="D13" s="96" t="s">
        <v>61</v>
      </c>
      <c r="E13" s="94">
        <v>1</v>
      </c>
      <c r="F13" s="20" t="s">
        <v>35</v>
      </c>
      <c r="G13" s="21">
        <v>2</v>
      </c>
      <c r="H13" s="21">
        <v>3</v>
      </c>
      <c r="I13" s="21">
        <v>3</v>
      </c>
      <c r="J13" s="21">
        <v>3</v>
      </c>
      <c r="K13" s="21">
        <v>2</v>
      </c>
      <c r="L13" s="21">
        <v>1</v>
      </c>
      <c r="M13" s="21">
        <v>14</v>
      </c>
      <c r="N13" s="41">
        <v>2</v>
      </c>
      <c r="O13" s="13"/>
      <c r="P13" s="42">
        <v>28</v>
      </c>
      <c r="Q13" s="51">
        <f t="shared" si="0"/>
        <v>2</v>
      </c>
      <c r="R13" s="51">
        <v>28</v>
      </c>
      <c r="S13" s="52">
        <v>7.3</v>
      </c>
      <c r="T13" s="53">
        <v>8.3000000000000007</v>
      </c>
      <c r="U13" s="52" t="s">
        <v>48</v>
      </c>
      <c r="V13" s="10">
        <v>3.78E-2</v>
      </c>
      <c r="W13" s="52">
        <f t="shared" si="1"/>
        <v>7.3</v>
      </c>
      <c r="X13" s="52">
        <f t="shared" si="2"/>
        <v>8.3000000000000007</v>
      </c>
      <c r="Y13" s="63">
        <f t="shared" si="3"/>
        <v>3.78E-2</v>
      </c>
    </row>
    <row r="14" spans="1:25" ht="15.95" customHeight="1" x14ac:dyDescent="0.15">
      <c r="A14" s="23" t="s">
        <v>62</v>
      </c>
      <c r="B14" s="78" t="s">
        <v>103</v>
      </c>
      <c r="C14" s="25"/>
      <c r="D14" s="96" t="s">
        <v>63</v>
      </c>
      <c r="E14" s="94">
        <v>2</v>
      </c>
      <c r="F14" s="20" t="s">
        <v>35</v>
      </c>
      <c r="G14" s="21">
        <v>2</v>
      </c>
      <c r="H14" s="21">
        <v>3</v>
      </c>
      <c r="I14" s="21">
        <v>3</v>
      </c>
      <c r="J14" s="21">
        <v>3</v>
      </c>
      <c r="K14" s="21">
        <v>2</v>
      </c>
      <c r="L14" s="21">
        <v>1</v>
      </c>
      <c r="M14" s="21">
        <v>14</v>
      </c>
      <c r="N14" s="41">
        <v>4</v>
      </c>
      <c r="O14" s="13"/>
      <c r="P14" s="42">
        <v>56</v>
      </c>
      <c r="Q14" s="51">
        <f t="shared" si="0"/>
        <v>8</v>
      </c>
      <c r="R14" s="51">
        <v>112</v>
      </c>
      <c r="S14" s="52">
        <v>14.5</v>
      </c>
      <c r="T14" s="53">
        <v>15.8</v>
      </c>
      <c r="U14" s="52" t="s">
        <v>36</v>
      </c>
      <c r="V14" s="10">
        <v>5.67E-2</v>
      </c>
      <c r="W14" s="52">
        <f t="shared" si="1"/>
        <v>29</v>
      </c>
      <c r="X14" s="52">
        <f t="shared" si="2"/>
        <v>31.6</v>
      </c>
      <c r="Y14" s="63">
        <f t="shared" si="3"/>
        <v>0.1134</v>
      </c>
    </row>
    <row r="15" spans="1:25" ht="15.95" customHeight="1" x14ac:dyDescent="0.15">
      <c r="A15" s="23">
        <v>22</v>
      </c>
      <c r="B15" s="78" t="s">
        <v>104</v>
      </c>
      <c r="C15" s="25"/>
      <c r="D15" s="96" t="s">
        <v>63</v>
      </c>
      <c r="E15" s="94">
        <v>1</v>
      </c>
      <c r="F15" s="20" t="s">
        <v>35</v>
      </c>
      <c r="G15" s="21">
        <v>2</v>
      </c>
      <c r="H15" s="21">
        <v>3</v>
      </c>
      <c r="I15" s="21">
        <v>3</v>
      </c>
      <c r="J15" s="21">
        <v>3</v>
      </c>
      <c r="K15" s="21">
        <v>2</v>
      </c>
      <c r="L15" s="21">
        <v>1</v>
      </c>
      <c r="M15" s="21">
        <v>14</v>
      </c>
      <c r="N15" s="41">
        <v>1</v>
      </c>
      <c r="O15" s="13"/>
      <c r="P15" s="42">
        <v>14</v>
      </c>
      <c r="Q15" s="51">
        <f t="shared" si="0"/>
        <v>1</v>
      </c>
      <c r="R15" s="51">
        <v>14</v>
      </c>
      <c r="S15" s="52">
        <v>3.7</v>
      </c>
      <c r="T15" s="53">
        <v>4.7</v>
      </c>
      <c r="U15" s="52" t="s">
        <v>46</v>
      </c>
      <c r="V15" s="10">
        <v>2.8400000000000002E-2</v>
      </c>
      <c r="W15" s="52">
        <f t="shared" si="1"/>
        <v>3.7</v>
      </c>
      <c r="X15" s="52">
        <f t="shared" si="2"/>
        <v>4.7</v>
      </c>
      <c r="Y15" s="63">
        <f t="shared" si="3"/>
        <v>2.8400000000000002E-2</v>
      </c>
    </row>
    <row r="16" spans="1:25" ht="15.95" customHeight="1" x14ac:dyDescent="0.15">
      <c r="A16" s="23" t="s">
        <v>64</v>
      </c>
      <c r="B16" s="78" t="s">
        <v>105</v>
      </c>
      <c r="C16" s="25"/>
      <c r="D16" s="96" t="s">
        <v>65</v>
      </c>
      <c r="E16" s="94">
        <v>3</v>
      </c>
      <c r="F16" s="20" t="s">
        <v>35</v>
      </c>
      <c r="G16" s="21">
        <v>2</v>
      </c>
      <c r="H16" s="21">
        <v>3</v>
      </c>
      <c r="I16" s="21">
        <v>3</v>
      </c>
      <c r="J16" s="21">
        <v>3</v>
      </c>
      <c r="K16" s="21">
        <v>2</v>
      </c>
      <c r="L16" s="21">
        <v>1</v>
      </c>
      <c r="M16" s="21">
        <v>14</v>
      </c>
      <c r="N16" s="41">
        <v>4</v>
      </c>
      <c r="O16" s="13"/>
      <c r="P16" s="42">
        <v>56</v>
      </c>
      <c r="Q16" s="51">
        <f t="shared" si="0"/>
        <v>12</v>
      </c>
      <c r="R16" s="51">
        <v>168</v>
      </c>
      <c r="S16" s="52">
        <v>14.5</v>
      </c>
      <c r="T16" s="53">
        <v>15.8</v>
      </c>
      <c r="U16" s="52" t="s">
        <v>36</v>
      </c>
      <c r="V16" s="10">
        <v>5.67E-2</v>
      </c>
      <c r="W16" s="52">
        <f t="shared" si="1"/>
        <v>43.5</v>
      </c>
      <c r="X16" s="52">
        <f t="shared" si="2"/>
        <v>47.400000000000006</v>
      </c>
      <c r="Y16" s="63">
        <f t="shared" si="3"/>
        <v>0.1701</v>
      </c>
    </row>
    <row r="17" spans="1:25" ht="15.95" customHeight="1" x14ac:dyDescent="0.15">
      <c r="A17" s="23">
        <v>26</v>
      </c>
      <c r="B17" s="78" t="s">
        <v>106</v>
      </c>
      <c r="C17" s="25"/>
      <c r="D17" s="96" t="s">
        <v>65</v>
      </c>
      <c r="E17" s="94">
        <v>1</v>
      </c>
      <c r="F17" s="20" t="s">
        <v>35</v>
      </c>
      <c r="G17" s="21">
        <v>2</v>
      </c>
      <c r="H17" s="21">
        <v>3</v>
      </c>
      <c r="I17" s="21">
        <v>3</v>
      </c>
      <c r="J17" s="21">
        <v>3</v>
      </c>
      <c r="K17" s="21">
        <v>2</v>
      </c>
      <c r="L17" s="21">
        <v>1</v>
      </c>
      <c r="M17" s="21">
        <v>14</v>
      </c>
      <c r="N17" s="41">
        <v>2</v>
      </c>
      <c r="O17" s="13"/>
      <c r="P17" s="42">
        <v>28</v>
      </c>
      <c r="Q17" s="51">
        <f t="shared" si="0"/>
        <v>2</v>
      </c>
      <c r="R17" s="51">
        <v>28</v>
      </c>
      <c r="S17" s="52">
        <v>7.3</v>
      </c>
      <c r="T17" s="53">
        <v>8.3000000000000007</v>
      </c>
      <c r="U17" s="52" t="s">
        <v>48</v>
      </c>
      <c r="V17" s="10">
        <v>3.78E-2</v>
      </c>
      <c r="W17" s="52">
        <f t="shared" si="1"/>
        <v>7.3</v>
      </c>
      <c r="X17" s="52">
        <f t="shared" si="2"/>
        <v>8.3000000000000007</v>
      </c>
      <c r="Y17" s="63">
        <f t="shared" si="3"/>
        <v>3.78E-2</v>
      </c>
    </row>
    <row r="18" spans="1:25" ht="15.95" customHeight="1" x14ac:dyDescent="0.15">
      <c r="A18" s="23">
        <v>27</v>
      </c>
      <c r="B18" s="78" t="s">
        <v>107</v>
      </c>
      <c r="C18" s="25"/>
      <c r="D18" s="96" t="s">
        <v>66</v>
      </c>
      <c r="E18" s="94">
        <v>1</v>
      </c>
      <c r="F18" s="20" t="s">
        <v>35</v>
      </c>
      <c r="G18" s="21">
        <v>2</v>
      </c>
      <c r="H18" s="21">
        <v>3</v>
      </c>
      <c r="I18" s="21">
        <v>3</v>
      </c>
      <c r="J18" s="21">
        <v>3</v>
      </c>
      <c r="K18" s="21">
        <v>2</v>
      </c>
      <c r="L18" s="21">
        <v>1</v>
      </c>
      <c r="M18" s="21">
        <v>14</v>
      </c>
      <c r="N18" s="41">
        <v>4</v>
      </c>
      <c r="O18" s="13"/>
      <c r="P18" s="42">
        <v>56</v>
      </c>
      <c r="Q18" s="51">
        <f t="shared" si="0"/>
        <v>4</v>
      </c>
      <c r="R18" s="51">
        <v>56</v>
      </c>
      <c r="S18" s="52">
        <v>14.5</v>
      </c>
      <c r="T18" s="53">
        <v>15.8</v>
      </c>
      <c r="U18" s="52" t="s">
        <v>36</v>
      </c>
      <c r="V18" s="10">
        <v>5.67E-2</v>
      </c>
      <c r="W18" s="52">
        <f t="shared" si="1"/>
        <v>14.5</v>
      </c>
      <c r="X18" s="52">
        <f t="shared" si="2"/>
        <v>15.8</v>
      </c>
      <c r="Y18" s="63">
        <f t="shared" si="3"/>
        <v>5.67E-2</v>
      </c>
    </row>
    <row r="19" spans="1:25" ht="15.95" customHeight="1" x14ac:dyDescent="0.15">
      <c r="A19" s="23">
        <v>28</v>
      </c>
      <c r="B19" s="78" t="s">
        <v>108</v>
      </c>
      <c r="C19" s="25"/>
      <c r="D19" s="96" t="s">
        <v>66</v>
      </c>
      <c r="E19" s="94">
        <v>1</v>
      </c>
      <c r="F19" s="20" t="s">
        <v>35</v>
      </c>
      <c r="G19" s="21">
        <v>2</v>
      </c>
      <c r="H19" s="21">
        <v>3</v>
      </c>
      <c r="I19" s="21">
        <v>3</v>
      </c>
      <c r="J19" s="21">
        <v>3</v>
      </c>
      <c r="K19" s="21">
        <v>2</v>
      </c>
      <c r="L19" s="21">
        <v>1</v>
      </c>
      <c r="M19" s="21">
        <v>14</v>
      </c>
      <c r="N19" s="41">
        <v>2</v>
      </c>
      <c r="O19" s="13"/>
      <c r="P19" s="42">
        <v>28</v>
      </c>
      <c r="Q19" s="51">
        <f t="shared" si="0"/>
        <v>2</v>
      </c>
      <c r="R19" s="51">
        <v>28</v>
      </c>
      <c r="S19" s="52">
        <v>7.3</v>
      </c>
      <c r="T19" s="53">
        <v>8.3000000000000007</v>
      </c>
      <c r="U19" s="52" t="s">
        <v>48</v>
      </c>
      <c r="V19" s="10">
        <v>3.78E-2</v>
      </c>
      <c r="W19" s="52">
        <f t="shared" si="1"/>
        <v>7.3</v>
      </c>
      <c r="X19" s="52">
        <f t="shared" si="2"/>
        <v>8.3000000000000007</v>
      </c>
      <c r="Y19" s="63">
        <f t="shared" si="3"/>
        <v>3.78E-2</v>
      </c>
    </row>
    <row r="20" spans="1:25" ht="15.95" customHeight="1" x14ac:dyDescent="0.15">
      <c r="A20" s="23">
        <v>29</v>
      </c>
      <c r="B20" s="78" t="s">
        <v>109</v>
      </c>
      <c r="C20" s="25"/>
      <c r="D20" s="96" t="s">
        <v>67</v>
      </c>
      <c r="E20" s="94">
        <v>1</v>
      </c>
      <c r="F20" s="20" t="s">
        <v>35</v>
      </c>
      <c r="G20" s="21">
        <v>2</v>
      </c>
      <c r="H20" s="21">
        <v>3</v>
      </c>
      <c r="I20" s="21">
        <v>3</v>
      </c>
      <c r="J20" s="21">
        <v>3</v>
      </c>
      <c r="K20" s="21">
        <v>2</v>
      </c>
      <c r="L20" s="21">
        <v>1</v>
      </c>
      <c r="M20" s="21">
        <v>14</v>
      </c>
      <c r="N20" s="41">
        <v>4</v>
      </c>
      <c r="O20" s="13"/>
      <c r="P20" s="42">
        <v>56</v>
      </c>
      <c r="Q20" s="51">
        <f t="shared" si="0"/>
        <v>4</v>
      </c>
      <c r="R20" s="51">
        <v>56</v>
      </c>
      <c r="S20" s="52">
        <v>14.5</v>
      </c>
      <c r="T20" s="53">
        <v>15.8</v>
      </c>
      <c r="U20" s="52" t="s">
        <v>36</v>
      </c>
      <c r="V20" s="10">
        <v>5.67E-2</v>
      </c>
      <c r="W20" s="52">
        <f t="shared" si="1"/>
        <v>14.5</v>
      </c>
      <c r="X20" s="52">
        <f t="shared" si="2"/>
        <v>15.8</v>
      </c>
      <c r="Y20" s="63">
        <f t="shared" si="3"/>
        <v>5.67E-2</v>
      </c>
    </row>
    <row r="21" spans="1:25" ht="15.95" customHeight="1" x14ac:dyDescent="0.15">
      <c r="A21" s="23">
        <v>30</v>
      </c>
      <c r="B21" s="78" t="s">
        <v>110</v>
      </c>
      <c r="C21" s="25"/>
      <c r="D21" s="95" t="s">
        <v>68</v>
      </c>
      <c r="E21" s="94">
        <v>1</v>
      </c>
      <c r="F21" s="20" t="s">
        <v>35</v>
      </c>
      <c r="G21" s="21">
        <v>2</v>
      </c>
      <c r="H21" s="21">
        <v>3</v>
      </c>
      <c r="I21" s="21">
        <v>3</v>
      </c>
      <c r="J21" s="21">
        <v>3</v>
      </c>
      <c r="K21" s="21">
        <v>2</v>
      </c>
      <c r="L21" s="21">
        <v>1</v>
      </c>
      <c r="M21" s="21">
        <v>14</v>
      </c>
      <c r="N21" s="41">
        <v>1</v>
      </c>
      <c r="O21" s="13"/>
      <c r="P21" s="42">
        <v>14</v>
      </c>
      <c r="Q21" s="51">
        <f t="shared" si="0"/>
        <v>1</v>
      </c>
      <c r="R21" s="51">
        <v>14</v>
      </c>
      <c r="S21" s="52">
        <v>3.7</v>
      </c>
      <c r="T21" s="53">
        <v>4.7</v>
      </c>
      <c r="U21" s="52" t="s">
        <v>46</v>
      </c>
      <c r="V21" s="10">
        <v>2.8400000000000002E-2</v>
      </c>
      <c r="W21" s="52">
        <f t="shared" si="1"/>
        <v>3.7</v>
      </c>
      <c r="X21" s="52">
        <f t="shared" si="2"/>
        <v>4.7</v>
      </c>
      <c r="Y21" s="63">
        <f t="shared" si="3"/>
        <v>2.8400000000000002E-2</v>
      </c>
    </row>
    <row r="22" spans="1:25" ht="15.95" customHeight="1" x14ac:dyDescent="0.15">
      <c r="A22" s="23">
        <v>31</v>
      </c>
      <c r="B22" s="78" t="s">
        <v>111</v>
      </c>
      <c r="C22" s="25"/>
      <c r="D22" s="95" t="s">
        <v>69</v>
      </c>
      <c r="E22" s="94">
        <v>1</v>
      </c>
      <c r="F22" s="20" t="s">
        <v>35</v>
      </c>
      <c r="G22" s="21">
        <v>2</v>
      </c>
      <c r="H22" s="21">
        <v>3</v>
      </c>
      <c r="I22" s="21">
        <v>3</v>
      </c>
      <c r="J22" s="21">
        <v>3</v>
      </c>
      <c r="K22" s="21">
        <v>2</v>
      </c>
      <c r="L22" s="21">
        <v>1</v>
      </c>
      <c r="M22" s="21">
        <v>14</v>
      </c>
      <c r="N22" s="41">
        <v>1</v>
      </c>
      <c r="O22" s="13"/>
      <c r="P22" s="42">
        <v>14</v>
      </c>
      <c r="Q22" s="51">
        <f t="shared" si="0"/>
        <v>1</v>
      </c>
      <c r="R22" s="51">
        <v>14</v>
      </c>
      <c r="S22" s="52">
        <v>3.7</v>
      </c>
      <c r="T22" s="53">
        <v>4.7</v>
      </c>
      <c r="U22" s="52" t="s">
        <v>46</v>
      </c>
      <c r="V22" s="10">
        <v>2.8400000000000002E-2</v>
      </c>
      <c r="W22" s="52">
        <f t="shared" si="1"/>
        <v>3.7</v>
      </c>
      <c r="X22" s="52">
        <f t="shared" si="2"/>
        <v>4.7</v>
      </c>
      <c r="Y22" s="63">
        <f t="shared" si="3"/>
        <v>2.8400000000000002E-2</v>
      </c>
    </row>
    <row r="23" spans="1:25" ht="15.95" customHeight="1" x14ac:dyDescent="0.15">
      <c r="A23" s="23">
        <v>32</v>
      </c>
      <c r="B23" s="78" t="s">
        <v>112</v>
      </c>
      <c r="C23" s="25"/>
      <c r="D23" s="93" t="s">
        <v>70</v>
      </c>
      <c r="E23" s="94">
        <v>1</v>
      </c>
      <c r="F23" s="20" t="s">
        <v>35</v>
      </c>
      <c r="G23" s="21">
        <v>2</v>
      </c>
      <c r="H23" s="21">
        <v>3</v>
      </c>
      <c r="I23" s="21">
        <v>3</v>
      </c>
      <c r="J23" s="21">
        <v>3</v>
      </c>
      <c r="K23" s="21">
        <v>2</v>
      </c>
      <c r="L23" s="21">
        <v>1</v>
      </c>
      <c r="M23" s="21">
        <v>14</v>
      </c>
      <c r="N23" s="41">
        <v>2</v>
      </c>
      <c r="O23" s="13"/>
      <c r="P23" s="42">
        <v>28</v>
      </c>
      <c r="Q23" s="51">
        <f t="shared" si="0"/>
        <v>2</v>
      </c>
      <c r="R23" s="51">
        <v>28</v>
      </c>
      <c r="S23" s="52">
        <v>7.3</v>
      </c>
      <c r="T23" s="53">
        <v>8.3000000000000007</v>
      </c>
      <c r="U23" s="52" t="s">
        <v>48</v>
      </c>
      <c r="V23" s="10">
        <v>3.78E-2</v>
      </c>
      <c r="W23" s="52">
        <f t="shared" si="1"/>
        <v>7.3</v>
      </c>
      <c r="X23" s="52">
        <f t="shared" si="2"/>
        <v>8.3000000000000007</v>
      </c>
      <c r="Y23" s="63">
        <f t="shared" si="3"/>
        <v>3.78E-2</v>
      </c>
    </row>
    <row r="24" spans="1:25" ht="15.95" customHeight="1" x14ac:dyDescent="0.15">
      <c r="A24" s="23">
        <v>33</v>
      </c>
      <c r="B24" s="78" t="s">
        <v>113</v>
      </c>
      <c r="C24" s="25"/>
      <c r="D24" s="96" t="s">
        <v>71</v>
      </c>
      <c r="E24" s="94">
        <v>1</v>
      </c>
      <c r="F24" s="20" t="s">
        <v>35</v>
      </c>
      <c r="G24" s="21">
        <v>2</v>
      </c>
      <c r="H24" s="21">
        <v>3</v>
      </c>
      <c r="I24" s="21">
        <v>3</v>
      </c>
      <c r="J24" s="21">
        <v>3</v>
      </c>
      <c r="K24" s="21">
        <v>2</v>
      </c>
      <c r="L24" s="21">
        <v>1</v>
      </c>
      <c r="M24" s="21">
        <v>14</v>
      </c>
      <c r="N24" s="41">
        <v>3</v>
      </c>
      <c r="O24" s="13"/>
      <c r="P24" s="42">
        <v>42</v>
      </c>
      <c r="Q24" s="51">
        <f t="shared" si="0"/>
        <v>3</v>
      </c>
      <c r="R24" s="51">
        <v>42</v>
      </c>
      <c r="S24" s="52">
        <v>14.5</v>
      </c>
      <c r="T24" s="53">
        <v>15.8</v>
      </c>
      <c r="U24" s="52" t="s">
        <v>36</v>
      </c>
      <c r="V24" s="10">
        <v>5.67E-2</v>
      </c>
      <c r="W24" s="52">
        <f t="shared" si="1"/>
        <v>14.5</v>
      </c>
      <c r="X24" s="52">
        <f t="shared" si="2"/>
        <v>15.8</v>
      </c>
      <c r="Y24" s="63">
        <f t="shared" si="3"/>
        <v>5.67E-2</v>
      </c>
    </row>
    <row r="25" spans="1:25" ht="15.95" customHeight="1" x14ac:dyDescent="0.15">
      <c r="A25" s="23" t="s">
        <v>72</v>
      </c>
      <c r="B25" s="78" t="s">
        <v>114</v>
      </c>
      <c r="C25" s="25"/>
      <c r="D25" s="95" t="s">
        <v>55</v>
      </c>
      <c r="E25" s="94">
        <v>9</v>
      </c>
      <c r="F25" s="26" t="s">
        <v>43</v>
      </c>
      <c r="G25" s="21">
        <v>2</v>
      </c>
      <c r="H25" s="21">
        <v>3</v>
      </c>
      <c r="I25" s="21">
        <v>3</v>
      </c>
      <c r="J25" s="21">
        <v>3</v>
      </c>
      <c r="K25" s="21">
        <v>2</v>
      </c>
      <c r="L25" s="21">
        <v>1</v>
      </c>
      <c r="M25" s="21">
        <v>14</v>
      </c>
      <c r="N25" s="41">
        <v>4</v>
      </c>
      <c r="O25" s="13"/>
      <c r="P25" s="42">
        <v>56</v>
      </c>
      <c r="Q25" s="51">
        <f t="shared" si="0"/>
        <v>36</v>
      </c>
      <c r="R25" s="51">
        <v>504</v>
      </c>
      <c r="S25" s="52">
        <v>14.5</v>
      </c>
      <c r="T25" s="53">
        <v>15.8</v>
      </c>
      <c r="U25" s="52" t="s">
        <v>36</v>
      </c>
      <c r="V25" s="10">
        <v>5.67E-2</v>
      </c>
      <c r="W25" s="52">
        <f t="shared" si="1"/>
        <v>130.5</v>
      </c>
      <c r="X25" s="52">
        <f t="shared" si="2"/>
        <v>142.20000000000002</v>
      </c>
      <c r="Y25" s="63">
        <f t="shared" si="3"/>
        <v>0.51029999999999998</v>
      </c>
    </row>
    <row r="26" spans="1:25" ht="15.95" customHeight="1" x14ac:dyDescent="0.15">
      <c r="A26" s="23">
        <v>43</v>
      </c>
      <c r="B26" s="78" t="s">
        <v>115</v>
      </c>
      <c r="C26" s="25"/>
      <c r="D26" s="95" t="s">
        <v>55</v>
      </c>
      <c r="E26" s="94">
        <v>1</v>
      </c>
      <c r="F26" s="26" t="s">
        <v>43</v>
      </c>
      <c r="G26" s="21">
        <v>2</v>
      </c>
      <c r="H26" s="21">
        <v>3</v>
      </c>
      <c r="I26" s="21">
        <v>3</v>
      </c>
      <c r="J26" s="21">
        <v>3</v>
      </c>
      <c r="K26" s="21">
        <v>2</v>
      </c>
      <c r="L26" s="21">
        <v>1</v>
      </c>
      <c r="M26" s="21">
        <v>14</v>
      </c>
      <c r="N26" s="41">
        <v>1</v>
      </c>
      <c r="O26" s="13"/>
      <c r="P26" s="42">
        <v>14</v>
      </c>
      <c r="Q26" s="51">
        <f t="shared" si="0"/>
        <v>1</v>
      </c>
      <c r="R26" s="51">
        <v>14</v>
      </c>
      <c r="S26" s="52">
        <v>3.7</v>
      </c>
      <c r="T26" s="53">
        <v>4.7</v>
      </c>
      <c r="U26" s="52" t="s">
        <v>46</v>
      </c>
      <c r="V26" s="10">
        <v>2.8400000000000002E-2</v>
      </c>
      <c r="W26" s="52">
        <f t="shared" si="1"/>
        <v>3.7</v>
      </c>
      <c r="X26" s="52">
        <f t="shared" si="2"/>
        <v>4.7</v>
      </c>
      <c r="Y26" s="63">
        <f t="shared" si="3"/>
        <v>2.8400000000000002E-2</v>
      </c>
    </row>
    <row r="27" spans="1:25" ht="15.95" customHeight="1" x14ac:dyDescent="0.15">
      <c r="A27" s="23" t="s">
        <v>73</v>
      </c>
      <c r="B27" s="78" t="s">
        <v>116</v>
      </c>
      <c r="C27" s="25"/>
      <c r="D27" s="93" t="s">
        <v>58</v>
      </c>
      <c r="E27" s="94">
        <v>2</v>
      </c>
      <c r="F27" s="26" t="s">
        <v>43</v>
      </c>
      <c r="G27" s="21">
        <v>2</v>
      </c>
      <c r="H27" s="21">
        <v>3</v>
      </c>
      <c r="I27" s="21">
        <v>3</v>
      </c>
      <c r="J27" s="21">
        <v>3</v>
      </c>
      <c r="K27" s="21">
        <v>2</v>
      </c>
      <c r="L27" s="21">
        <v>1</v>
      </c>
      <c r="M27" s="21">
        <v>14</v>
      </c>
      <c r="N27" s="41">
        <v>4</v>
      </c>
      <c r="O27" s="13"/>
      <c r="P27" s="42">
        <v>56</v>
      </c>
      <c r="Q27" s="51">
        <f t="shared" si="0"/>
        <v>8</v>
      </c>
      <c r="R27" s="51">
        <v>112</v>
      </c>
      <c r="S27" s="52">
        <v>14.5</v>
      </c>
      <c r="T27" s="53">
        <v>15.8</v>
      </c>
      <c r="U27" s="52" t="s">
        <v>36</v>
      </c>
      <c r="V27" s="10">
        <v>5.67E-2</v>
      </c>
      <c r="W27" s="52">
        <f t="shared" si="1"/>
        <v>29</v>
      </c>
      <c r="X27" s="52">
        <f t="shared" si="2"/>
        <v>31.6</v>
      </c>
      <c r="Y27" s="63">
        <f t="shared" si="3"/>
        <v>0.1134</v>
      </c>
    </row>
    <row r="28" spans="1:25" ht="15.95" customHeight="1" x14ac:dyDescent="0.15">
      <c r="A28" s="23">
        <v>46</v>
      </c>
      <c r="B28" s="78" t="s">
        <v>117</v>
      </c>
      <c r="C28" s="25"/>
      <c r="D28" s="93" t="s">
        <v>58</v>
      </c>
      <c r="E28" s="94">
        <v>1</v>
      </c>
      <c r="F28" s="26" t="s">
        <v>43</v>
      </c>
      <c r="G28" s="21">
        <v>2</v>
      </c>
      <c r="H28" s="21">
        <v>3</v>
      </c>
      <c r="I28" s="21">
        <v>3</v>
      </c>
      <c r="J28" s="21">
        <v>3</v>
      </c>
      <c r="K28" s="21">
        <v>2</v>
      </c>
      <c r="L28" s="21">
        <v>1</v>
      </c>
      <c r="M28" s="21">
        <v>14</v>
      </c>
      <c r="N28" s="41">
        <v>2</v>
      </c>
      <c r="O28" s="13"/>
      <c r="P28" s="42">
        <v>28</v>
      </c>
      <c r="Q28" s="51">
        <f t="shared" si="0"/>
        <v>2</v>
      </c>
      <c r="R28" s="51">
        <v>28</v>
      </c>
      <c r="S28" s="52">
        <v>7.3</v>
      </c>
      <c r="T28" s="53">
        <v>8.3000000000000007</v>
      </c>
      <c r="U28" s="52" t="s">
        <v>48</v>
      </c>
      <c r="V28" s="10">
        <v>3.78E-2</v>
      </c>
      <c r="W28" s="52">
        <f t="shared" si="1"/>
        <v>7.3</v>
      </c>
      <c r="X28" s="52">
        <f t="shared" si="2"/>
        <v>8.3000000000000007</v>
      </c>
      <c r="Y28" s="63">
        <f t="shared" si="3"/>
        <v>3.78E-2</v>
      </c>
    </row>
    <row r="29" spans="1:25" ht="15.95" customHeight="1" x14ac:dyDescent="0.15">
      <c r="A29" s="23">
        <v>47</v>
      </c>
      <c r="B29" s="78" t="s">
        <v>118</v>
      </c>
      <c r="C29" s="25"/>
      <c r="D29" s="96" t="s">
        <v>59</v>
      </c>
      <c r="E29" s="94">
        <v>1</v>
      </c>
      <c r="F29" s="26" t="s">
        <v>43</v>
      </c>
      <c r="G29" s="21">
        <v>2</v>
      </c>
      <c r="H29" s="21">
        <v>3</v>
      </c>
      <c r="I29" s="21">
        <v>3</v>
      </c>
      <c r="J29" s="21">
        <v>3</v>
      </c>
      <c r="K29" s="21">
        <v>2</v>
      </c>
      <c r="L29" s="21">
        <v>1</v>
      </c>
      <c r="M29" s="21">
        <v>14</v>
      </c>
      <c r="N29" s="41">
        <v>4</v>
      </c>
      <c r="O29" s="13"/>
      <c r="P29" s="42">
        <v>56</v>
      </c>
      <c r="Q29" s="51">
        <f t="shared" si="0"/>
        <v>4</v>
      </c>
      <c r="R29" s="51">
        <v>56</v>
      </c>
      <c r="S29" s="52">
        <v>14.5</v>
      </c>
      <c r="T29" s="53">
        <v>15.8</v>
      </c>
      <c r="U29" s="52" t="s">
        <v>36</v>
      </c>
      <c r="V29" s="10">
        <v>5.67E-2</v>
      </c>
      <c r="W29" s="52">
        <f t="shared" si="1"/>
        <v>14.5</v>
      </c>
      <c r="X29" s="52">
        <f t="shared" si="2"/>
        <v>15.8</v>
      </c>
      <c r="Y29" s="63">
        <f t="shared" si="3"/>
        <v>5.67E-2</v>
      </c>
    </row>
    <row r="30" spans="1:25" ht="15.95" customHeight="1" x14ac:dyDescent="0.15">
      <c r="A30" s="23">
        <v>48</v>
      </c>
      <c r="B30" s="78" t="s">
        <v>119</v>
      </c>
      <c r="C30" s="25"/>
      <c r="D30" s="96" t="s">
        <v>59</v>
      </c>
      <c r="E30" s="94">
        <v>1</v>
      </c>
      <c r="F30" s="26" t="s">
        <v>43</v>
      </c>
      <c r="G30" s="21">
        <v>2</v>
      </c>
      <c r="H30" s="21">
        <v>3</v>
      </c>
      <c r="I30" s="21">
        <v>3</v>
      </c>
      <c r="J30" s="21">
        <v>3</v>
      </c>
      <c r="K30" s="21">
        <v>2</v>
      </c>
      <c r="L30" s="21">
        <v>1</v>
      </c>
      <c r="M30" s="21">
        <v>14</v>
      </c>
      <c r="N30" s="41">
        <v>2</v>
      </c>
      <c r="O30" s="13"/>
      <c r="P30" s="42">
        <v>28</v>
      </c>
      <c r="Q30" s="51">
        <v>2</v>
      </c>
      <c r="R30" s="51">
        <v>28</v>
      </c>
      <c r="S30" s="52">
        <v>7.3</v>
      </c>
      <c r="T30" s="53">
        <v>8.3000000000000007</v>
      </c>
      <c r="U30" s="52" t="s">
        <v>48</v>
      </c>
      <c r="V30" s="10">
        <v>3.78E-2</v>
      </c>
      <c r="W30" s="52">
        <f t="shared" si="1"/>
        <v>7.3</v>
      </c>
      <c r="X30" s="52">
        <f t="shared" si="2"/>
        <v>8.3000000000000007</v>
      </c>
      <c r="Y30" s="63">
        <f t="shared" si="3"/>
        <v>3.78E-2</v>
      </c>
    </row>
    <row r="31" spans="1:25" ht="15.95" customHeight="1" x14ac:dyDescent="0.15">
      <c r="A31" s="23" t="s">
        <v>74</v>
      </c>
      <c r="B31" s="78" t="s">
        <v>120</v>
      </c>
      <c r="C31" s="25"/>
      <c r="D31" s="96" t="s">
        <v>61</v>
      </c>
      <c r="E31" s="94">
        <v>2</v>
      </c>
      <c r="F31" s="26" t="s">
        <v>43</v>
      </c>
      <c r="G31" s="21">
        <v>2</v>
      </c>
      <c r="H31" s="21">
        <v>3</v>
      </c>
      <c r="I31" s="21">
        <v>3</v>
      </c>
      <c r="J31" s="21">
        <v>3</v>
      </c>
      <c r="K31" s="21">
        <v>2</v>
      </c>
      <c r="L31" s="21">
        <v>1</v>
      </c>
      <c r="M31" s="21">
        <v>14</v>
      </c>
      <c r="N31" s="41">
        <v>4</v>
      </c>
      <c r="O31" s="13"/>
      <c r="P31" s="42">
        <v>56</v>
      </c>
      <c r="Q31" s="51">
        <f>N31*E31</f>
        <v>8</v>
      </c>
      <c r="R31" s="51">
        <v>112</v>
      </c>
      <c r="S31" s="52">
        <v>14.5</v>
      </c>
      <c r="T31" s="53">
        <v>15.8</v>
      </c>
      <c r="U31" s="52" t="s">
        <v>36</v>
      </c>
      <c r="V31" s="10">
        <v>5.67E-2</v>
      </c>
      <c r="W31" s="52">
        <f t="shared" si="1"/>
        <v>29</v>
      </c>
      <c r="X31" s="52">
        <f t="shared" si="2"/>
        <v>31.6</v>
      </c>
      <c r="Y31" s="63">
        <f t="shared" si="3"/>
        <v>0.1134</v>
      </c>
    </row>
    <row r="32" spans="1:25" ht="15.95" customHeight="1" x14ac:dyDescent="0.15">
      <c r="A32" s="23" t="s">
        <v>75</v>
      </c>
      <c r="B32" s="78" t="s">
        <v>121</v>
      </c>
      <c r="C32" s="25"/>
      <c r="D32" s="96" t="s">
        <v>63</v>
      </c>
      <c r="E32" s="94">
        <v>2</v>
      </c>
      <c r="F32" s="26" t="s">
        <v>43</v>
      </c>
      <c r="G32" s="21">
        <v>2</v>
      </c>
      <c r="H32" s="21">
        <v>3</v>
      </c>
      <c r="I32" s="21">
        <v>3</v>
      </c>
      <c r="J32" s="21">
        <v>3</v>
      </c>
      <c r="K32" s="21">
        <v>2</v>
      </c>
      <c r="L32" s="21">
        <v>1</v>
      </c>
      <c r="M32" s="21">
        <v>14</v>
      </c>
      <c r="N32" s="41">
        <v>4</v>
      </c>
      <c r="O32" s="13"/>
      <c r="P32" s="42">
        <v>56</v>
      </c>
      <c r="Q32" s="51">
        <f t="shared" ref="Q32:Q42" si="4">N32*E32</f>
        <v>8</v>
      </c>
      <c r="R32" s="51">
        <v>112</v>
      </c>
      <c r="S32" s="52">
        <v>14.5</v>
      </c>
      <c r="T32" s="53">
        <v>15.8</v>
      </c>
      <c r="U32" s="52" t="s">
        <v>36</v>
      </c>
      <c r="V32" s="10">
        <v>5.67E-2</v>
      </c>
      <c r="W32" s="52">
        <f t="shared" ref="W32:W42" si="5">S32*E32</f>
        <v>29</v>
      </c>
      <c r="X32" s="52">
        <f t="shared" si="2"/>
        <v>31.6</v>
      </c>
      <c r="Y32" s="63">
        <f t="shared" si="3"/>
        <v>0.1134</v>
      </c>
    </row>
    <row r="33" spans="1:25" ht="15.95" customHeight="1" x14ac:dyDescent="0.15">
      <c r="A33" s="23">
        <v>53</v>
      </c>
      <c r="B33" s="78" t="s">
        <v>122</v>
      </c>
      <c r="C33" s="25"/>
      <c r="D33" s="96" t="s">
        <v>63</v>
      </c>
      <c r="E33" s="94">
        <v>1</v>
      </c>
      <c r="F33" s="26" t="s">
        <v>43</v>
      </c>
      <c r="G33" s="21">
        <v>2</v>
      </c>
      <c r="H33" s="21">
        <v>3</v>
      </c>
      <c r="I33" s="21">
        <v>3</v>
      </c>
      <c r="J33" s="21">
        <v>3</v>
      </c>
      <c r="K33" s="21">
        <v>2</v>
      </c>
      <c r="L33" s="21">
        <v>1</v>
      </c>
      <c r="M33" s="21">
        <v>14</v>
      </c>
      <c r="N33" s="41">
        <v>1</v>
      </c>
      <c r="O33" s="13"/>
      <c r="P33" s="42">
        <v>14</v>
      </c>
      <c r="Q33" s="51">
        <f t="shared" si="4"/>
        <v>1</v>
      </c>
      <c r="R33" s="51">
        <v>14</v>
      </c>
      <c r="S33" s="52">
        <v>3.7</v>
      </c>
      <c r="T33" s="53">
        <v>4.7</v>
      </c>
      <c r="U33" s="52" t="s">
        <v>46</v>
      </c>
      <c r="V33" s="10">
        <v>2.8400000000000002E-2</v>
      </c>
      <c r="W33" s="52">
        <f t="shared" si="5"/>
        <v>3.7</v>
      </c>
      <c r="X33" s="52">
        <f t="shared" si="2"/>
        <v>4.7</v>
      </c>
      <c r="Y33" s="63">
        <f t="shared" si="3"/>
        <v>2.8400000000000002E-2</v>
      </c>
    </row>
    <row r="34" spans="1:25" ht="15.95" customHeight="1" x14ac:dyDescent="0.15">
      <c r="A34" s="23" t="s">
        <v>76</v>
      </c>
      <c r="B34" s="78" t="s">
        <v>123</v>
      </c>
      <c r="C34" s="25"/>
      <c r="D34" s="96" t="s">
        <v>65</v>
      </c>
      <c r="E34" s="94">
        <v>3</v>
      </c>
      <c r="F34" s="26" t="s">
        <v>43</v>
      </c>
      <c r="G34" s="21">
        <v>2</v>
      </c>
      <c r="H34" s="21">
        <v>3</v>
      </c>
      <c r="I34" s="21">
        <v>3</v>
      </c>
      <c r="J34" s="21">
        <v>3</v>
      </c>
      <c r="K34" s="21">
        <v>2</v>
      </c>
      <c r="L34" s="21">
        <v>1</v>
      </c>
      <c r="M34" s="21">
        <v>14</v>
      </c>
      <c r="N34" s="41">
        <v>4</v>
      </c>
      <c r="O34" s="13"/>
      <c r="P34" s="42">
        <v>56</v>
      </c>
      <c r="Q34" s="51">
        <f t="shared" si="4"/>
        <v>12</v>
      </c>
      <c r="R34" s="51">
        <v>168</v>
      </c>
      <c r="S34" s="52">
        <v>14.5</v>
      </c>
      <c r="T34" s="53">
        <v>15.8</v>
      </c>
      <c r="U34" s="52" t="s">
        <v>36</v>
      </c>
      <c r="V34" s="10">
        <v>5.67E-2</v>
      </c>
      <c r="W34" s="52">
        <f t="shared" si="5"/>
        <v>43.5</v>
      </c>
      <c r="X34" s="52">
        <f t="shared" si="2"/>
        <v>47.400000000000006</v>
      </c>
      <c r="Y34" s="63">
        <f t="shared" si="3"/>
        <v>0.1701</v>
      </c>
    </row>
    <row r="35" spans="1:25" ht="15.95" customHeight="1" x14ac:dyDescent="0.15">
      <c r="A35" s="23">
        <v>57</v>
      </c>
      <c r="B35" s="78" t="s">
        <v>124</v>
      </c>
      <c r="C35" s="25"/>
      <c r="D35" s="96" t="s">
        <v>65</v>
      </c>
      <c r="E35" s="94">
        <v>1</v>
      </c>
      <c r="F35" s="26" t="s">
        <v>43</v>
      </c>
      <c r="G35" s="21">
        <v>2</v>
      </c>
      <c r="H35" s="21">
        <v>3</v>
      </c>
      <c r="I35" s="21">
        <v>3</v>
      </c>
      <c r="J35" s="21">
        <v>3</v>
      </c>
      <c r="K35" s="21">
        <v>2</v>
      </c>
      <c r="L35" s="21">
        <v>1</v>
      </c>
      <c r="M35" s="21">
        <v>14</v>
      </c>
      <c r="N35" s="41">
        <v>2</v>
      </c>
      <c r="O35" s="13"/>
      <c r="P35" s="42">
        <v>28</v>
      </c>
      <c r="Q35" s="51">
        <f t="shared" si="4"/>
        <v>2</v>
      </c>
      <c r="R35" s="51">
        <v>28</v>
      </c>
      <c r="S35" s="52">
        <v>7.3</v>
      </c>
      <c r="T35" s="53">
        <v>8.3000000000000007</v>
      </c>
      <c r="U35" s="52" t="s">
        <v>48</v>
      </c>
      <c r="V35" s="10">
        <v>3.78E-2</v>
      </c>
      <c r="W35" s="52">
        <f t="shared" si="5"/>
        <v>7.3</v>
      </c>
      <c r="X35" s="52">
        <f t="shared" si="2"/>
        <v>8.3000000000000007</v>
      </c>
      <c r="Y35" s="63">
        <f t="shared" si="3"/>
        <v>3.78E-2</v>
      </c>
    </row>
    <row r="36" spans="1:25" ht="15.95" customHeight="1" x14ac:dyDescent="0.15">
      <c r="A36" s="23">
        <v>58</v>
      </c>
      <c r="B36" s="78" t="s">
        <v>125</v>
      </c>
      <c r="C36" s="25"/>
      <c r="D36" s="96" t="s">
        <v>66</v>
      </c>
      <c r="E36" s="94">
        <v>1</v>
      </c>
      <c r="F36" s="26" t="s">
        <v>43</v>
      </c>
      <c r="G36" s="21">
        <v>2</v>
      </c>
      <c r="H36" s="21">
        <v>3</v>
      </c>
      <c r="I36" s="21">
        <v>3</v>
      </c>
      <c r="J36" s="21">
        <v>3</v>
      </c>
      <c r="K36" s="21">
        <v>2</v>
      </c>
      <c r="L36" s="21">
        <v>1</v>
      </c>
      <c r="M36" s="21">
        <v>14</v>
      </c>
      <c r="N36" s="41">
        <v>4</v>
      </c>
      <c r="O36" s="13"/>
      <c r="P36" s="42">
        <v>56</v>
      </c>
      <c r="Q36" s="51">
        <f t="shared" si="4"/>
        <v>4</v>
      </c>
      <c r="R36" s="51">
        <v>56</v>
      </c>
      <c r="S36" s="52">
        <v>14.5</v>
      </c>
      <c r="T36" s="53">
        <v>15.8</v>
      </c>
      <c r="U36" s="52" t="s">
        <v>36</v>
      </c>
      <c r="V36" s="10">
        <v>5.67E-2</v>
      </c>
      <c r="W36" s="52">
        <f t="shared" si="5"/>
        <v>14.5</v>
      </c>
      <c r="X36" s="52">
        <f t="shared" si="2"/>
        <v>15.8</v>
      </c>
      <c r="Y36" s="63">
        <f t="shared" si="3"/>
        <v>5.67E-2</v>
      </c>
    </row>
    <row r="37" spans="1:25" ht="15.95" customHeight="1" x14ac:dyDescent="0.15">
      <c r="A37" s="23">
        <v>59</v>
      </c>
      <c r="B37" s="78" t="s">
        <v>126</v>
      </c>
      <c r="C37" s="25"/>
      <c r="D37" s="96" t="s">
        <v>66</v>
      </c>
      <c r="E37" s="94">
        <v>1</v>
      </c>
      <c r="F37" s="26" t="s">
        <v>43</v>
      </c>
      <c r="G37" s="21">
        <v>2</v>
      </c>
      <c r="H37" s="21">
        <v>3</v>
      </c>
      <c r="I37" s="21">
        <v>3</v>
      </c>
      <c r="J37" s="21">
        <v>3</v>
      </c>
      <c r="K37" s="21">
        <v>2</v>
      </c>
      <c r="L37" s="21">
        <v>1</v>
      </c>
      <c r="M37" s="21">
        <v>14</v>
      </c>
      <c r="N37" s="41">
        <v>1</v>
      </c>
      <c r="O37" s="13"/>
      <c r="P37" s="42">
        <v>14</v>
      </c>
      <c r="Q37" s="51">
        <f t="shared" si="4"/>
        <v>1</v>
      </c>
      <c r="R37" s="51">
        <v>14</v>
      </c>
      <c r="S37" s="52">
        <v>3.7</v>
      </c>
      <c r="T37" s="53">
        <v>4.7</v>
      </c>
      <c r="U37" s="52" t="s">
        <v>46</v>
      </c>
      <c r="V37" s="10">
        <v>2.8400000000000002E-2</v>
      </c>
      <c r="W37" s="52">
        <f t="shared" si="5"/>
        <v>3.7</v>
      </c>
      <c r="X37" s="52">
        <f t="shared" si="2"/>
        <v>4.7</v>
      </c>
      <c r="Y37" s="63">
        <f t="shared" si="3"/>
        <v>2.8400000000000002E-2</v>
      </c>
    </row>
    <row r="38" spans="1:25" ht="15.95" customHeight="1" x14ac:dyDescent="0.15">
      <c r="A38" s="23">
        <v>60</v>
      </c>
      <c r="B38" s="78" t="s">
        <v>127</v>
      </c>
      <c r="C38" s="25"/>
      <c r="D38" s="96" t="s">
        <v>67</v>
      </c>
      <c r="E38" s="94">
        <v>1</v>
      </c>
      <c r="F38" s="26" t="s">
        <v>43</v>
      </c>
      <c r="G38" s="21">
        <v>2</v>
      </c>
      <c r="H38" s="21">
        <v>3</v>
      </c>
      <c r="I38" s="21">
        <v>3</v>
      </c>
      <c r="J38" s="21">
        <v>3</v>
      </c>
      <c r="K38" s="21">
        <v>2</v>
      </c>
      <c r="L38" s="21">
        <v>1</v>
      </c>
      <c r="M38" s="21">
        <v>14</v>
      </c>
      <c r="N38" s="41">
        <v>4</v>
      </c>
      <c r="O38" s="13"/>
      <c r="P38" s="42">
        <v>56</v>
      </c>
      <c r="Q38" s="51">
        <f t="shared" si="4"/>
        <v>4</v>
      </c>
      <c r="R38" s="51">
        <v>56</v>
      </c>
      <c r="S38" s="52">
        <v>14.5</v>
      </c>
      <c r="T38" s="53">
        <v>15.8</v>
      </c>
      <c r="U38" s="52" t="s">
        <v>36</v>
      </c>
      <c r="V38" s="10">
        <v>5.67E-2</v>
      </c>
      <c r="W38" s="52">
        <f t="shared" si="5"/>
        <v>14.5</v>
      </c>
      <c r="X38" s="52">
        <f t="shared" si="2"/>
        <v>15.8</v>
      </c>
      <c r="Y38" s="63">
        <f t="shared" si="3"/>
        <v>5.67E-2</v>
      </c>
    </row>
    <row r="39" spans="1:25" ht="15.95" customHeight="1" x14ac:dyDescent="0.15">
      <c r="A39" s="23">
        <v>61</v>
      </c>
      <c r="B39" s="78" t="s">
        <v>128</v>
      </c>
      <c r="C39" s="25"/>
      <c r="D39" s="95" t="s">
        <v>68</v>
      </c>
      <c r="E39" s="94">
        <v>1</v>
      </c>
      <c r="F39" s="26" t="s">
        <v>43</v>
      </c>
      <c r="G39" s="21">
        <v>2</v>
      </c>
      <c r="H39" s="21">
        <v>3</v>
      </c>
      <c r="I39" s="21">
        <v>3</v>
      </c>
      <c r="J39" s="21">
        <v>3</v>
      </c>
      <c r="K39" s="21">
        <v>2</v>
      </c>
      <c r="L39" s="21">
        <v>1</v>
      </c>
      <c r="M39" s="21">
        <v>14</v>
      </c>
      <c r="N39" s="41">
        <v>1</v>
      </c>
      <c r="O39" s="13"/>
      <c r="P39" s="42">
        <v>14</v>
      </c>
      <c r="Q39" s="51">
        <f t="shared" si="4"/>
        <v>1</v>
      </c>
      <c r="R39" s="51">
        <v>14</v>
      </c>
      <c r="S39" s="52">
        <v>3.7</v>
      </c>
      <c r="T39" s="53">
        <v>4.7</v>
      </c>
      <c r="U39" s="52" t="s">
        <v>46</v>
      </c>
      <c r="V39" s="10">
        <v>2.8400000000000002E-2</v>
      </c>
      <c r="W39" s="52">
        <f t="shared" si="5"/>
        <v>3.7</v>
      </c>
      <c r="X39" s="52">
        <f t="shared" si="2"/>
        <v>4.7</v>
      </c>
      <c r="Y39" s="63">
        <f t="shared" si="3"/>
        <v>2.8400000000000002E-2</v>
      </c>
    </row>
    <row r="40" spans="1:25" ht="15.95" customHeight="1" x14ac:dyDescent="0.15">
      <c r="A40" s="23">
        <v>62</v>
      </c>
      <c r="B40" s="78" t="s">
        <v>129</v>
      </c>
      <c r="C40" s="25"/>
      <c r="D40" s="95" t="s">
        <v>69</v>
      </c>
      <c r="E40" s="94">
        <v>1</v>
      </c>
      <c r="F40" s="26" t="s">
        <v>43</v>
      </c>
      <c r="G40" s="21">
        <v>2</v>
      </c>
      <c r="H40" s="21">
        <v>3</v>
      </c>
      <c r="I40" s="21">
        <v>3</v>
      </c>
      <c r="J40" s="21">
        <v>3</v>
      </c>
      <c r="K40" s="21">
        <v>2</v>
      </c>
      <c r="L40" s="21">
        <v>1</v>
      </c>
      <c r="M40" s="21">
        <v>14</v>
      </c>
      <c r="N40" s="41">
        <v>1</v>
      </c>
      <c r="O40" s="13"/>
      <c r="P40" s="42">
        <v>14</v>
      </c>
      <c r="Q40" s="51">
        <f t="shared" si="4"/>
        <v>1</v>
      </c>
      <c r="R40" s="51">
        <v>14</v>
      </c>
      <c r="S40" s="52">
        <v>3.7</v>
      </c>
      <c r="T40" s="53">
        <v>4.7</v>
      </c>
      <c r="U40" s="52" t="s">
        <v>46</v>
      </c>
      <c r="V40" s="10">
        <v>2.8400000000000002E-2</v>
      </c>
      <c r="W40" s="52">
        <f t="shared" si="5"/>
        <v>3.7</v>
      </c>
      <c r="X40" s="52">
        <f t="shared" si="2"/>
        <v>4.7</v>
      </c>
      <c r="Y40" s="63">
        <f t="shared" si="3"/>
        <v>2.8400000000000002E-2</v>
      </c>
    </row>
    <row r="41" spans="1:25" ht="15.95" customHeight="1" x14ac:dyDescent="0.15">
      <c r="A41" s="23">
        <v>63</v>
      </c>
      <c r="B41" s="78" t="s">
        <v>130</v>
      </c>
      <c r="C41" s="25"/>
      <c r="D41" s="93" t="s">
        <v>70</v>
      </c>
      <c r="E41" s="94">
        <v>1</v>
      </c>
      <c r="F41" s="26" t="s">
        <v>43</v>
      </c>
      <c r="G41" s="21">
        <v>2</v>
      </c>
      <c r="H41" s="21">
        <v>3</v>
      </c>
      <c r="I41" s="21">
        <v>3</v>
      </c>
      <c r="J41" s="21">
        <v>3</v>
      </c>
      <c r="K41" s="21">
        <v>2</v>
      </c>
      <c r="L41" s="21">
        <v>1</v>
      </c>
      <c r="M41" s="21">
        <v>14</v>
      </c>
      <c r="N41" s="41">
        <v>2</v>
      </c>
      <c r="O41" s="13"/>
      <c r="P41" s="42">
        <v>28</v>
      </c>
      <c r="Q41" s="51">
        <f t="shared" si="4"/>
        <v>2</v>
      </c>
      <c r="R41" s="51">
        <v>28</v>
      </c>
      <c r="S41" s="52">
        <v>7.3</v>
      </c>
      <c r="T41" s="53">
        <v>8.3000000000000007</v>
      </c>
      <c r="U41" s="52" t="s">
        <v>48</v>
      </c>
      <c r="V41" s="10">
        <v>3.78E-2</v>
      </c>
      <c r="W41" s="52">
        <f t="shared" si="5"/>
        <v>7.3</v>
      </c>
      <c r="X41" s="52">
        <f t="shared" si="2"/>
        <v>8.3000000000000007</v>
      </c>
      <c r="Y41" s="63">
        <f t="shared" si="3"/>
        <v>3.78E-2</v>
      </c>
    </row>
    <row r="42" spans="1:25" ht="15.95" customHeight="1" x14ac:dyDescent="0.15">
      <c r="A42" s="23">
        <v>64</v>
      </c>
      <c r="B42" s="78" t="s">
        <v>131</v>
      </c>
      <c r="C42" s="25"/>
      <c r="D42" s="96" t="s">
        <v>71</v>
      </c>
      <c r="E42" s="94">
        <v>1</v>
      </c>
      <c r="F42" s="26" t="s">
        <v>43</v>
      </c>
      <c r="G42" s="21">
        <v>2</v>
      </c>
      <c r="H42" s="21">
        <v>3</v>
      </c>
      <c r="I42" s="21">
        <v>3</v>
      </c>
      <c r="J42" s="21">
        <v>3</v>
      </c>
      <c r="K42" s="21">
        <v>2</v>
      </c>
      <c r="L42" s="21">
        <v>1</v>
      </c>
      <c r="M42" s="21">
        <v>14</v>
      </c>
      <c r="N42" s="41">
        <v>1</v>
      </c>
      <c r="O42" s="13"/>
      <c r="P42" s="42">
        <v>14</v>
      </c>
      <c r="Q42" s="51">
        <f t="shared" si="4"/>
        <v>1</v>
      </c>
      <c r="R42" s="51">
        <v>14</v>
      </c>
      <c r="S42" s="52">
        <v>3.7</v>
      </c>
      <c r="T42" s="53">
        <v>4.7</v>
      </c>
      <c r="U42" s="52" t="s">
        <v>46</v>
      </c>
      <c r="V42" s="10">
        <v>2.8400000000000002E-2</v>
      </c>
      <c r="W42" s="52">
        <f t="shared" si="5"/>
        <v>3.7</v>
      </c>
      <c r="X42" s="52">
        <f t="shared" si="2"/>
        <v>4.7</v>
      </c>
      <c r="Y42" s="63">
        <f t="shared" si="3"/>
        <v>2.8400000000000002E-2</v>
      </c>
    </row>
    <row r="43" spans="1:25" ht="15.95" customHeight="1" x14ac:dyDescent="0.15">
      <c r="A43" s="23"/>
      <c r="B43" s="17"/>
      <c r="C43" s="25"/>
      <c r="D43" s="24"/>
      <c r="E43" s="19"/>
      <c r="F43" s="26"/>
      <c r="G43" s="21"/>
      <c r="H43" s="21"/>
      <c r="I43" s="21"/>
      <c r="J43" s="21"/>
      <c r="K43" s="21"/>
      <c r="L43" s="21"/>
      <c r="M43" s="21"/>
      <c r="N43" s="41"/>
      <c r="O43" s="13"/>
      <c r="P43" s="42"/>
      <c r="Q43" s="51"/>
      <c r="R43" s="51"/>
      <c r="S43" s="52"/>
      <c r="T43" s="53"/>
      <c r="U43" s="52"/>
      <c r="V43" s="54"/>
      <c r="W43" s="52"/>
      <c r="X43" s="52"/>
      <c r="Y43" s="63">
        <f t="shared" si="3"/>
        <v>0</v>
      </c>
    </row>
    <row r="44" spans="1:25" ht="15.95" customHeight="1" x14ac:dyDescent="0.15">
      <c r="A44" s="16" t="s">
        <v>77</v>
      </c>
      <c r="B44" s="78" t="s">
        <v>132</v>
      </c>
      <c r="C44" s="18" t="s">
        <v>50</v>
      </c>
      <c r="D44" s="95" t="s">
        <v>78</v>
      </c>
      <c r="E44" s="94">
        <v>1</v>
      </c>
      <c r="F44" s="20" t="s">
        <v>35</v>
      </c>
      <c r="G44" s="21">
        <v>0</v>
      </c>
      <c r="H44" s="21">
        <v>1</v>
      </c>
      <c r="I44" s="21">
        <v>1</v>
      </c>
      <c r="J44" s="21">
        <v>2</v>
      </c>
      <c r="K44" s="21">
        <v>2</v>
      </c>
      <c r="L44" s="21">
        <v>1</v>
      </c>
      <c r="M44" s="21">
        <v>7</v>
      </c>
      <c r="N44" s="41">
        <v>4</v>
      </c>
      <c r="O44" s="13"/>
      <c r="P44" s="42">
        <v>28</v>
      </c>
      <c r="Q44" s="51">
        <f t="shared" ref="Q44:Q52" si="6">N44*E44</f>
        <v>4</v>
      </c>
      <c r="R44" s="51">
        <v>28</v>
      </c>
      <c r="S44" s="52">
        <v>7.3</v>
      </c>
      <c r="T44" s="53">
        <v>8.3000000000000007</v>
      </c>
      <c r="U44" s="52" t="s">
        <v>48</v>
      </c>
      <c r="V44" s="10">
        <v>3.78E-2</v>
      </c>
      <c r="W44" s="52">
        <f t="shared" ref="W44:W52" si="7">S44*E44</f>
        <v>7.3</v>
      </c>
      <c r="X44" s="52">
        <f t="shared" ref="X44:X52" si="8">T44*E44</f>
        <v>8.3000000000000007</v>
      </c>
      <c r="Y44" s="63">
        <f t="shared" si="3"/>
        <v>3.78E-2</v>
      </c>
    </row>
    <row r="45" spans="1:25" ht="15.95" customHeight="1" x14ac:dyDescent="0.15">
      <c r="A45" s="23" t="s">
        <v>79</v>
      </c>
      <c r="B45" s="78" t="s">
        <v>133</v>
      </c>
      <c r="C45" s="173" t="s">
        <v>80</v>
      </c>
      <c r="D45" s="96" t="s">
        <v>55</v>
      </c>
      <c r="E45" s="94">
        <v>7</v>
      </c>
      <c r="F45" s="20" t="s">
        <v>35</v>
      </c>
      <c r="G45" s="21">
        <v>1</v>
      </c>
      <c r="H45" s="21">
        <v>1</v>
      </c>
      <c r="I45" s="21">
        <v>2</v>
      </c>
      <c r="J45" s="21">
        <v>1</v>
      </c>
      <c r="K45" s="21">
        <v>1</v>
      </c>
      <c r="L45" s="21">
        <v>1</v>
      </c>
      <c r="M45" s="21">
        <v>7</v>
      </c>
      <c r="N45" s="41">
        <v>8</v>
      </c>
      <c r="O45" s="13"/>
      <c r="P45" s="42">
        <v>56</v>
      </c>
      <c r="Q45" s="51">
        <f t="shared" si="6"/>
        <v>56</v>
      </c>
      <c r="R45" s="51">
        <v>392</v>
      </c>
      <c r="S45" s="52">
        <v>14.5</v>
      </c>
      <c r="T45" s="53">
        <v>15.8</v>
      </c>
      <c r="U45" s="52" t="s">
        <v>36</v>
      </c>
      <c r="V45" s="10">
        <v>5.67E-2</v>
      </c>
      <c r="W45" s="52">
        <f t="shared" si="7"/>
        <v>101.5</v>
      </c>
      <c r="X45" s="52">
        <f t="shared" si="8"/>
        <v>110.60000000000001</v>
      </c>
      <c r="Y45" s="63">
        <f t="shared" si="3"/>
        <v>0.39690000000000003</v>
      </c>
    </row>
    <row r="46" spans="1:25" ht="15.95" customHeight="1" x14ac:dyDescent="0.15">
      <c r="A46" s="23">
        <v>73</v>
      </c>
      <c r="B46" s="78" t="s">
        <v>134</v>
      </c>
      <c r="C46" s="174"/>
      <c r="D46" s="95" t="s">
        <v>55</v>
      </c>
      <c r="E46" s="93">
        <v>1</v>
      </c>
      <c r="F46" s="20" t="s">
        <v>35</v>
      </c>
      <c r="G46" s="21">
        <v>1</v>
      </c>
      <c r="H46" s="21">
        <v>1</v>
      </c>
      <c r="I46" s="21">
        <v>2</v>
      </c>
      <c r="J46" s="21">
        <v>1</v>
      </c>
      <c r="K46" s="21">
        <v>1</v>
      </c>
      <c r="L46" s="21">
        <v>1</v>
      </c>
      <c r="M46" s="21">
        <v>7</v>
      </c>
      <c r="N46" s="41">
        <v>4</v>
      </c>
      <c r="O46" s="13"/>
      <c r="P46" s="42">
        <v>28</v>
      </c>
      <c r="Q46" s="51">
        <f t="shared" si="6"/>
        <v>4</v>
      </c>
      <c r="R46" s="51">
        <v>28</v>
      </c>
      <c r="S46" s="52">
        <v>7.3</v>
      </c>
      <c r="T46" s="53">
        <v>8.3000000000000007</v>
      </c>
      <c r="U46" s="52" t="s">
        <v>48</v>
      </c>
      <c r="V46" s="10">
        <v>3.78E-2</v>
      </c>
      <c r="W46" s="52">
        <f t="shared" si="7"/>
        <v>7.3</v>
      </c>
      <c r="X46" s="52">
        <f t="shared" si="8"/>
        <v>8.3000000000000007</v>
      </c>
      <c r="Y46" s="63">
        <f t="shared" si="3"/>
        <v>3.78E-2</v>
      </c>
    </row>
    <row r="47" spans="1:25" ht="15.95" customHeight="1" x14ac:dyDescent="0.15">
      <c r="A47" s="23">
        <v>74</v>
      </c>
      <c r="B47" s="78" t="s">
        <v>135</v>
      </c>
      <c r="C47" s="174"/>
      <c r="D47" s="95" t="s">
        <v>61</v>
      </c>
      <c r="E47" s="93">
        <v>1</v>
      </c>
      <c r="F47" s="20" t="s">
        <v>35</v>
      </c>
      <c r="G47" s="21">
        <v>1</v>
      </c>
      <c r="H47" s="21">
        <v>1</v>
      </c>
      <c r="I47" s="21">
        <v>2</v>
      </c>
      <c r="J47" s="21">
        <v>1</v>
      </c>
      <c r="K47" s="21">
        <v>1</v>
      </c>
      <c r="L47" s="21">
        <v>1</v>
      </c>
      <c r="M47" s="21">
        <v>7</v>
      </c>
      <c r="N47" s="41">
        <v>4</v>
      </c>
      <c r="O47" s="13"/>
      <c r="P47" s="42">
        <v>28</v>
      </c>
      <c r="Q47" s="51">
        <f t="shared" si="6"/>
        <v>4</v>
      </c>
      <c r="R47" s="51">
        <v>28</v>
      </c>
      <c r="S47" s="52">
        <v>7.3</v>
      </c>
      <c r="T47" s="53">
        <v>8.3000000000000007</v>
      </c>
      <c r="U47" s="52" t="s">
        <v>48</v>
      </c>
      <c r="V47" s="10">
        <v>3.78E-2</v>
      </c>
      <c r="W47" s="52">
        <f t="shared" si="7"/>
        <v>7.3</v>
      </c>
      <c r="X47" s="52">
        <f t="shared" si="8"/>
        <v>8.3000000000000007</v>
      </c>
      <c r="Y47" s="63">
        <f t="shared" si="3"/>
        <v>3.78E-2</v>
      </c>
    </row>
    <row r="48" spans="1:25" ht="15.95" customHeight="1" x14ac:dyDescent="0.15">
      <c r="A48" s="23" t="s">
        <v>81</v>
      </c>
      <c r="B48" s="78" t="s">
        <v>136</v>
      </c>
      <c r="C48" s="174"/>
      <c r="D48" s="95" t="s">
        <v>63</v>
      </c>
      <c r="E48" s="93">
        <v>4</v>
      </c>
      <c r="F48" s="20" t="s">
        <v>35</v>
      </c>
      <c r="G48" s="21">
        <v>1</v>
      </c>
      <c r="H48" s="21">
        <v>1</v>
      </c>
      <c r="I48" s="21">
        <v>2</v>
      </c>
      <c r="J48" s="21">
        <v>1</v>
      </c>
      <c r="K48" s="21">
        <v>1</v>
      </c>
      <c r="L48" s="21">
        <v>1</v>
      </c>
      <c r="M48" s="21">
        <v>7</v>
      </c>
      <c r="N48" s="41">
        <v>8</v>
      </c>
      <c r="O48" s="13"/>
      <c r="P48" s="42">
        <v>56</v>
      </c>
      <c r="Q48" s="51">
        <f t="shared" si="6"/>
        <v>32</v>
      </c>
      <c r="R48" s="51">
        <v>224</v>
      </c>
      <c r="S48" s="52">
        <v>14.5</v>
      </c>
      <c r="T48" s="53">
        <v>15.8</v>
      </c>
      <c r="U48" s="52" t="s">
        <v>36</v>
      </c>
      <c r="V48" s="10">
        <v>5.67E-2</v>
      </c>
      <c r="W48" s="52">
        <f t="shared" si="7"/>
        <v>58</v>
      </c>
      <c r="X48" s="52">
        <f t="shared" si="8"/>
        <v>63.2</v>
      </c>
      <c r="Y48" s="63">
        <f t="shared" si="3"/>
        <v>0.2268</v>
      </c>
    </row>
    <row r="49" spans="1:257" ht="15.95" customHeight="1" x14ac:dyDescent="0.15">
      <c r="A49" s="23" t="s">
        <v>82</v>
      </c>
      <c r="B49" s="78" t="s">
        <v>137</v>
      </c>
      <c r="C49" s="174"/>
      <c r="D49" s="94" t="s">
        <v>65</v>
      </c>
      <c r="E49" s="93">
        <v>3</v>
      </c>
      <c r="F49" s="20" t="s">
        <v>35</v>
      </c>
      <c r="G49" s="21">
        <v>1</v>
      </c>
      <c r="H49" s="21">
        <v>1</v>
      </c>
      <c r="I49" s="21">
        <v>2</v>
      </c>
      <c r="J49" s="21">
        <v>1</v>
      </c>
      <c r="K49" s="21">
        <v>1</v>
      </c>
      <c r="L49" s="21">
        <v>1</v>
      </c>
      <c r="M49" s="21">
        <v>7</v>
      </c>
      <c r="N49" s="41">
        <v>8</v>
      </c>
      <c r="O49" s="13"/>
      <c r="P49" s="42">
        <v>56</v>
      </c>
      <c r="Q49" s="51">
        <f t="shared" si="6"/>
        <v>24</v>
      </c>
      <c r="R49" s="51">
        <v>168</v>
      </c>
      <c r="S49" s="52">
        <v>7.3</v>
      </c>
      <c r="T49" s="53">
        <v>8.3000000000000007</v>
      </c>
      <c r="U49" s="52" t="s">
        <v>48</v>
      </c>
      <c r="V49" s="10">
        <v>3.78E-2</v>
      </c>
      <c r="W49" s="52">
        <f t="shared" si="7"/>
        <v>21.9</v>
      </c>
      <c r="X49" s="52">
        <f t="shared" si="8"/>
        <v>24.900000000000002</v>
      </c>
      <c r="Y49" s="63">
        <f t="shared" si="3"/>
        <v>0.1134</v>
      </c>
    </row>
    <row r="50" spans="1:257" ht="15.95" customHeight="1" x14ac:dyDescent="0.15">
      <c r="A50" s="23">
        <v>82</v>
      </c>
      <c r="B50" s="78" t="s">
        <v>138</v>
      </c>
      <c r="C50" s="174"/>
      <c r="D50" s="94" t="s">
        <v>55</v>
      </c>
      <c r="E50" s="94">
        <v>1</v>
      </c>
      <c r="F50" s="26" t="s">
        <v>43</v>
      </c>
      <c r="G50" s="21">
        <v>1</v>
      </c>
      <c r="H50" s="21">
        <v>1</v>
      </c>
      <c r="I50" s="21">
        <v>2</v>
      </c>
      <c r="J50" s="21">
        <v>1</v>
      </c>
      <c r="K50" s="21">
        <v>1</v>
      </c>
      <c r="L50" s="21">
        <v>1</v>
      </c>
      <c r="M50" s="21">
        <v>7</v>
      </c>
      <c r="N50" s="41">
        <v>6</v>
      </c>
      <c r="O50" s="13"/>
      <c r="P50" s="42">
        <v>42</v>
      </c>
      <c r="Q50" s="51">
        <f t="shared" si="6"/>
        <v>6</v>
      </c>
      <c r="R50" s="51">
        <v>42</v>
      </c>
      <c r="S50" s="52">
        <v>14.5</v>
      </c>
      <c r="T50" s="53">
        <v>15.8</v>
      </c>
      <c r="U50" s="52" t="s">
        <v>36</v>
      </c>
      <c r="V50" s="10">
        <v>5.67E-2</v>
      </c>
      <c r="W50" s="52">
        <f t="shared" si="7"/>
        <v>14.5</v>
      </c>
      <c r="X50" s="52">
        <f t="shared" si="8"/>
        <v>15.8</v>
      </c>
      <c r="Y50" s="63">
        <f t="shared" si="3"/>
        <v>5.67E-2</v>
      </c>
    </row>
    <row r="51" spans="1:257" ht="15.95" customHeight="1" x14ac:dyDescent="0.15">
      <c r="A51" s="23">
        <v>83</v>
      </c>
      <c r="B51" s="78" t="s">
        <v>139</v>
      </c>
      <c r="C51" s="174"/>
      <c r="D51" s="95" t="s">
        <v>61</v>
      </c>
      <c r="E51" s="93">
        <v>1</v>
      </c>
      <c r="F51" s="26" t="s">
        <v>43</v>
      </c>
      <c r="G51" s="21">
        <v>1</v>
      </c>
      <c r="H51" s="21">
        <v>1</v>
      </c>
      <c r="I51" s="21">
        <v>2</v>
      </c>
      <c r="J51" s="21">
        <v>1</v>
      </c>
      <c r="K51" s="21">
        <v>1</v>
      </c>
      <c r="L51" s="21">
        <v>1</v>
      </c>
      <c r="M51" s="21">
        <v>7</v>
      </c>
      <c r="N51" s="41">
        <v>6</v>
      </c>
      <c r="O51" s="13"/>
      <c r="P51" s="42">
        <v>42</v>
      </c>
      <c r="Q51" s="51">
        <f t="shared" si="6"/>
        <v>6</v>
      </c>
      <c r="R51" s="51">
        <v>42</v>
      </c>
      <c r="S51" s="52">
        <v>14.5</v>
      </c>
      <c r="T51" s="53">
        <v>15.8</v>
      </c>
      <c r="U51" s="52" t="s">
        <v>36</v>
      </c>
      <c r="V51" s="10">
        <v>5.67E-2</v>
      </c>
      <c r="W51" s="52">
        <f t="shared" si="7"/>
        <v>14.5</v>
      </c>
      <c r="X51" s="52">
        <f t="shared" si="8"/>
        <v>15.8</v>
      </c>
      <c r="Y51" s="63">
        <f t="shared" si="3"/>
        <v>5.67E-2</v>
      </c>
    </row>
    <row r="52" spans="1:257" ht="15.95" customHeight="1" x14ac:dyDescent="0.15">
      <c r="A52" s="23">
        <v>84</v>
      </c>
      <c r="B52" s="78" t="s">
        <v>140</v>
      </c>
      <c r="C52" s="174"/>
      <c r="D52" s="95" t="s">
        <v>61</v>
      </c>
      <c r="E52" s="93">
        <v>1</v>
      </c>
      <c r="F52" s="26" t="s">
        <v>43</v>
      </c>
      <c r="G52" s="21">
        <v>1</v>
      </c>
      <c r="H52" s="21">
        <v>1</v>
      </c>
      <c r="I52" s="21">
        <v>2</v>
      </c>
      <c r="J52" s="21">
        <v>1</v>
      </c>
      <c r="K52" s="21">
        <v>1</v>
      </c>
      <c r="L52" s="21">
        <v>1</v>
      </c>
      <c r="M52" s="21">
        <v>7</v>
      </c>
      <c r="N52" s="41">
        <v>4</v>
      </c>
      <c r="O52" s="13"/>
      <c r="P52" s="42">
        <v>28</v>
      </c>
      <c r="Q52" s="51">
        <f t="shared" si="6"/>
        <v>4</v>
      </c>
      <c r="R52" s="51">
        <v>28</v>
      </c>
      <c r="S52" s="52">
        <v>7.3</v>
      </c>
      <c r="T52" s="53">
        <v>8.3000000000000007</v>
      </c>
      <c r="U52" s="52" t="s">
        <v>48</v>
      </c>
      <c r="V52" s="10">
        <v>3.78E-2</v>
      </c>
      <c r="W52" s="52">
        <f t="shared" si="7"/>
        <v>7.3</v>
      </c>
      <c r="X52" s="52">
        <f t="shared" si="8"/>
        <v>8.3000000000000007</v>
      </c>
      <c r="Y52" s="63">
        <f t="shared" si="3"/>
        <v>3.78E-2</v>
      </c>
    </row>
    <row r="53" spans="1:257" ht="15.95" customHeight="1" x14ac:dyDescent="0.15">
      <c r="A53" s="23"/>
      <c r="B53" s="17"/>
      <c r="C53" s="174"/>
      <c r="D53" s="19"/>
      <c r="E53" s="22"/>
      <c r="F53" s="20"/>
      <c r="G53" s="21"/>
      <c r="H53" s="21"/>
      <c r="I53" s="21"/>
      <c r="J53" s="21"/>
      <c r="K53" s="21"/>
      <c r="L53" s="21"/>
      <c r="M53" s="21"/>
      <c r="N53" s="41"/>
      <c r="O53" s="13"/>
      <c r="P53" s="42"/>
      <c r="Q53" s="51"/>
      <c r="R53" s="51"/>
      <c r="S53" s="52"/>
      <c r="T53" s="53"/>
      <c r="U53" s="52"/>
      <c r="V53" s="54"/>
      <c r="W53" s="52"/>
      <c r="X53" s="52"/>
      <c r="Y53" s="63"/>
    </row>
    <row r="54" spans="1:257" s="1" customFormat="1" ht="15.95" customHeight="1" x14ac:dyDescent="0.25">
      <c r="A54" s="27" t="s">
        <v>51</v>
      </c>
      <c r="B54" s="28"/>
      <c r="C54" s="29"/>
      <c r="D54" s="28"/>
      <c r="E54" s="28">
        <f>SUM(E6:E53)</f>
        <v>84</v>
      </c>
      <c r="F54" s="30"/>
      <c r="G54" s="31"/>
      <c r="H54" s="31"/>
      <c r="I54" s="31"/>
      <c r="J54" s="31"/>
      <c r="K54" s="31"/>
      <c r="L54" s="31"/>
      <c r="M54" s="31"/>
      <c r="N54" s="31"/>
      <c r="O54" s="31"/>
      <c r="P54" s="28"/>
      <c r="Q54" s="28"/>
      <c r="R54" s="28">
        <f>SUM(R6:R53)</f>
        <v>3836</v>
      </c>
      <c r="S54" s="28"/>
      <c r="T54" s="55"/>
      <c r="U54" s="31"/>
      <c r="V54" s="56"/>
      <c r="W54" s="57">
        <f t="shared" ref="W54:Y54" si="9">SUM(W6:W53)</f>
        <v>983.99999999999989</v>
      </c>
      <c r="X54" s="58">
        <f t="shared" si="9"/>
        <v>1085.0999999999999</v>
      </c>
      <c r="Y54" s="64">
        <f t="shared" si="9"/>
        <v>4.1490999999999989</v>
      </c>
      <c r="Z54" s="64"/>
    </row>
    <row r="55" spans="1:257" customFormat="1" ht="15.95" customHeight="1" x14ac:dyDescent="0.15">
      <c r="A55" s="164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59"/>
      <c r="V55" s="60"/>
      <c r="W55" s="60"/>
      <c r="X55" s="60"/>
      <c r="Y55" s="65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</row>
    <row r="56" spans="1:257" ht="15.95" customHeight="1" x14ac:dyDescent="0.15"/>
    <row r="57" spans="1:257" customFormat="1" x14ac:dyDescent="0.15">
      <c r="A57" s="2"/>
      <c r="B57" s="2"/>
      <c r="C57" s="2"/>
      <c r="D57" s="32"/>
      <c r="E57" s="33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 t="s">
        <v>52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</row>
    <row r="58" spans="1:257" x14ac:dyDescent="0.15">
      <c r="D58" s="34"/>
      <c r="E58" s="33"/>
    </row>
    <row r="59" spans="1:257" x14ac:dyDescent="0.15">
      <c r="D59" s="34"/>
      <c r="E59" s="33"/>
    </row>
    <row r="60" spans="1:257" x14ac:dyDescent="0.15">
      <c r="D60" s="34"/>
      <c r="E60" s="33"/>
    </row>
    <row r="61" spans="1:257" x14ac:dyDescent="0.15">
      <c r="D61" s="34"/>
      <c r="E61" s="33"/>
    </row>
    <row r="62" spans="1:257" x14ac:dyDescent="0.15">
      <c r="D62" s="34"/>
      <c r="E62" s="33"/>
    </row>
    <row r="63" spans="1:257" x14ac:dyDescent="0.15">
      <c r="D63" s="34"/>
      <c r="E63" s="33"/>
    </row>
    <row r="64" spans="1:257" x14ac:dyDescent="0.15">
      <c r="D64" s="34"/>
      <c r="E64" s="33"/>
    </row>
    <row r="65" spans="4:5" x14ac:dyDescent="0.15">
      <c r="D65" s="34"/>
      <c r="E65" s="33"/>
    </row>
  </sheetData>
  <autoFilter ref="A5:IW54"/>
  <mergeCells count="19">
    <mergeCell ref="U3:U4"/>
    <mergeCell ref="V3:V4"/>
    <mergeCell ref="Y3:Y4"/>
    <mergeCell ref="A1:V1"/>
    <mergeCell ref="H2:I2"/>
    <mergeCell ref="Q2:T2"/>
    <mergeCell ref="G3:L3"/>
    <mergeCell ref="A55:T55"/>
    <mergeCell ref="A3:A4"/>
    <mergeCell ref="B3:B4"/>
    <mergeCell ref="C3:C4"/>
    <mergeCell ref="C6:C13"/>
    <mergeCell ref="C45:C53"/>
    <mergeCell ref="D3:D4"/>
    <mergeCell ref="E3:E4"/>
    <mergeCell ref="M3:M4"/>
    <mergeCell ref="N3:N4"/>
    <mergeCell ref="P3:P4"/>
    <mergeCell ref="Q3:Q4"/>
  </mergeCells>
  <phoneticPr fontId="16" type="noConversion"/>
  <pageMargins left="0.74803149606299213" right="0.74803149606299213" top="0.98425196850393704" bottom="0.98425196850393704" header="0.51181102362204722" footer="0.51181102362204722"/>
  <pageSetup paperSize="9" scale="45" orientation="landscape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1" sqref="E1:F1"/>
    </sheetView>
  </sheetViews>
  <sheetFormatPr defaultColWidth="9" defaultRowHeight="14.25" x14ac:dyDescent="0.15"/>
  <cols>
    <col min="4" max="4" width="9" customWidth="1"/>
    <col min="5" max="5" width="9.625" customWidth="1"/>
    <col min="6" max="6" width="13.125" customWidth="1"/>
    <col min="7" max="7" width="24.875" customWidth="1"/>
    <col min="8" max="8" width="11" customWidth="1"/>
  </cols>
  <sheetData>
    <row r="1" spans="1:8" ht="19.5" thickBot="1" x14ac:dyDescent="0.3">
      <c r="A1" s="183" t="s">
        <v>141</v>
      </c>
      <c r="B1" s="184"/>
      <c r="C1" s="184"/>
      <c r="D1" s="185"/>
      <c r="E1" s="186" t="s">
        <v>165</v>
      </c>
      <c r="F1" s="187"/>
      <c r="G1" s="80" t="s">
        <v>164</v>
      </c>
      <c r="H1" s="188" t="s">
        <v>142</v>
      </c>
    </row>
    <row r="2" spans="1:8" ht="15" thickBot="1" x14ac:dyDescent="0.2">
      <c r="A2" s="81" t="s">
        <v>143</v>
      </c>
      <c r="B2" s="81"/>
      <c r="C2" s="81"/>
      <c r="D2" s="82" t="s">
        <v>144</v>
      </c>
      <c r="E2" s="83" t="s">
        <v>145</v>
      </c>
      <c r="F2" s="84" t="s">
        <v>146</v>
      </c>
      <c r="G2" s="85" t="s">
        <v>147</v>
      </c>
      <c r="H2" s="188"/>
    </row>
    <row r="3" spans="1:8" ht="60" customHeight="1" x14ac:dyDescent="0.15">
      <c r="A3" s="86" t="s">
        <v>148</v>
      </c>
      <c r="B3" s="86">
        <v>15</v>
      </c>
      <c r="C3" s="86">
        <v>18</v>
      </c>
      <c r="D3" s="86">
        <f>SUM(B3:C3)</f>
        <v>33</v>
      </c>
      <c r="E3" s="85">
        <v>33</v>
      </c>
      <c r="F3" s="85">
        <f>E3*4</f>
        <v>132</v>
      </c>
      <c r="G3" s="85">
        <f t="shared" ref="G3:G18" si="0">F3/8</f>
        <v>16.5</v>
      </c>
      <c r="H3" s="87"/>
    </row>
    <row r="4" spans="1:8" ht="60" customHeight="1" x14ac:dyDescent="0.15">
      <c r="A4" s="88" t="s">
        <v>149</v>
      </c>
      <c r="B4" s="88">
        <v>14</v>
      </c>
      <c r="C4" s="88">
        <v>14</v>
      </c>
      <c r="D4" s="86">
        <f t="shared" ref="D4:D17" si="1">SUM(B4:C4)</f>
        <v>28</v>
      </c>
      <c r="E4" s="85">
        <v>28</v>
      </c>
      <c r="F4" s="85">
        <f t="shared" ref="F4:F18" si="2">E4*4</f>
        <v>112</v>
      </c>
      <c r="G4" s="85">
        <f t="shared" si="0"/>
        <v>14</v>
      </c>
      <c r="H4" s="87"/>
    </row>
    <row r="5" spans="1:8" ht="60" customHeight="1" x14ac:dyDescent="0.15">
      <c r="A5" s="88" t="s">
        <v>150</v>
      </c>
      <c r="B5" s="88">
        <v>5</v>
      </c>
      <c r="C5" s="88">
        <v>6</v>
      </c>
      <c r="D5" s="86">
        <f t="shared" si="1"/>
        <v>11</v>
      </c>
      <c r="E5" s="85">
        <v>11</v>
      </c>
      <c r="F5" s="85">
        <f t="shared" si="2"/>
        <v>44</v>
      </c>
      <c r="G5" s="85">
        <f t="shared" si="0"/>
        <v>5.5</v>
      </c>
      <c r="H5" s="87"/>
    </row>
    <row r="6" spans="1:8" ht="60" customHeight="1" x14ac:dyDescent="0.15">
      <c r="A6" s="88" t="s">
        <v>151</v>
      </c>
      <c r="B6" s="88">
        <v>4</v>
      </c>
      <c r="C6" s="88">
        <v>4</v>
      </c>
      <c r="D6" s="86">
        <f t="shared" si="1"/>
        <v>8</v>
      </c>
      <c r="E6" s="85">
        <v>8</v>
      </c>
      <c r="F6" s="85">
        <f t="shared" si="2"/>
        <v>32</v>
      </c>
      <c r="G6" s="85">
        <f t="shared" si="0"/>
        <v>4</v>
      </c>
      <c r="H6" s="87"/>
    </row>
    <row r="7" spans="1:8" ht="60" customHeight="1" x14ac:dyDescent="0.15">
      <c r="A7" s="89" t="s">
        <v>152</v>
      </c>
      <c r="B7" s="88">
        <v>2</v>
      </c>
      <c r="C7" s="88">
        <v>2</v>
      </c>
      <c r="D7" s="86">
        <f t="shared" si="1"/>
        <v>4</v>
      </c>
      <c r="E7" s="85">
        <v>4</v>
      </c>
      <c r="F7" s="85">
        <f t="shared" si="2"/>
        <v>16</v>
      </c>
      <c r="G7" s="85">
        <f t="shared" si="0"/>
        <v>2</v>
      </c>
      <c r="H7" s="87"/>
    </row>
    <row r="8" spans="1:8" ht="60" customHeight="1" x14ac:dyDescent="0.15">
      <c r="A8" s="88" t="s">
        <v>153</v>
      </c>
      <c r="B8" s="88">
        <v>1</v>
      </c>
      <c r="C8" s="88">
        <v>1</v>
      </c>
      <c r="D8" s="86">
        <f t="shared" si="1"/>
        <v>2</v>
      </c>
      <c r="E8" s="85">
        <v>2</v>
      </c>
      <c r="F8" s="85">
        <f t="shared" si="2"/>
        <v>8</v>
      </c>
      <c r="G8" s="85">
        <f t="shared" si="0"/>
        <v>1</v>
      </c>
      <c r="H8" s="87"/>
    </row>
    <row r="9" spans="1:8" ht="60" customHeight="1" x14ac:dyDescent="0.15">
      <c r="A9" s="88" t="s">
        <v>154</v>
      </c>
      <c r="B9" s="88">
        <v>10</v>
      </c>
      <c r="C9" s="88">
        <v>19</v>
      </c>
      <c r="D9" s="86">
        <f t="shared" si="1"/>
        <v>29</v>
      </c>
      <c r="E9" s="85">
        <v>29</v>
      </c>
      <c r="F9" s="85">
        <f t="shared" si="2"/>
        <v>116</v>
      </c>
      <c r="G9" s="85">
        <f t="shared" si="0"/>
        <v>14.5</v>
      </c>
      <c r="H9" s="87"/>
    </row>
    <row r="10" spans="1:8" ht="60" customHeight="1" x14ac:dyDescent="0.15">
      <c r="A10" s="88" t="s">
        <v>155</v>
      </c>
      <c r="B10" s="88">
        <v>2</v>
      </c>
      <c r="C10" s="88">
        <v>2</v>
      </c>
      <c r="D10" s="86">
        <f t="shared" si="1"/>
        <v>4</v>
      </c>
      <c r="E10" s="85">
        <v>4</v>
      </c>
      <c r="F10" s="85">
        <f t="shared" si="2"/>
        <v>16</v>
      </c>
      <c r="G10" s="85">
        <f t="shared" si="0"/>
        <v>2</v>
      </c>
      <c r="H10" s="87"/>
    </row>
    <row r="11" spans="1:8" ht="60" customHeight="1" x14ac:dyDescent="0.15">
      <c r="A11" s="88" t="s">
        <v>156</v>
      </c>
      <c r="B11" s="88">
        <v>3</v>
      </c>
      <c r="C11" s="88">
        <v>5</v>
      </c>
      <c r="D11" s="86">
        <f t="shared" si="1"/>
        <v>8</v>
      </c>
      <c r="E11" s="85">
        <v>8</v>
      </c>
      <c r="F11" s="85">
        <f t="shared" si="2"/>
        <v>32</v>
      </c>
      <c r="G11" s="85">
        <f t="shared" si="0"/>
        <v>4</v>
      </c>
      <c r="H11" s="87"/>
    </row>
    <row r="12" spans="1:8" ht="60" customHeight="1" x14ac:dyDescent="0.15">
      <c r="A12" s="88" t="s">
        <v>157</v>
      </c>
      <c r="B12" s="88">
        <v>3</v>
      </c>
      <c r="C12" s="88">
        <v>7</v>
      </c>
      <c r="D12" s="86">
        <f t="shared" si="1"/>
        <v>10</v>
      </c>
      <c r="E12" s="85">
        <v>10</v>
      </c>
      <c r="F12" s="85">
        <f t="shared" si="2"/>
        <v>40</v>
      </c>
      <c r="G12" s="85">
        <f t="shared" si="0"/>
        <v>5</v>
      </c>
      <c r="H12" s="87"/>
    </row>
    <row r="13" spans="1:8" ht="60" customHeight="1" x14ac:dyDescent="0.15">
      <c r="A13" s="88" t="s">
        <v>158</v>
      </c>
      <c r="B13" s="88">
        <v>4</v>
      </c>
      <c r="C13" s="88">
        <v>7</v>
      </c>
      <c r="D13" s="86">
        <f t="shared" si="1"/>
        <v>11</v>
      </c>
      <c r="E13" s="85">
        <v>11</v>
      </c>
      <c r="F13" s="85">
        <f t="shared" si="2"/>
        <v>44</v>
      </c>
      <c r="G13" s="85">
        <f t="shared" si="0"/>
        <v>5.5</v>
      </c>
      <c r="H13" s="87"/>
    </row>
    <row r="14" spans="1:8" ht="60" customHeight="1" x14ac:dyDescent="0.15">
      <c r="A14" s="88" t="s">
        <v>159</v>
      </c>
      <c r="B14" s="88">
        <v>1</v>
      </c>
      <c r="C14" s="88">
        <v>1</v>
      </c>
      <c r="D14" s="86">
        <f t="shared" si="1"/>
        <v>2</v>
      </c>
      <c r="E14" s="85">
        <v>2</v>
      </c>
      <c r="F14" s="85">
        <f t="shared" si="2"/>
        <v>8</v>
      </c>
      <c r="G14" s="85">
        <f t="shared" si="0"/>
        <v>1</v>
      </c>
      <c r="H14" s="87"/>
    </row>
    <row r="15" spans="1:8" ht="60" customHeight="1" x14ac:dyDescent="0.15">
      <c r="A15" s="89" t="s">
        <v>160</v>
      </c>
      <c r="B15" s="88">
        <v>1</v>
      </c>
      <c r="C15" s="88">
        <v>1</v>
      </c>
      <c r="D15" s="86">
        <f t="shared" si="1"/>
        <v>2</v>
      </c>
      <c r="E15" s="85">
        <v>2</v>
      </c>
      <c r="F15" s="85">
        <f t="shared" si="2"/>
        <v>8</v>
      </c>
      <c r="G15" s="85">
        <f t="shared" si="0"/>
        <v>1</v>
      </c>
      <c r="H15" s="87"/>
    </row>
    <row r="16" spans="1:8" ht="60" customHeight="1" x14ac:dyDescent="0.15">
      <c r="A16" s="89" t="s">
        <v>161</v>
      </c>
      <c r="B16" s="88">
        <v>1</v>
      </c>
      <c r="C16" s="88">
        <v>1</v>
      </c>
      <c r="D16" s="86">
        <f t="shared" si="1"/>
        <v>2</v>
      </c>
      <c r="E16" s="85">
        <v>2</v>
      </c>
      <c r="F16" s="85">
        <f t="shared" si="2"/>
        <v>8</v>
      </c>
      <c r="G16" s="85">
        <f t="shared" si="0"/>
        <v>1</v>
      </c>
      <c r="H16" s="87"/>
    </row>
    <row r="17" spans="1:8" ht="60" customHeight="1" x14ac:dyDescent="0.15">
      <c r="A17" s="89" t="s">
        <v>162</v>
      </c>
      <c r="B17" s="88">
        <v>1</v>
      </c>
      <c r="C17" s="88">
        <v>1</v>
      </c>
      <c r="D17" s="86">
        <f t="shared" si="1"/>
        <v>2</v>
      </c>
      <c r="E17" s="85">
        <v>2</v>
      </c>
      <c r="F17" s="85">
        <f t="shared" si="2"/>
        <v>8</v>
      </c>
      <c r="G17" s="85">
        <f t="shared" si="0"/>
        <v>1</v>
      </c>
      <c r="H17" s="87"/>
    </row>
    <row r="18" spans="1:8" x14ac:dyDescent="0.15">
      <c r="A18" s="189" t="s">
        <v>163</v>
      </c>
      <c r="B18" s="190"/>
      <c r="C18" s="191"/>
      <c r="D18" s="90">
        <f>SUM(D3:D17)</f>
        <v>156</v>
      </c>
      <c r="E18" s="91">
        <v>156</v>
      </c>
      <c r="F18" s="92">
        <f t="shared" si="2"/>
        <v>624</v>
      </c>
      <c r="G18" s="92">
        <f t="shared" si="0"/>
        <v>78</v>
      </c>
      <c r="H18" s="87"/>
    </row>
  </sheetData>
  <mergeCells count="4">
    <mergeCell ref="A1:D1"/>
    <mergeCell ref="E1:F1"/>
    <mergeCell ref="H1:H2"/>
    <mergeCell ref="A18:C18"/>
  </mergeCells>
  <phoneticPr fontId="19" type="noConversion"/>
  <pageMargins left="0.75" right="0.75" top="1" bottom="1" header="0.50902777777777797" footer="0.50902777777777797"/>
  <pageSetup paperSize="9" orientation="portrait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达曼</vt:lpstr>
      <vt:lpstr>阿联酋</vt:lpstr>
      <vt:lpstr>彩色圆贴纸</vt:lpstr>
      <vt:lpstr>阿联酋!Print_Area</vt:lpstr>
      <vt:lpstr>达曼!Print_Area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gaox</cp:lastModifiedBy>
  <cp:lastPrinted>2016-11-08T09:22:23Z</cp:lastPrinted>
  <dcterms:created xsi:type="dcterms:W3CDTF">2016-06-14T11:11:00Z</dcterms:created>
  <dcterms:modified xsi:type="dcterms:W3CDTF">2016-12-11T03:44:43Z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