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mcquillan/Documents/Technical/vmw_ml_fun_jan2021/"/>
    </mc:Choice>
  </mc:AlternateContent>
  <xr:revisionPtr revIDLastSave="0" documentId="13_ncr:1_{FA5B77CB-0A0C-244B-885F-34AB55CBF91F}" xr6:coauthVersionLast="46" xr6:coauthVersionMax="46" xr10:uidLastSave="{00000000-0000-0000-0000-000000000000}"/>
  <bookViews>
    <workbookView xWindow="38460" yWindow="-4260" windowWidth="37920" windowHeight="24420" activeTab="3" xr2:uid="{A2D35623-7B57-F241-9F10-FBB487FBD806}"/>
  </bookViews>
  <sheets>
    <sheet name="overall histogram of classes" sheetId="2" r:id="rId1"/>
    <sheet name="run1" sheetId="4" r:id="rId2"/>
    <sheet name="run2" sheetId="5" r:id="rId3"/>
    <sheet name="run3" sheetId="6" r:id="rId4"/>
    <sheet name="accuacy work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4" i="6" l="1"/>
  <c r="D126" i="6" s="1"/>
  <c r="F134" i="6"/>
  <c r="G133" i="6"/>
  <c r="D133" i="6"/>
  <c r="I132" i="6"/>
  <c r="J132" i="6" s="1"/>
  <c r="G132" i="6"/>
  <c r="D132" i="6"/>
  <c r="I131" i="6"/>
  <c r="J131" i="6" s="1"/>
  <c r="G131" i="6"/>
  <c r="D131" i="6"/>
  <c r="I130" i="6"/>
  <c r="J130" i="6" s="1"/>
  <c r="G130" i="6"/>
  <c r="G129" i="6"/>
  <c r="I128" i="6"/>
  <c r="J128" i="6" s="1"/>
  <c r="G128" i="6"/>
  <c r="D128" i="6"/>
  <c r="I127" i="6"/>
  <c r="J127" i="6" s="1"/>
  <c r="G127" i="6"/>
  <c r="D127" i="6"/>
  <c r="I126" i="6"/>
  <c r="J126" i="6" s="1"/>
  <c r="G126" i="6"/>
  <c r="G125" i="6"/>
  <c r="I124" i="6"/>
  <c r="J124" i="6" s="1"/>
  <c r="G124" i="6"/>
  <c r="D124" i="6"/>
  <c r="I123" i="6"/>
  <c r="J123" i="6" s="1"/>
  <c r="G123" i="6"/>
  <c r="D123" i="6"/>
  <c r="I122" i="6"/>
  <c r="J122" i="6" s="1"/>
  <c r="G122" i="6"/>
  <c r="G121" i="6"/>
  <c r="D121" i="6"/>
  <c r="I120" i="6"/>
  <c r="J120" i="6" s="1"/>
  <c r="G120" i="6"/>
  <c r="D120" i="6"/>
  <c r="I119" i="6"/>
  <c r="J119" i="6" s="1"/>
  <c r="G119" i="6"/>
  <c r="D119" i="6"/>
  <c r="I118" i="6"/>
  <c r="J118" i="6" s="1"/>
  <c r="G118" i="6"/>
  <c r="G117" i="6"/>
  <c r="D117" i="6"/>
  <c r="I116" i="6"/>
  <c r="J116" i="6" s="1"/>
  <c r="G116" i="6"/>
  <c r="D116" i="6"/>
  <c r="I115" i="6"/>
  <c r="J115" i="6" s="1"/>
  <c r="G115" i="6"/>
  <c r="D115" i="6"/>
  <c r="I114" i="6"/>
  <c r="J114" i="6" s="1"/>
  <c r="G114" i="6"/>
  <c r="G113" i="6"/>
  <c r="D113" i="6"/>
  <c r="I112" i="6"/>
  <c r="J112" i="6" s="1"/>
  <c r="G112" i="6"/>
  <c r="D112" i="6"/>
  <c r="I111" i="6"/>
  <c r="J111" i="6" s="1"/>
  <c r="G111" i="6"/>
  <c r="G134" i="6" s="1"/>
  <c r="D111" i="6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72" i="4"/>
  <c r="H73" i="4"/>
  <c r="H85" i="4"/>
  <c r="C95" i="4"/>
  <c r="F73" i="4"/>
  <c r="F84" i="4"/>
  <c r="F85" i="4"/>
  <c r="E95" i="4"/>
  <c r="H74" i="4" s="1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11" i="5"/>
  <c r="G134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11" i="5"/>
  <c r="F134" i="5"/>
  <c r="C134" i="5"/>
  <c r="D112" i="5" s="1"/>
  <c r="E11" i="3"/>
  <c r="D11" i="3"/>
  <c r="C11" i="3"/>
  <c r="D13" i="3" s="1"/>
  <c r="E7" i="3"/>
  <c r="D7" i="3"/>
  <c r="C7" i="3"/>
  <c r="G5" i="3"/>
  <c r="G4" i="3"/>
  <c r="G3" i="3"/>
  <c r="G7" i="3" s="1"/>
  <c r="D125" i="6" l="1"/>
  <c r="D129" i="6"/>
  <c r="I133" i="6"/>
  <c r="J133" i="6" s="1"/>
  <c r="I113" i="6"/>
  <c r="J113" i="6" s="1"/>
  <c r="I117" i="6"/>
  <c r="J117" i="6" s="1"/>
  <c r="I121" i="6"/>
  <c r="J121" i="6" s="1"/>
  <c r="I125" i="6"/>
  <c r="J125" i="6" s="1"/>
  <c r="I129" i="6"/>
  <c r="J129" i="6" s="1"/>
  <c r="D130" i="6"/>
  <c r="D114" i="6"/>
  <c r="D134" i="6" s="1"/>
  <c r="D118" i="6"/>
  <c r="D122" i="6"/>
  <c r="H94" i="4"/>
  <c r="H84" i="4"/>
  <c r="H72" i="4"/>
  <c r="H92" i="4"/>
  <c r="F72" i="4"/>
  <c r="H83" i="4"/>
  <c r="F94" i="4"/>
  <c r="H82" i="4"/>
  <c r="F80" i="4"/>
  <c r="F90" i="4"/>
  <c r="F78" i="4"/>
  <c r="H78" i="4"/>
  <c r="F89" i="4"/>
  <c r="F77" i="4"/>
  <c r="H89" i="4"/>
  <c r="H77" i="4"/>
  <c r="F88" i="4"/>
  <c r="F76" i="4"/>
  <c r="H88" i="4"/>
  <c r="H76" i="4"/>
  <c r="F87" i="4"/>
  <c r="F75" i="4"/>
  <c r="H87" i="4"/>
  <c r="H75" i="4"/>
  <c r="F83" i="4"/>
  <c r="F82" i="4"/>
  <c r="F93" i="4"/>
  <c r="F81" i="4"/>
  <c r="H93" i="4"/>
  <c r="H81" i="4"/>
  <c r="F92" i="4"/>
  <c r="H80" i="4"/>
  <c r="F91" i="4"/>
  <c r="F79" i="4"/>
  <c r="H91" i="4"/>
  <c r="H79" i="4"/>
  <c r="H90" i="4"/>
  <c r="F86" i="4"/>
  <c r="F74" i="4"/>
  <c r="H86" i="4"/>
  <c r="D122" i="5"/>
  <c r="D132" i="5"/>
  <c r="D130" i="5"/>
  <c r="D116" i="5"/>
  <c r="D126" i="5"/>
  <c r="D114" i="5"/>
  <c r="D111" i="5"/>
  <c r="D121" i="5"/>
  <c r="D131" i="5"/>
  <c r="D118" i="5"/>
  <c r="D117" i="5"/>
  <c r="D115" i="5"/>
  <c r="D125" i="5"/>
  <c r="D113" i="5"/>
  <c r="D123" i="5"/>
  <c r="D133" i="5"/>
  <c r="D120" i="5"/>
  <c r="D119" i="5"/>
  <c r="D129" i="5"/>
  <c r="D128" i="5"/>
  <c r="D127" i="5"/>
  <c r="D124" i="5"/>
  <c r="C25" i="2"/>
  <c r="D14" i="2" s="1"/>
  <c r="F95" i="4" l="1"/>
  <c r="D134" i="5"/>
  <c r="D23" i="2"/>
  <c r="D8" i="2"/>
  <c r="D3" i="2"/>
  <c r="D21" i="2"/>
  <c r="D19" i="2"/>
  <c r="D22" i="2"/>
  <c r="D24" i="2"/>
  <c r="D15" i="2"/>
  <c r="D6" i="2"/>
  <c r="D18" i="2"/>
  <c r="D7" i="2"/>
  <c r="D12" i="2"/>
  <c r="D9" i="2"/>
  <c r="D4" i="2"/>
  <c r="D16" i="2"/>
  <c r="D10" i="2"/>
  <c r="D11" i="2"/>
  <c r="D2" i="2"/>
  <c r="E2" i="2" s="1"/>
  <c r="D5" i="2"/>
  <c r="D17" i="2"/>
  <c r="D13" i="2"/>
  <c r="D20" i="2"/>
  <c r="D25" i="2" l="1"/>
  <c r="E4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3" i="2"/>
  <c r="E5" i="2"/>
</calcChain>
</file>

<file path=xl/sharedStrings.xml><?xml version="1.0" encoding="utf-8"?>
<sst xmlns="http://schemas.openxmlformats.org/spreadsheetml/2006/main" count="570" uniqueCount="448">
  <si>
    <t>class01</t>
  </si>
  <si>
    <t>class02</t>
  </si>
  <si>
    <t>class03</t>
  </si>
  <si>
    <t>class04</t>
  </si>
  <si>
    <t>class05</t>
  </si>
  <si>
    <t>class06</t>
  </si>
  <si>
    <t>class07</t>
  </si>
  <si>
    <t>class08</t>
  </si>
  <si>
    <t>class09</t>
  </si>
  <si>
    <t>class10</t>
  </si>
  <si>
    <t>class11</t>
  </si>
  <si>
    <t>class12</t>
  </si>
  <si>
    <t>class13</t>
  </si>
  <si>
    <t>class14</t>
  </si>
  <si>
    <t>class15</t>
  </si>
  <si>
    <t>class16</t>
  </si>
  <si>
    <t>class17</t>
  </si>
  <si>
    <t>class18</t>
  </si>
  <si>
    <t>class19</t>
  </si>
  <si>
    <t>class20</t>
  </si>
  <si>
    <t>class21</t>
  </si>
  <si>
    <t>class22</t>
  </si>
  <si>
    <t>normal</t>
  </si>
  <si>
    <t>count</t>
  </si>
  <si>
    <t>class</t>
  </si>
  <si>
    <t>total</t>
  </si>
  <si>
    <t>%</t>
  </si>
  <si>
    <t>num</t>
  </si>
  <si>
    <t>cumulative %</t>
  </si>
  <si>
    <t>c1</t>
  </si>
  <si>
    <t>c2</t>
  </si>
  <si>
    <t>c3</t>
  </si>
  <si>
    <t>true/actuals</t>
  </si>
  <si>
    <t>pred</t>
  </si>
  <si>
    <t>recall =</t>
  </si>
  <si>
    <t xml:space="preserve">ballanced acc = </t>
  </si>
  <si>
    <t>    y    | correct | total | accuracy </t>
  </si>
  <si>
    <t>---------+---------+-------+----------</t>
  </si>
  <si>
    <t> class01 |     100 |   100 |        1</t>
  </si>
  <si>
    <t> class02 |     100 |   100 |        1</t>
  </si>
  <si>
    <t> class03 |     100 |   100 |        1</t>
  </si>
  <si>
    <t> class04 |      97 |   100 |     0.97</t>
  </si>
  <si>
    <t> class05 |     100 |   100 |        1</t>
  </si>
  <si>
    <t> class06 |     100 |   100 |        1</t>
  </si>
  <si>
    <t> class07 |     100 |   100 |        1</t>
  </si>
  <si>
    <t> class08 |     100 |   100 |        1</t>
  </si>
  <si>
    <t> class09 |      90 |   100 |      0.9</t>
  </si>
  <si>
    <t> class10 |     100 |   100 |        1</t>
  </si>
  <si>
    <t> class11 |      49 |   100 |     0.49</t>
  </si>
  <si>
    <t> class12 |     100 |   100 |        1</t>
  </si>
  <si>
    <t> class13 |     100 |   100 |        1</t>
  </si>
  <si>
    <t> class14 |      99 |   100 |     0.99</t>
  </si>
  <si>
    <t> class15 |     100 |   100 |        1</t>
  </si>
  <si>
    <t> class16 |     100 |   100 |        1</t>
  </si>
  <si>
    <t> class17 |      99 |   100 |     0.99</t>
  </si>
  <si>
    <t> class18 |     100 |   100 |        1</t>
  </si>
  <si>
    <t> class19 |     100 |   100 |        1</t>
  </si>
  <si>
    <t> class20 |     100 |   100 |        1</t>
  </si>
  <si>
    <t> class21 |      99 |   100 |     0.99</t>
  </si>
  <si>
    <t> class22 |      98 |   100 |     0.98</t>
  </si>
  <si>
    <t> normal  |      83 |   100 |     0.83</t>
  </si>
  <si>
    <t> balanced_accuracy </t>
  </si>
  <si>
    <t>-------------------</t>
  </si>
  <si>
    <t> 0.962608695652174</t>
  </si>
  <si>
    <t>run 1 on training set of 2300 (no test set)</t>
  </si>
  <si>
    <t> row_id |  class  |                   confusion_arr                   </t>
  </si>
  <si>
    <t>--------+---------+---------------------------------------------------</t>
  </si>
  <si>
    <t>      1 | class01 | {100,0,0,0,0,0,0,0,0,0,0,0,0,0,0,0,0,0,0,0,0,0,0}</t>
  </si>
  <si>
    <t>      2 | class02 | {0,100,0,0,0,0,0,0,0,0,0,0,0,0,0,0,0,0,0,0,0,0,0}</t>
  </si>
  <si>
    <t>      3 | class03 | {0,0,100,0,0,0,0,0,0,0,0,0,0,0,0,0,0,0,0,0,0,0,0}</t>
  </si>
  <si>
    <t>      4 | class04 | {0,3,0,97,0,0,0,0,0,0,0,0,0,0,0,0,0,0,0,0,0,0,0}</t>
  </si>
  <si>
    <t>      5 | class05 | {0,0,0,0,100,0,0,0,0,0,0,0,0,0,0,0,0,0,0,0,0,0,0}</t>
  </si>
  <si>
    <t>      6 | class06 | {0,0,0,0,0,100,0,0,0,0,0,0,0,0,0,0,0,0,0,0,0,0,0}</t>
  </si>
  <si>
    <t>      7 | class07 | {0,0,0,0,0,0,100,0,0,0,0,0,0,0,0,0,0,0,0,0,0,0,0}</t>
  </si>
  <si>
    <t>      8 | class08 | {0,0,0,0,0,0,0,100,0,0,0,0,0,0,0,0,0,0,0,0,0,0,0}</t>
  </si>
  <si>
    <t>      9 | class09 | {0,0,10,0,0,0,0,0,90,0,0,0,0,0,0,0,0,0,0,0,0,0,0}</t>
  </si>
  <si>
    <t>     10 | class10 | {0,0,0,0,0,0,0,0,0,100,0,0,0,0,0,0,0,0,0,0,0,0,0}</t>
  </si>
  <si>
    <t>     11 | class11 | {0,0,0,0,0,43,0,0,0,0,49,0,0,0,0,8,0,0,0,0,0,0,0}</t>
  </si>
  <si>
    <t>     12 | class12 | {0,0,0,0,0,0,0,0,0,0,0,100,0,0,0,0,0,0,0,0,0,0,0}</t>
  </si>
  <si>
    <t>     13 | class13 | {0,0,0,0,0,0,0,0,0,0,0,0,100,0,0,0,0,0,0,0,0,0,0}</t>
  </si>
  <si>
    <t>     14 | class14 | {0,0,0,0,0,1,0,0,0,0,0,0,0,99,0,0,0,0,0,0,0,0,0}</t>
  </si>
  <si>
    <t>     15 | class15 | {0,0,0,0,0,0,0,0,0,0,0,0,0,0,100,0,0,0,0,0,0,0,0}</t>
  </si>
  <si>
    <t>     16 | class16 | {0,0,0,0,0,0,0,0,0,0,0,0,0,0,0,100,0,0,0,0,0,0,0}</t>
  </si>
  <si>
    <t>     17 | class17 | {0,0,0,0,0,0,0,0,0,0,0,0,0,0,0,0,99,0,0,1,0,0,0}</t>
  </si>
  <si>
    <t>     18 | class18 | {0,0,0,0,0,0,0,0,0,0,0,0,0,0,0,0,0,100,0,0,0,0,0}</t>
  </si>
  <si>
    <t>     19 | class19 | {0,0,0,0,0,0,0,0,0,0,0,0,0,0,0,0,0,0,100,0,0,0,0}</t>
  </si>
  <si>
    <t>     20 | class20 | {0,0,0,0,0,0,0,0,0,0,0,0,0,0,0,0,0,0,0,100,0,0,0}</t>
  </si>
  <si>
    <t>     21 | class21 | {0,0,1,0,0,0,0,0,0,0,0,0,0,0,0,0,0,0,0,0,99,0,0}</t>
  </si>
  <si>
    <t>     22 | class22 | {0,2,0,0,0,0,0,0,0,0,0,0,0,0,0,0,0,0,0,0,0,98,0}</t>
  </si>
  <si>
    <t>     23 | normal  | {2,0,0,0,0,2,0,0,0,0,0,0,0,0,0,10,0,0,0,0,3,0,83}</t>
  </si>
  <si>
    <t>run 3 on test set</t>
  </si>
  <si>
    <t>    y    | correct | total |     accuracy      </t>
  </si>
  <si>
    <t>---------+---------+-------+-------------------</t>
  </si>
  <si>
    <t> class01 |     215 |   215 |                 1</t>
  </si>
  <si>
    <t> class02 |      10 |    13 | 0.769230769230769</t>
  </si>
  <si>
    <t> class03 |      14 |    18 | 0.777777777777778</t>
  </si>
  <si>
    <t> class04 |      18 |    19 | 0.947368421052632</t>
  </si>
  <si>
    <t> class05 |      20 |    20 |                 1</t>
  </si>
  <si>
    <t> class06 |     171 |   171 |                 1</t>
  </si>
  <si>
    <t> class07 |      19 |    19 |                 1</t>
  </si>
  <si>
    <t> class08 |      21 |    23 |  0.91304347826087</t>
  </si>
  <si>
    <t> class09 |      10 |    16 |             0.625</t>
  </si>
  <si>
    <t> class10 |     202 |   202 |                 1</t>
  </si>
  <si>
    <t> class11 |     117 |   188 | 0.622340425531915</t>
  </si>
  <si>
    <t> class12 |      24 |    24 |                 1</t>
  </si>
  <si>
    <t> class13 |      19 |    19 |                 1</t>
  </si>
  <si>
    <t> class14 |      19 |    19 |                 1</t>
  </si>
  <si>
    <t> class15 |     219 |   220 | 0.995454545454545</t>
  </si>
  <si>
    <t> class16 |      13 |    21 | 0.619047619047619</t>
  </si>
  <si>
    <t> class17 |     195 |   200 |             0.975</t>
  </si>
  <si>
    <t> class18 |     201 |   201 |                 1</t>
  </si>
  <si>
    <t> class19 |      19 |    19 |                 1</t>
  </si>
  <si>
    <t> class20 |      20 |    20 |                 1</t>
  </si>
  <si>
    <t> class21 |     217 |   219 | 0.990867579908676</t>
  </si>
  <si>
    <t> class22 |      18 |    18 |                 1</t>
  </si>
  <si>
    <t> normal  |     192 |   196 | 0.979591836734694</t>
  </si>
  <si>
    <t> row_id |  class  |                   confusion_arr                    </t>
  </si>
  <si>
    <t>--------+---------+----------------------------------------------------</t>
  </si>
  <si>
    <t>      1 | class01 | {215,0,0,0,0,0,0,0,0,0,0,0,0,0,0,0,0,0,0,0,0,0,0}</t>
  </si>
  <si>
    <t>      2 | class02 | {0,10,1,0,0,0,0,1,0,0,0,0,0,0,0,0,0,0,0,0,1,0,0}</t>
  </si>
  <si>
    <t>      3 | class03 | {0,0,14,0,0,0,0,0,0,0,0,0,0,0,0,0,0,0,0,0,2,2,0}</t>
  </si>
  <si>
    <t>      4 | class04 | {0,0,0,18,0,0,0,0,0,0,0,0,0,0,0,0,0,0,0,0,0,1,0}</t>
  </si>
  <si>
    <t>      5 | class05 | {0,0,0,0,20,0,0,0,0,0,0,0,0,0,0,0,0,0,0,0,0,0,0}</t>
  </si>
  <si>
    <t>      6 | class06 | {0,0,0,0,0,171,0,0,0,0,0,0,0,0,0,0,0,0,0,0,0,0,0}</t>
  </si>
  <si>
    <t>      7 | class07 | {0,0,0,0,0,0,19,0,0,0,0,0,0,0,0,0,0,0,0,0,0,0,0}</t>
  </si>
  <si>
    <t>      8 | class08 | {0,0,0,0,0,0,0,21,0,0,0,0,0,0,0,0,0,0,0,0,0,2,0}</t>
  </si>
  <si>
    <t>      9 | class09 | {0,0,0,0,0,0,0,0,10,0,0,0,0,0,0,0,0,0,0,0,2,4,0}</t>
  </si>
  <si>
    <t>     10 | class10 | {0,0,0,0,0,0,0,0,0,202,0,0,0,0,0,0,0,0,0,0,0,0,0}</t>
  </si>
  <si>
    <t>     11 | class11 | {0,0,0,0,0,71,0,0,0,0,117,0,0,0,0,0,0,0,0,0,0,0,0}</t>
  </si>
  <si>
    <t>     12 | class12 | {0,0,0,0,0,0,0,0,0,0,0,24,0,0,0,0,0,0,0,0,0,0,0}</t>
  </si>
  <si>
    <t>     13 | class13 | {0,0,0,0,0,0,0,0,0,0,0,0,19,0,0,0,0,0,0,0,0,0,0}</t>
  </si>
  <si>
    <t>     14 | class14 | {0,0,0,0,0,0,0,0,0,0,0,0,0,19,0,0,0,0,0,0,0,0,0}</t>
  </si>
  <si>
    <t>     15 | class15 | {0,0,0,0,0,1,0,0,0,0,0,0,0,0,219,0,0,0,0,0,0,0,0}</t>
  </si>
  <si>
    <t>     16 | class16 | {0,0,0,0,0,0,0,0,0,0,0,0,0,0,0,13,0,0,0,0,5,1,2}</t>
  </si>
  <si>
    <t>     17 | class17 | {0,0,0,0,0,0,0,0,0,0,0,0,0,0,1,0,195,0,0,2,0,0,2}</t>
  </si>
  <si>
    <t>     18 | class18 | {0,0,0,0,0,0,0,0,0,0,0,0,0,0,0,0,0,201,0,0,0,0,0}</t>
  </si>
  <si>
    <t>     19 | class19 | {0,0,0,0,0,0,0,0,0,0,0,0,0,0,0,0,0,0,19,0,0,0,0}</t>
  </si>
  <si>
    <t>     20 | class20 | {0,0,0,0,0,0,0,0,0,0,0,0,0,0,0,0,0,0,0,20,0,0,0}</t>
  </si>
  <si>
    <t>     21 | class21 | {0,0,0,0,0,0,0,0,0,0,0,0,0,0,0,0,0,0,0,0,217,0,2}</t>
  </si>
  <si>
    <t>     22 | class22 | {0,0,0,0,0,0,0,0,0,0,0,0,0,0,0,0,0,0,0,0,0,18,0}</t>
  </si>
  <si>
    <t>     23 | normal  | {0,0,0,0,0,1,0,0,0,0,0,0,0,1,0,0,1,0,0,0,1,0,192}</t>
  </si>
  <si>
    <t> 0.922379237086935</t>
  </si>
  <si>
    <t> row_id |  class  |                    confusion_arr                    </t>
  </si>
  <si>
    <t>--------+---------+-----------------------------------------------------</t>
  </si>
  <si>
    <t>      1 | class01 | {785,0,0,0,0,0,0,0,0,0,0,0,0,0,0,0,0,0,0,0,0,0,0}</t>
  </si>
  <si>
    <t>      2 | class02 | {0,81,2,0,0,0,0,1,0,0,0,0,0,0,0,0,0,0,0,0,3,0,0}</t>
  </si>
  <si>
    <t>      3 | class03 | {0,0,56,0,0,0,0,0,0,0,0,0,0,0,0,0,0,0,0,0,11,15,0}</t>
  </si>
  <si>
    <t>      4 | class04 | {0,0,0,80,0,0,0,0,0,0,0,0,0,0,0,0,0,0,0,0,0,1,0}</t>
  </si>
  <si>
    <t>      5 | class05 | {0,0,0,0,80,0,0,0,0,0,0,0,0,0,0,0,0,0,0,0,0,0,0}</t>
  </si>
  <si>
    <t>      6 | class06 | {0,0,0,0,0,828,0,0,0,0,0,0,0,0,0,0,0,0,0,0,0,0,1}</t>
  </si>
  <si>
    <t>      7 | class07 | {0,0,0,0,0,0,81,0,0,0,0,0,0,0,0,0,0,0,0,0,0,0,0}</t>
  </si>
  <si>
    <t>      8 | class08 | {0,0,0,0,0,0,0,64,0,0,0,0,0,0,0,0,0,0,0,0,0,13,0}</t>
  </si>
  <si>
    <t>      9 | class09 | {0,0,0,0,0,0,0,0,62,0,0,0,0,0,0,0,0,0,0,0,9,13,0}</t>
  </si>
  <si>
    <t>     10 | class10 | {0,0,0,0,0,0,0,0,0,796,0,0,0,0,2,0,0,0,0,0,0,0,0}</t>
  </si>
  <si>
    <t>     11 | class11 | {0,0,0,0,0,299,0,0,0,0,512,0,0,0,0,0,0,0,0,1,0,0,0}</t>
  </si>
  <si>
    <t>     12 | class12 | {0,0,0,0,0,0,0,0,0,0,0,76,0,0,0,0,0,0,0,0,0,0,0}</t>
  </si>
  <si>
    <t>     13 | class13 | {0,0,0,0,0,0,0,0,0,0,0,0,81,0,0,0,0,0,0,0,0,0,0}</t>
  </si>
  <si>
    <t>     14 | class14 | {0,0,0,0,0,1,0,0,0,0,0,0,0,80,0,0,0,0,0,0,0,0,0}</t>
  </si>
  <si>
    <t>     15 | class15 | {0,0,0,0,0,0,0,0,0,0,0,0,0,0,779,0,0,0,0,0,0,0,1}</t>
  </si>
  <si>
    <t>     16 | class16 | {0,0,0,0,0,0,0,0,6,0,0,0,0,0,0,49,0,0,0,0,5,11,8}</t>
  </si>
  <si>
    <t>     17 | class17 | {0,0,0,0,0,0,0,0,0,0,4,0,0,0,1,0,794,0,0,0,0,0,1}</t>
  </si>
  <si>
    <t>     18 | class18 | {0,0,0,0,0,0,0,0,0,0,0,0,0,0,0,0,0,799,0,0,0,0,0}</t>
  </si>
  <si>
    <t>     19 | class19 | {0,0,0,0,0,0,0,0,0,0,0,0,0,0,0,0,0,0,81,0,0,0,0}</t>
  </si>
  <si>
    <t>     20 | class20 | {0,0,0,0,0,0,0,0,0,0,0,0,0,0,0,0,0,0,0,80,0,0,0}</t>
  </si>
  <si>
    <t>     21 | class21 | {0,0,0,0,0,0,0,0,0,0,0,0,0,0,0,0,0,0,0,0,767,0,14}</t>
  </si>
  <si>
    <t>     22 | class22 | {0,0,0,0,0,0,0,0,0,0,0,0,0,0,0,0,0,0,0,0,0,82,0}</t>
  </si>
  <si>
    <t>     23 | normal  | {0,0,0,0,0,7,0,0,0,0,2,0,0,1,0,0,2,0,0,0,6,0,786}</t>
  </si>
  <si>
    <t> class01 |     785 |   785 |                 1</t>
  </si>
  <si>
    <t> class02 |      81 |    87 | 0.931034482758621</t>
  </si>
  <si>
    <t> class03 |      56 |    82 | 0.682926829268293</t>
  </si>
  <si>
    <t> class04 |      80 |    81 | 0.987654320987654</t>
  </si>
  <si>
    <t> class05 |      80 |    80 |                 1</t>
  </si>
  <si>
    <t> class06 |     828 |   829 | 0.998793727382388</t>
  </si>
  <si>
    <t> class07 |      81 |    81 |                 1</t>
  </si>
  <si>
    <t> class08 |      64 |    77 | 0.831168831168831</t>
  </si>
  <si>
    <t> class09 |      62 |    84 | 0.738095238095238</t>
  </si>
  <si>
    <t> class10 |     796 |   798 |  0.99749373433584</t>
  </si>
  <si>
    <t> class11 |     512 |   812 | 0.630541871921182</t>
  </si>
  <si>
    <t> class12 |      76 |    76 |                 1</t>
  </si>
  <si>
    <t> class13 |      81 |    81 |                 1</t>
  </si>
  <si>
    <t> class14 |      80 |    81 | 0.987654320987654</t>
  </si>
  <si>
    <t> class15 |     779 |   780 | 0.998717948717949</t>
  </si>
  <si>
    <t> class16 |      49 |    79 | 0.620253164556962</t>
  </si>
  <si>
    <t> class17 |     794 |   800 |            0.9925</t>
  </si>
  <si>
    <t> class18 |     799 |   799 |                 1</t>
  </si>
  <si>
    <t> class19 |      81 |    81 |                 1</t>
  </si>
  <si>
    <t> class20 |      80 |    80 |                 1</t>
  </si>
  <si>
    <t> class21 |     767 |   781 | 0.982074263764405</t>
  </si>
  <si>
    <t> class22 |      82 |    82 |                 1</t>
  </si>
  <si>
    <t> normal  |     786 |   804 | 0.977611940298508</t>
  </si>
  <si>
    <t> 0.928544377141023</t>
  </si>
  <si>
    <t>run 1 = 2300 rows total, 100 from each class</t>
  </si>
  <si>
    <t>run 2 on test set</t>
  </si>
  <si>
    <t>run 2 on training set</t>
  </si>
  <si>
    <t>run 2 = 1000 samples of top 9 classes, 100 samples of bottom 14 classes, 80/20 split train/test</t>
  </si>
  <si>
    <t>run 2 on 4.9M training set</t>
  </si>
  <si>
    <t> row_id |  class  |                                           confusion_arr                                           </t>
  </si>
  <si>
    <t>--------+---------+---------------------------------------------------------------------------------------------------</t>
  </si>
  <si>
    <t>      1 | class01 | {2201,0,0,0,0,0,0,0,0,0,0,0,0,0,0,0,0,0,0,0,0,0,2}</t>
  </si>
  <si>
    <t>      2 | class02 | {0,27,1,0,0,0,0,1,0,0,0,0,0,0,0,0,0,0,0,0,1,0,0}</t>
  </si>
  <si>
    <t>      3 | class03 | {0,0,6,0,0,0,0,0,0,0,0,0,0,0,0,0,0,0,0,0,1,1,0}</t>
  </si>
  <si>
    <t>      4 | class04 | {0,0,0,52,0,0,0,0,0,0,0,0,0,0,0,0,0,0,0,0,0,1,0}</t>
  </si>
  <si>
    <t>      5 | class05 | {0,0,0,0,12,0,0,0,0,0,0,0,0,0,0,0,0,0,0,0,0,0,0}</t>
  </si>
  <si>
    <t>      6 | class06 | {0,0,0,1,0,12427,0,0,0,0,18,0,0,0,4,1,1,0,0,0,4,0,25}</t>
  </si>
  <si>
    <t>      7 | class07 | {0,0,0,0,0,0,21,0,0,0,0,0,0,0,0,0,0,0,0,0,0,0,0}</t>
  </si>
  <si>
    <t>      8 | class08 | {0,0,0,0,0,0,0,8,0,0,0,0,0,0,0,0,0,0,0,0,0,1,0}</t>
  </si>
  <si>
    <t>      9 | class09 | {0,0,0,0,0,0,0,0,4,0,0,0,0,0,0,0,0,0,0,0,1,2,0}</t>
  </si>
  <si>
    <t>     10 | class10 | {0,0,0,0,69,6,132,0,0,1067184,1443,0,0,0,2745,0,168,0,0,9,1,0,260}</t>
  </si>
  <si>
    <t>     11 | class11 | {0,0,0,0,0,811,0,0,0,0,1501,0,0,0,0,0,1,0,0,3,0,0,0}</t>
  </si>
  <si>
    <t>     12 | class12 | {0,0,0,0,0,0,0,0,0,0,0,3,0,0,0,0,0,0,0,0,0,0,0}</t>
  </si>
  <si>
    <t>     13 | class13 | {0,0,0,0,0,0,0,0,0,0,0,0,4,0,0,0,0,0,0,0,0,0,0}</t>
  </si>
  <si>
    <t>     14 | class14 | {0,0,0,0,0,5,0,0,0,0,0,0,0,259,0,0,0,0,0,0,0,0,0}</t>
  </si>
  <si>
    <t>     15 | class15 | {1,0,0,0,0,4,0,0,0,3,9,0,0,0,10390,0,0,0,0,0,0,0,6}</t>
  </si>
  <si>
    <t>     16 | class16 | {0,0,0,0,0,0,0,0,1,0,0,0,0,0,0,6,0,0,0,0,1,1,1}</t>
  </si>
  <si>
    <t>     17 | class17 | {0,0,1,0,0,16,0,1,1,22,104,0,0,9,15,10,15616,0,0,28,1,0,68}</t>
  </si>
  <si>
    <t>     18 | class18 | {0,0,0,0,0,3,0,0,0,0,1,0,0,70,0,0,6,2807804,0,0,0,0,2}</t>
  </si>
  <si>
    <t>     19 | class19 | {0,0,0,0,0,0,0,0,0,0,0,0,0,0,0,0,0,0,2,0,0,0,0}</t>
  </si>
  <si>
    <t>     20 | class20 | {0,0,0,0,0,0,0,0,0,0,4,0,0,0,0,3,1,0,0,969,0,0,2}</t>
  </si>
  <si>
    <t>     21 | class21 | {0,0,0,0,0,0,0,0,0,0,0,0,0,0,0,0,0,0,0,0,1004,0,16}</t>
  </si>
  <si>
    <t>     22 | class22 | {0,0,0,0,0,0,0,0,0,0,0,0,0,0,0,0,0,0,0,0,0,20,0}</t>
  </si>
  <si>
    <t>     23 | normal  | {291,183,148,164,120,7722,86,227,6,82,3250,41,124,4141,111,1185,2306,294,260,758,9620,759,940903}</t>
  </si>
  <si>
    <t>    y    | correct |  total  |     accuracy      </t>
  </si>
  <si>
    <t>---------+---------+---------+-------------------</t>
  </si>
  <si>
    <t> class01 |    2201 |    2203 | 0.999092147072174</t>
  </si>
  <si>
    <t> class02 |      27 |      30 |               0.9</t>
  </si>
  <si>
    <t> class03 |       6 |       8 |              0.75</t>
  </si>
  <si>
    <t> class04 |      52 |      53 | 0.981132075471698</t>
  </si>
  <si>
    <t> class05 |      12 |      12 |                 1</t>
  </si>
  <si>
    <t> class06 |   12427 |   12481 | 0.995673423603878</t>
  </si>
  <si>
    <t> class07 |      21 |      21 |                 1</t>
  </si>
  <si>
    <t> class08 |       8 |       9 | 0.888888888888889</t>
  </si>
  <si>
    <t> class09 |       4 |       7 | 0.571428571428571</t>
  </si>
  <si>
    <t> class10 | 1067184 | 1072017 | 0.995491675971556</t>
  </si>
  <si>
    <t> class11 |    1501 |    2316 | 0.648100172711572</t>
  </si>
  <si>
    <t> class12 |       3 |       3 |                 1</t>
  </si>
  <si>
    <t> class13 |       4 |       4 |                 1</t>
  </si>
  <si>
    <t> class14 |     259 |     264 | 0.981060606060606</t>
  </si>
  <si>
    <t> class15 |   10390 |   10413 | 0.997791222510324</t>
  </si>
  <si>
    <t> class16 |       6 |      10 |               0.6</t>
  </si>
  <si>
    <t> class17 |   15616 |   15892 | 0.982632771205638</t>
  </si>
  <si>
    <t> class18 | 2807804 | 2807886 | 0.999970796535187</t>
  </si>
  <si>
    <t> class19 |       2 |       2 |                 1</t>
  </si>
  <si>
    <t> class20 |     969 |     979 | 0.989785495403473</t>
  </si>
  <si>
    <t> class21 |    1004 |    1020 | 0.984313725490196</t>
  </si>
  <si>
    <t> class22 |      20 |      20 |                 1</t>
  </si>
  <si>
    <t> normal  |  940903 |  972781 | 0.967230034303713</t>
  </si>
  <si>
    <t> 0.923156156811195</t>
  </si>
  <si>
    <t>run 2 on 311K eval set</t>
  </si>
  <si>
    <t> estimated_y </t>
  </si>
  <si>
    <t>-------------</t>
  </si>
  <si>
    <t> class01</t>
  </si>
  <si>
    <t> class02</t>
  </si>
  <si>
    <t> class03</t>
  </si>
  <si>
    <t> class04</t>
  </si>
  <si>
    <t> class05</t>
  </si>
  <si>
    <t> class06</t>
  </si>
  <si>
    <t> class07</t>
  </si>
  <si>
    <t> class08</t>
  </si>
  <si>
    <t> class09</t>
  </si>
  <si>
    <t> class10</t>
  </si>
  <si>
    <t> class11</t>
  </si>
  <si>
    <t> class12</t>
  </si>
  <si>
    <t> class13</t>
  </si>
  <si>
    <t> class14</t>
  </si>
  <si>
    <t> class15</t>
  </si>
  <si>
    <t> class16</t>
  </si>
  <si>
    <t> class17</t>
  </si>
  <si>
    <t> class18</t>
  </si>
  <si>
    <t> class19</t>
  </si>
  <si>
    <t> class20</t>
  </si>
  <si>
    <t> class21</t>
  </si>
  <si>
    <t> class22</t>
  </si>
  <si>
    <t> normal</t>
  </si>
  <si>
    <t> count  </t>
  </si>
  <si>
    <t>--------</t>
  </si>
  <si>
    <t>orig training data</t>
  </si>
  <si>
    <t>diff</t>
  </si>
  <si>
    <t>grossed up count</t>
  </si>
  <si>
    <t>run 1 on 311K eval set</t>
  </si>
  <si>
    <t>competition score = 59.4</t>
  </si>
  <si>
    <t> row_id |  class  |                                                confusion_arr                                                </t>
  </si>
  <si>
    <t>--------+---------+-------------------------------------------------------------------------------------------------------------</t>
  </si>
  <si>
    <t>      1 | class01 | {2192,10,0,0,0,0,0,0,0,0,0,0,0,0,0,0,0,0,0,0,1,0,0}</t>
  </si>
  <si>
    <t>      2 | class02 | {0,25,2,0,0,0,0,0,1,0,0,0,0,0,0,0,0,0,0,0,0,2,0}</t>
  </si>
  <si>
    <t>      3 | class03 | {0,0,6,0,0,0,0,0,0,0,0,0,0,0,0,0,0,0,0,0,0,2,0}</t>
  </si>
  <si>
    <t>      4 | class04 | {0,0,0,53,0,0,0,0,0,0,0,0,0,0,0,0,0,0,0,0,0,0,0}</t>
  </si>
  <si>
    <t>      6 | class06 | {1,5,4,1,0,12342,0,23,0,0,0,0,0,0,39,20,1,0,0,0,6,26,13}</t>
  </si>
  <si>
    <t>      9 | class09 | {0,0,0,0,0,0,0,0,4,0,0,0,0,0,0,0,0,0,0,0,0,3,0}</t>
  </si>
  <si>
    <t>     10 | class10 | {0,11,0,0,351,0,82,5,0,1066229,495,0,0,0,3880,0,964,0,0,0,0,0,0}</t>
  </si>
  <si>
    <t>     11 | class11 | {0,0,0,0,1,1136,0,0,0,1,1148,0,0,0,0,12,1,0,0,5,0,0,12}</t>
  </si>
  <si>
    <t>     14 | class14 | {0,0,0,0,0,3,0,0,0,0,0,0,0,261,0,0,0,0,0,0,0,0,0}</t>
  </si>
  <si>
    <t>     15 | class15 | {0,0,0,1,0,6,7,0,0,47,23,0,0,0,10297,2,1,0,0,0,29,0,0}</t>
  </si>
  <si>
    <t>     16 | class16 | {0,0,1,0,0,1,0,0,0,0,0,0,0,0,0,8,0,0,0,0,0,0,0}</t>
  </si>
  <si>
    <t>     17 | class17 | {16,5,0,0,0,159,0,1,0,42,35,0,0,14,121,167,15310,0,0,13,2,2,5}</t>
  </si>
  <si>
    <t>     18 | class18 | {0,0,0,0,0,5,0,0,0,0,0,0,0,619,0,3,0,2807184,0,75,0,0,0}</t>
  </si>
  <si>
    <t>     20 | class20 | {0,0,0,0,0,0,0,0,0,0,0,0,0,8,0,0,0,0,0,971,0,0,0}</t>
  </si>
  <si>
    <t>     21 | class21 | {0,2,11,1,0,0,0,0,0,0,0,0,0,0,0,0,0,0,0,0,1005,1,0}</t>
  </si>
  <si>
    <t>     23 | normal  | {7870,2378,578,212,514,12793,324,714,35,72,3553,24,27,3999,1466,21064,2516,1811,233,3642,30068,8678,870210}</t>
  </si>
  <si>
    <t>run 1 on 4.9M training set</t>
  </si>
  <si>
    <t> class01 |    2192 |    2203 | 0.995006808896959</t>
  </si>
  <si>
    <t> class02 |      25 |      30 | 0.833333333333333</t>
  </si>
  <si>
    <t> class04 |      53 |      53 |                 1</t>
  </si>
  <si>
    <t> class06 |   12342 |   12481 | 0.988863071869241</t>
  </si>
  <si>
    <t> class10 | 1066229 | 1072017 | 0.994600831889793</t>
  </si>
  <si>
    <t> class11 |    1148 |    2316 | 0.495682210708117</t>
  </si>
  <si>
    <t> class14 |     261 |     264 | 0.988636363636364</t>
  </si>
  <si>
    <t> class15 |   10297 |   10413 | 0.988860078747719</t>
  </si>
  <si>
    <t> class16 |       8 |      10 |               0.8</t>
  </si>
  <si>
    <t> class17 |   15310 |   15892 | 0.963377800151019</t>
  </si>
  <si>
    <t> class18 | 2807184 | 2807886 | 0.999749989850015</t>
  </si>
  <si>
    <t> class20 |     971 |     979 | 0.991828396322778</t>
  </si>
  <si>
    <t> class21 |    1005 |    1020 | 0.985294117647059</t>
  </si>
  <si>
    <t> normal  |  870210 |  972781 |  0.89455900146076</t>
  </si>
  <si>
    <t> 0.918700411514375</t>
  </si>
  <si>
    <t>run 3 = 10000 samples of all classes,  80/20 split train/test</t>
  </si>
  <si>
    <t> class01 |    2038 |  2038 |                 1</t>
  </si>
  <si>
    <t> class02 |    1826 |  2021 | 0.903513112320633</t>
  </si>
  <si>
    <t> class03 |    1987 |  1987 |                 1</t>
  </si>
  <si>
    <t> class04 |    1976 |  2013 | 0.981619473422752</t>
  </si>
  <si>
    <t> class05 |    1968 |  1968 |                 1</t>
  </si>
  <si>
    <t> class06 |    1995 |  2014 | 0.990566037735849</t>
  </si>
  <si>
    <t> class07 |    1969 |  1969 |                 1</t>
  </si>
  <si>
    <t> class08 |    1872 |  2011 | 0.930880159124813</t>
  </si>
  <si>
    <t> class09 |    1936 |  1936 |                 1</t>
  </si>
  <si>
    <t> class10 |    2040 |  2069 | 0.985983566940551</t>
  </si>
  <si>
    <t> class11 |    1604 |  1959 | 0.818785094435937</t>
  </si>
  <si>
    <t> class12 |    1940 |  1940 |                 1</t>
  </si>
  <si>
    <t> class13 |    1991 |  1991 |                 1</t>
  </si>
  <si>
    <t> class14 |    2037 |  2037 |                 1</t>
  </si>
  <si>
    <t> class15 |    2014 |  2021 | 0.996536368134587</t>
  </si>
  <si>
    <t> class16 |    1768 |  1992 | 0.887550200803213</t>
  </si>
  <si>
    <t> class17 |    1876 |  2034 | 0.922320550639135</t>
  </si>
  <si>
    <t> class18 |    2012 |  2012 |                 1</t>
  </si>
  <si>
    <t> class19 |    2013 |  2013 |                 1</t>
  </si>
  <si>
    <t> class20 |    1993 |  2000 |            0.9965</t>
  </si>
  <si>
    <t> class21 |    1784 |  1987 | 0.897835933568193</t>
  </si>
  <si>
    <t> class22 |    1999 |  1999 |                 1</t>
  </si>
  <si>
    <t> normal  |    1695 |  1989 | 0.852187028657617</t>
  </si>
  <si>
    <t> row_id |  class  |                      confusion_arr                      </t>
  </si>
  <si>
    <t>--------+---------+---------------------------------------------------------</t>
  </si>
  <si>
    <t>      1 | class01 | {2038,0,0,0,0,0,0,0,0,0,0,0,0,0,0,0,0,0,0,0,0,0,0}</t>
  </si>
  <si>
    <t>      2 | class02 | {0,1826,195,0,0,0,0,0,0,0,0,0,0,0,0,0,0,0,0,0,0,0,0}</t>
  </si>
  <si>
    <t>      3 | class03 | {0,0,1987,0,0,0,0,0,0,0,0,0,0,0,0,0,0,0,0,0,0,0,0}</t>
  </si>
  <si>
    <t>      4 | class04 | {0,37,0,1976,0,0,0,0,0,0,0,0,0,0,0,0,0,0,0,0,0,0,0}</t>
  </si>
  <si>
    <t>      5 | class05 | {0,0,0,0,1968,0,0,0,0,0,0,0,0,0,0,0,0,0,0,0,0,0,0}</t>
  </si>
  <si>
    <t>      6 | class06 | {0,0,0,0,0,1995,0,0,0,0,17,0,0,0,0,0,0,0,0,0,0,1,1}</t>
  </si>
  <si>
    <t>      7 | class07 | {0,0,0,0,0,0,1969,0,0,0,0,0,0,0,0,0,0,0,0,0,0,0,0}</t>
  </si>
  <si>
    <t>      8 | class08 | {0,0,0,0,0,0,0,1872,0,0,0,0,0,0,0,0,0,0,0,0,0,139,0}</t>
  </si>
  <si>
    <t>      9 | class09 | {0,0,0,0,0,0,0,0,1936,0,0,0,0,0,0,0,0,0,0,0,0,0,0}</t>
  </si>
  <si>
    <t>     10 | class10 | {0,0,0,0,0,0,0,0,0,2040,0,0,0,0,1,0,28,0,0,0,0,0,0}</t>
  </si>
  <si>
    <t>     11 | class11 | {0,0,0,0,0,355,0,0,0,0,1604,0,0,0,0,0,0,0,0,0,0,0,0}</t>
  </si>
  <si>
    <t>     12 | class12 | {0,0,0,0,0,0,0,0,0,0,0,1940,0,0,0,0,0,0,0,0,0,0,0}</t>
  </si>
  <si>
    <t>     13 | class13 | {0,0,0,0,0,0,0,0,0,0,0,0,1991,0,0,0,0,0,0,0,0,0,0}</t>
  </si>
  <si>
    <t>     14 | class14 | {0,0,0,0,0,0,0,0,0,0,0,0,0,2037,0,0,0,0,0,0,0,0,0}</t>
  </si>
  <si>
    <t>     15 | class15 | {0,0,0,0,0,2,0,0,0,0,2,0,0,0,2014,0,1,0,0,0,0,0,2}</t>
  </si>
  <si>
    <t>     16 | class16 | {0,0,224,0,0,0,0,0,0,0,0,0,0,0,0,1768,0,0,0,0,0,0,0}</t>
  </si>
  <si>
    <t>     17 | class17 | {0,0,0,0,0,0,0,0,0,2,69,0,0,0,1,1,1876,0,0,78,0,2,5}</t>
  </si>
  <si>
    <t>     18 | class18 | {0,0,0,0,0,0,0,0,0,0,0,0,0,0,0,0,0,2012,0,0,0,0,0}</t>
  </si>
  <si>
    <t>     19 | class19 | {0,0,0,0,0,0,0,0,0,0,0,0,0,0,0,0,0,0,2013,0,0,0,0}</t>
  </si>
  <si>
    <t>     20 | class20 | {0,0,0,0,0,0,0,0,0,0,0,0,0,3,0,4,0,0,0,1993,0,0,0}</t>
  </si>
  <si>
    <t>     21 | class21 | {0,0,203,0,0,0,0,0,0,0,0,0,0,0,0,0,0,0,0,0,1784,0,0}</t>
  </si>
  <si>
    <t>     22 | class22 | {0,0,0,0,0,0,0,0,0,0,0,0,0,0,0,0,0,0,0,0,0,1999,0}</t>
  </si>
  <si>
    <t>     23 | normal  | {2,0,2,0,1,32,0,0,0,0,177,0,0,0,0,1,0,1,0,0,64,14,1695}</t>
  </si>
  <si>
    <t> 0.9637</t>
  </si>
  <si>
    <t> row_id |  class  |                       confusion_arr                        </t>
  </si>
  <si>
    <t>--------+---------+------------------------------------------------------------</t>
  </si>
  <si>
    <t>      1 | class01 | {7962,0,0,0,0,0,0,0,0,0,0,0,0,0,0,0,0,0,0,0,0,0,0}</t>
  </si>
  <si>
    <t>      2 | class02 | {0,7178,801,0,0,0,0,0,0,0,0,0,0,0,0,0,0,0,0,0,0,0,0}</t>
  </si>
  <si>
    <t>      3 | class03 | {0,0,8013,0,0,0,0,0,0,0,0,0,0,0,0,0,0,0,0,0,0,0,0}</t>
  </si>
  <si>
    <t>      4 | class04 | {0,146,0,7841,0,0,0,0,0,0,0,0,0,0,0,0,0,0,0,0,0,0,0}</t>
  </si>
  <si>
    <t>      5 | class05 | {0,0,0,0,8032,0,0,0,0,0,0,0,0,0,0,0,0,0,0,0,0,0,0}</t>
  </si>
  <si>
    <t>      6 | class06 | {0,0,0,0,0,7905,0,0,0,0,68,0,0,0,0,0,2,0,0,0,0,10,1}</t>
  </si>
  <si>
    <t>      7 | class07 | {0,0,0,0,0,0,8031,0,0,0,0,0,0,0,0,0,0,0,0,0,0,0,0}</t>
  </si>
  <si>
    <t>      8 | class08 | {0,0,0,0,0,0,0,7500,0,0,0,0,0,0,0,0,0,0,0,0,0,489,0}</t>
  </si>
  <si>
    <t>      9 | class09 | {0,0,0,0,0,0,0,0,8064,0,0,0,0,0,0,0,0,0,0,0,0,0,0}</t>
  </si>
  <si>
    <t>     10 | class10 | {0,0,0,0,0,0,0,0,0,7837,0,0,0,0,0,0,94,0,0,0,0,0,0}</t>
  </si>
  <si>
    <t>     11 | class11 | {0,0,0,0,0,1342,0,0,0,0,6699,0,0,0,0,0,0,0,0,0,0,0,0}</t>
  </si>
  <si>
    <t>     12 | class12 | {0,0,0,0,0,0,0,0,0,0,0,8060,0,0,0,0,0,0,0,0,0,0,0}</t>
  </si>
  <si>
    <t>     13 | class13 | {0,0,0,0,0,0,0,0,0,0,0,0,8009,0,0,0,0,0,0,0,0,0,0}</t>
  </si>
  <si>
    <t>     14 | class14 | {0,0,0,0,0,0,0,0,0,0,0,0,0,7963,0,0,0,0,0,0,0,0,0}</t>
  </si>
  <si>
    <t>     15 | class15 | {0,0,0,0,0,0,0,0,0,3,2,0,0,0,7966,2,6,0,0,0,0,0,0}</t>
  </si>
  <si>
    <t>     16 | class16 | {0,0,913,0,0,0,0,0,0,0,0,0,0,0,0,7095,0,0,0,0,0,0,0}</t>
  </si>
  <si>
    <t>     17 | class17 | {0,0,1,0,0,1,0,0,0,13,287,0,0,0,2,7,7373,0,0,274,0,2,6}</t>
  </si>
  <si>
    <t>     18 | class18 | {0,0,0,0,0,0,0,0,0,0,0,0,0,0,0,0,0,7988,0,0,0,0,0}</t>
  </si>
  <si>
    <t>     19 | class19 | {0,0,0,0,0,0,0,0,0,0,0,0,0,0,0,0,0,0,7987,0,0,0,0}</t>
  </si>
  <si>
    <t>     20 | class20 | {0,0,0,0,0,0,0,0,0,0,0,0,0,6,0,28,0,0,0,7966,0,0,0}</t>
  </si>
  <si>
    <t>     21 | class21 | {0,0,687,0,0,0,0,0,0,0,0,0,0,0,0,0,0,0,0,0,7326,0,0}</t>
  </si>
  <si>
    <t>     22 | class22 | {0,0,0,0,0,0,0,0,0,0,0,0,0,0,0,0,0,0,0,0,0,8001,0}</t>
  </si>
  <si>
    <t>     23 | normal  | {1,1,4,0,0,118,0,2,1,2,618,0,0,0,2,22,2,0,0,0,265,38,6935}</t>
  </si>
  <si>
    <t> class01 |    7962 |  7962 |                 1</t>
  </si>
  <si>
    <t> class02 |    7178 |  7979 | 0.899611480135355</t>
  </si>
  <si>
    <t> class03 |    8013 |  8013 |                 1</t>
  </si>
  <si>
    <t> class04 |    7841 |  7987 | 0.981720295480155</t>
  </si>
  <si>
    <t> class05 |    8032 |  8032 |                 1</t>
  </si>
  <si>
    <t> class06 |    7905 |  7986 | 0.989857250187829</t>
  </si>
  <si>
    <t> class07 |    8031 |  8031 |                 1</t>
  </si>
  <si>
    <t> class08 |    7500 |  7989 | 0.938790837401427</t>
  </si>
  <si>
    <t> class09 |    8064 |  8064 |                 1</t>
  </si>
  <si>
    <t> class10 |    7837 |  7931 | 0.988147774555542</t>
  </si>
  <si>
    <t> class11 |    6699 |  8041 | 0.833105335157319</t>
  </si>
  <si>
    <t> class12 |    8060 |  8060 |                 1</t>
  </si>
  <si>
    <t> class13 |    8009 |  8009 |                 1</t>
  </si>
  <si>
    <t> class14 |    7963 |  7963 |                 1</t>
  </si>
  <si>
    <t> class15 |    7966 |  7979 | 0.998370723148264</t>
  </si>
  <si>
    <t> class16 |    7095 |  8008 | 0.885989010989011</t>
  </si>
  <si>
    <t> class17 |    7373 |  7966 | 0.925558624152649</t>
  </si>
  <si>
    <t> class18 |    7988 |  7988 |                 1</t>
  </si>
  <si>
    <t> class19 |    7987 |  7987 |                 1</t>
  </si>
  <si>
    <t> class20 |    7966 |  8000 |           0.99575</t>
  </si>
  <si>
    <t> class21 |    7326 |  8013 | 0.914264320479221</t>
  </si>
  <si>
    <t> class22 |    8001 |  8001 |                 1</t>
  </si>
  <si>
    <t> normal  |    6935 |  8011 | 0.865684683560105</t>
  </si>
  <si>
    <t> 0.965950014575951</t>
  </si>
  <si>
    <t> class01 |    2203 |    2203 |                 1</t>
  </si>
  <si>
    <t> class03 |       8 |       8 |                 1</t>
  </si>
  <si>
    <t> class06 |   12358 |   12481 | 0.990145020431055</t>
  </si>
  <si>
    <t> class09 |       7 |       7 |                 1</t>
  </si>
  <si>
    <t> class10 | 1060331 | 1072017 | 0.989099053466503</t>
  </si>
  <si>
    <t> class11 |    1907 |    2316 | 0.823402417962003</t>
  </si>
  <si>
    <t> class14 |     264 |     264 |                 1</t>
  </si>
  <si>
    <t> class15 |   10391 |   10413 | 0.997887256314223</t>
  </si>
  <si>
    <t> class16 |       9 |      10 |               0.9</t>
  </si>
  <si>
    <t> class17 |   14723 |   15892 | 0.926440976591996</t>
  </si>
  <si>
    <t> class18 | 2807870 | 2807886 | 0.999994301762963</t>
  </si>
  <si>
    <t> class20 |     975 |     979 | 0.995914198161389</t>
  </si>
  <si>
    <t> class21 |     927 |    1020 | 0.908823529411765</t>
  </si>
  <si>
    <t> normal  |  837128 |  972781 | 0.860551347117183</t>
  </si>
  <si>
    <t>run 3 on 4.9M training set</t>
  </si>
  <si>
    <t> 0.963577350677377</t>
  </si>
  <si>
    <t> row_id |  class  |                                          confusion_arr                                           </t>
  </si>
  <si>
    <t>--------+---------+--------------------------------------------------------------------------------------------------</t>
  </si>
  <si>
    <t>      1 | class01 | {2203,0,0,0,0,0,0,0,0,0,0,0,0,0,0,0,0,0,0,0,0,0,0}</t>
  </si>
  <si>
    <t>      2 | class02 | {0,27,3,0,0,0,0,0,0,0,0,0,0,0,0,0,0,0,0,0,0,0,0}</t>
  </si>
  <si>
    <t>      3 | class03 | {0,0,8,0,0,0,0,0,0,0,0,0,0,0,0,0,0,0,0,0,0,0,0}</t>
  </si>
  <si>
    <t>      4 | class04 | {0,1,0,52,0,0,0,0,0,0,0,0,0,0,0,0,0,0,0,0,0,0,0}</t>
  </si>
  <si>
    <t>      6 | class06 | {0,0,1,0,0,12358,0,0,0,0,102,0,0,0,0,0,2,0,0,0,0,15,3}</t>
  </si>
  <si>
    <t>      9 | class09 | {0,0,0,0,0,0,0,0,7,0,0,0,0,0,0,0,0,0,0,0,0,0,0}</t>
  </si>
  <si>
    <t>     10 | class10 | {0,0,0,0,1,1,3,0,0,1060331,6,0,0,0,18,0,11650,0,0,0,0,0,7}</t>
  </si>
  <si>
    <t>     11 | class11 | {0,0,0,0,0,409,0,0,0,0,1907,0,0,0,0,0,0,0,0,0,0,0,0}</t>
  </si>
  <si>
    <t>     14 | class14 | {0,0,0,0,0,0,0,0,0,0,0,0,0,264,0,0,0,0,0,0,0,0,0}</t>
  </si>
  <si>
    <t>     15 | class15 | {0,0,0,0,0,3,0,0,0,3,4,0,0,0,10391,2,8,0,0,0,0,0,2}</t>
  </si>
  <si>
    <t>     16 | class16 | {0,0,1,0,0,0,0,0,0,0,0,0,0,0,0,9,0,0,0,0,0,0,0}</t>
  </si>
  <si>
    <t>     17 | class17 | {0,0,1,0,0,3,0,0,0,27,537,0,0,0,6,14,14723,0,0,544,0,7,30}</t>
  </si>
  <si>
    <t>     18 | class18 | {0,0,0,0,0,5,0,0,0,0,8,0,0,0,0,3,0,2807870,0,0,0,0,0}</t>
  </si>
  <si>
    <t>     20 | class20 | {0,0,0,0,0,0,0,0,0,0,0,0,0,1,0,3,0,0,0,975,0,0,0}</t>
  </si>
  <si>
    <t>     21 | class21 | {0,0,93,0,0,0,0,0,0,0,0,0,0,0,0,0,0,0,0,0,927,0,0}</t>
  </si>
  <si>
    <t>     23 | normal  | {228,211,642,12,185,16325,10,144,81,127,78462,48,3,109,206,2430,184,42,118,13,31224,4849,837128}</t>
  </si>
  <si>
    <t>run 3 on 311K eval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</si>
</sst>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"/>
    <numFmt numFmtId="172" formatCode="0.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Menlo"/>
      <family val="2"/>
    </font>
    <font>
      <sz val="15"/>
      <color rgb="FF000000"/>
      <name val="Menlo"/>
      <family val="2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Font="1"/>
    <xf numFmtId="165" fontId="0" fillId="0" borderId="0" xfId="0" applyNumberFormat="1" applyFont="1"/>
    <xf numFmtId="0" fontId="2" fillId="0" borderId="0" xfId="0" applyFont="1" applyAlignment="1">
      <alignment vertical="top"/>
    </xf>
    <xf numFmtId="164" fontId="2" fillId="0" borderId="0" xfId="1" applyNumberFormat="1" applyFont="1"/>
    <xf numFmtId="0" fontId="0" fillId="0" borderId="0" xfId="0" applyFont="1" applyFill="1"/>
    <xf numFmtId="0" fontId="2" fillId="0" borderId="0" xfId="0" applyFont="1" applyFill="1" applyAlignment="1">
      <alignment vertical="top"/>
    </xf>
    <xf numFmtId="164" fontId="0" fillId="0" borderId="0" xfId="1" applyNumberFormat="1" applyFont="1" applyFill="1"/>
    <xf numFmtId="165" fontId="0" fillId="0" borderId="0" xfId="0" applyNumberFormat="1" applyFont="1" applyFill="1"/>
    <xf numFmtId="165" fontId="0" fillId="0" borderId="0" xfId="0" applyNumberFormat="1" applyFill="1"/>
    <xf numFmtId="0" fontId="0" fillId="0" borderId="0" xfId="0" applyFill="1"/>
    <xf numFmtId="0" fontId="3" fillId="0" borderId="0" xfId="0" applyFont="1"/>
    <xf numFmtId="14" fontId="0" fillId="0" borderId="0" xfId="0" applyNumberFormat="1"/>
    <xf numFmtId="9" fontId="0" fillId="0" borderId="0" xfId="2" applyFont="1" applyFill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0" borderId="0" xfId="0" applyNumberFormat="1" applyFont="1"/>
    <xf numFmtId="0" fontId="5" fillId="0" borderId="0" xfId="0" applyFont="1"/>
    <xf numFmtId="172" fontId="5" fillId="0" borderId="0" xfId="2" applyNumberFormat="1" applyFont="1"/>
    <xf numFmtId="172" fontId="5" fillId="0" borderId="0" xfId="0" applyNumberFormat="1" applyFont="1"/>
    <xf numFmtId="164" fontId="5" fillId="0" borderId="0" xfId="0" applyNumberFormat="1" applyFont="1"/>
    <xf numFmtId="0" fontId="5" fillId="2" borderId="0" xfId="0" applyFont="1" applyFill="1"/>
    <xf numFmtId="0" fontId="4" fillId="2" borderId="0" xfId="0" applyNumberFormat="1" applyFont="1" applyFill="1"/>
    <xf numFmtId="172" fontId="5" fillId="2" borderId="0" xfId="2" applyNumberFormat="1" applyFont="1" applyFill="1"/>
    <xf numFmtId="164" fontId="0" fillId="2" borderId="0" xfId="1" applyNumberFormat="1" applyFont="1" applyFill="1"/>
    <xf numFmtId="164" fontId="2" fillId="2" borderId="0" xfId="1" applyNumberFormat="1" applyFont="1" applyFill="1"/>
    <xf numFmtId="164" fontId="5" fillId="2" borderId="0" xfId="0" applyNumberFormat="1" applyFont="1" applyFill="1"/>
    <xf numFmtId="0" fontId="2" fillId="0" borderId="0" xfId="1" applyNumberFormat="1" applyFont="1"/>
    <xf numFmtId="0" fontId="0" fillId="2" borderId="0" xfId="1" applyNumberFormat="1" applyFont="1" applyFill="1"/>
    <xf numFmtId="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0" fontId="4" fillId="4" borderId="0" xfId="0" applyFont="1" applyFill="1"/>
    <xf numFmtId="0" fontId="0" fillId="4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BF92-1C45-5B40-AAD3-D7E3EADEAE28}">
  <dimension ref="A1:L42"/>
  <sheetViews>
    <sheetView zoomScale="160" zoomScaleNormal="160" workbookViewId="0">
      <selection activeCell="K14" sqref="K14"/>
    </sheetView>
  </sheetViews>
  <sheetFormatPr baseColWidth="10" defaultRowHeight="16" x14ac:dyDescent="0.2"/>
  <cols>
    <col min="3" max="3" width="13.5" customWidth="1"/>
    <col min="5" max="5" width="12.33203125" customWidth="1"/>
  </cols>
  <sheetData>
    <row r="1" spans="1:11" x14ac:dyDescent="0.2">
      <c r="A1" s="4" t="s">
        <v>27</v>
      </c>
      <c r="B1" s="4" t="s">
        <v>24</v>
      </c>
      <c r="C1" s="4" t="s">
        <v>23</v>
      </c>
      <c r="D1" s="4" t="s">
        <v>26</v>
      </c>
      <c r="E1" s="4" t="s">
        <v>28</v>
      </c>
    </row>
    <row r="2" spans="1:11" x14ac:dyDescent="0.2">
      <c r="A2" s="4">
        <v>18</v>
      </c>
      <c r="B2" s="6" t="s">
        <v>17</v>
      </c>
      <c r="C2" s="1">
        <v>2807886</v>
      </c>
      <c r="D2" s="5">
        <f>C2/$C$25*100</f>
        <v>57.322150704991046</v>
      </c>
      <c r="E2" s="2">
        <f>D2</f>
        <v>57.322150704991046</v>
      </c>
    </row>
    <row r="3" spans="1:11" x14ac:dyDescent="0.2">
      <c r="A3" s="4">
        <v>10</v>
      </c>
      <c r="B3" s="6" t="s">
        <v>9</v>
      </c>
      <c r="C3" s="1">
        <v>1072017</v>
      </c>
      <c r="D3" s="5">
        <f>C3/$C$25*100</f>
        <v>21.884905595281428</v>
      </c>
      <c r="E3" s="2">
        <f>E2+D3</f>
        <v>79.20705630027247</v>
      </c>
    </row>
    <row r="4" spans="1:11" x14ac:dyDescent="0.2">
      <c r="A4" s="4">
        <v>23</v>
      </c>
      <c r="B4" s="6" t="s">
        <v>22</v>
      </c>
      <c r="C4" s="7">
        <v>972781</v>
      </c>
      <c r="D4" s="5">
        <f>C4/$C$25*100</f>
        <v>19.859032412623552</v>
      </c>
      <c r="E4" s="2">
        <f>E3+D4</f>
        <v>99.066088712896018</v>
      </c>
    </row>
    <row r="5" spans="1:11" x14ac:dyDescent="0.2">
      <c r="A5" s="4">
        <v>17</v>
      </c>
      <c r="B5" s="6" t="s">
        <v>16</v>
      </c>
      <c r="C5" s="1">
        <v>15892</v>
      </c>
      <c r="D5" s="5">
        <f>C5/$C$25*100</f>
        <v>0.32443041455519123</v>
      </c>
      <c r="E5" s="2">
        <f>E4+D5</f>
        <v>99.390519127451213</v>
      </c>
    </row>
    <row r="6" spans="1:11" x14ac:dyDescent="0.2">
      <c r="A6" s="4">
        <v>6</v>
      </c>
      <c r="B6" s="6" t="s">
        <v>5</v>
      </c>
      <c r="C6" s="1">
        <v>12481</v>
      </c>
      <c r="D6" s="5">
        <f>C6/$C$25*100</f>
        <v>0.25479587239260898</v>
      </c>
      <c r="E6" s="2">
        <f>E5+D6</f>
        <v>99.645314999843819</v>
      </c>
    </row>
    <row r="7" spans="1:11" x14ac:dyDescent="0.2">
      <c r="A7" s="4">
        <v>15</v>
      </c>
      <c r="B7" s="6" t="s">
        <v>14</v>
      </c>
      <c r="C7" s="1">
        <v>10413</v>
      </c>
      <c r="D7" s="5">
        <f>C7/$C$25*100</f>
        <v>0.21257827251215744</v>
      </c>
      <c r="E7" s="2">
        <f>E6+D7</f>
        <v>99.85789327235598</v>
      </c>
    </row>
    <row r="8" spans="1:11" x14ac:dyDescent="0.2">
      <c r="A8" s="4">
        <v>11</v>
      </c>
      <c r="B8" s="6" t="s">
        <v>10</v>
      </c>
      <c r="C8" s="1">
        <v>2316</v>
      </c>
      <c r="D8" s="5">
        <f>C8/$C$25*100</f>
        <v>4.7280445514084002E-2</v>
      </c>
      <c r="E8" s="2">
        <f>E7+D8</f>
        <v>99.905173717870071</v>
      </c>
    </row>
    <row r="9" spans="1:11" x14ac:dyDescent="0.2">
      <c r="A9" s="4">
        <v>1</v>
      </c>
      <c r="B9" s="6" t="s">
        <v>0</v>
      </c>
      <c r="C9" s="7">
        <v>2203</v>
      </c>
      <c r="D9" s="5">
        <f>C9/$C$25*100</f>
        <v>4.4973584398759515E-2</v>
      </c>
      <c r="E9" s="2">
        <f>E8+D9</f>
        <v>99.950147302268832</v>
      </c>
    </row>
    <row r="10" spans="1:11" x14ac:dyDescent="0.2">
      <c r="A10" s="4">
        <v>21</v>
      </c>
      <c r="B10" s="6" t="s">
        <v>20</v>
      </c>
      <c r="C10" s="1">
        <v>1020</v>
      </c>
      <c r="D10" s="5">
        <f>C10/$C$25*100</f>
        <v>2.0822994138327149E-2</v>
      </c>
      <c r="E10" s="2">
        <f>E9+D10</f>
        <v>99.97097029640716</v>
      </c>
    </row>
    <row r="11" spans="1:11" x14ac:dyDescent="0.2">
      <c r="A11" s="4">
        <v>20</v>
      </c>
      <c r="B11" s="6" t="s">
        <v>19</v>
      </c>
      <c r="C11" s="1">
        <v>979</v>
      </c>
      <c r="D11" s="5">
        <f>C11/$C$25*100</f>
        <v>1.9985991432766942E-2</v>
      </c>
      <c r="E11" s="2">
        <f>E10+D11</f>
        <v>99.990956287839921</v>
      </c>
    </row>
    <row r="12" spans="1:11" x14ac:dyDescent="0.2">
      <c r="A12" s="4">
        <v>14</v>
      </c>
      <c r="B12" s="6" t="s">
        <v>13</v>
      </c>
      <c r="C12" s="1">
        <v>264</v>
      </c>
      <c r="D12" s="5">
        <f>C12/$C$25*100</f>
        <v>5.3894808358023218E-3</v>
      </c>
      <c r="E12" s="2">
        <f>E11+D12</f>
        <v>99.996345768675724</v>
      </c>
    </row>
    <row r="13" spans="1:11" x14ac:dyDescent="0.2">
      <c r="A13" s="4">
        <v>4</v>
      </c>
      <c r="B13" s="6" t="s">
        <v>3</v>
      </c>
      <c r="C13" s="1">
        <v>53</v>
      </c>
      <c r="D13" s="5">
        <f>C13/$C$25*100</f>
        <v>1.0819791071875872E-3</v>
      </c>
      <c r="E13" s="2">
        <f>E12+D13</f>
        <v>99.997427747782908</v>
      </c>
      <c r="K13" s="15"/>
    </row>
    <row r="14" spans="1:11" x14ac:dyDescent="0.2">
      <c r="A14" s="4">
        <v>2</v>
      </c>
      <c r="B14" s="6" t="s">
        <v>1</v>
      </c>
      <c r="C14" s="7">
        <v>30</v>
      </c>
      <c r="D14" s="5">
        <f>C14/$C$25*100</f>
        <v>6.1244100406844559E-4</v>
      </c>
      <c r="E14" s="2">
        <f>E13+D14</f>
        <v>99.998040188786973</v>
      </c>
    </row>
    <row r="15" spans="1:11" x14ac:dyDescent="0.2">
      <c r="A15" s="4">
        <v>7</v>
      </c>
      <c r="B15" s="6" t="s">
        <v>6</v>
      </c>
      <c r="C15" s="1">
        <v>21</v>
      </c>
      <c r="D15" s="5">
        <f>C15/$C$25*100</f>
        <v>4.287087028479119E-4</v>
      </c>
      <c r="E15" s="2">
        <f>E14+D15</f>
        <v>99.998468897489815</v>
      </c>
    </row>
    <row r="16" spans="1:11" x14ac:dyDescent="0.2">
      <c r="A16" s="4">
        <v>22</v>
      </c>
      <c r="B16" s="6" t="s">
        <v>21</v>
      </c>
      <c r="C16" s="1">
        <v>20</v>
      </c>
      <c r="D16" s="5">
        <f>C16/$C$25*100</f>
        <v>4.0829400271229704E-4</v>
      </c>
      <c r="E16" s="2">
        <f>E15+D16</f>
        <v>99.998877191492525</v>
      </c>
    </row>
    <row r="17" spans="1:12" x14ac:dyDescent="0.2">
      <c r="A17" s="4">
        <v>5</v>
      </c>
      <c r="B17" s="6" t="s">
        <v>4</v>
      </c>
      <c r="C17" s="1">
        <v>12</v>
      </c>
      <c r="D17" s="5">
        <f>C17/$C$25*100</f>
        <v>2.4497640162737821E-4</v>
      </c>
      <c r="E17" s="2">
        <f>E16+D17</f>
        <v>99.999122167894157</v>
      </c>
    </row>
    <row r="18" spans="1:12" s="13" customFormat="1" x14ac:dyDescent="0.2">
      <c r="A18" s="8">
        <v>16</v>
      </c>
      <c r="B18" s="9" t="s">
        <v>15</v>
      </c>
      <c r="C18" s="10">
        <v>10</v>
      </c>
      <c r="D18" s="11">
        <f>C18/$C$25*100</f>
        <v>2.0414700135614852E-4</v>
      </c>
      <c r="E18" s="12">
        <f>E17+D18</f>
        <v>99.999326314895512</v>
      </c>
    </row>
    <row r="19" spans="1:12" s="13" customFormat="1" x14ac:dyDescent="0.2">
      <c r="A19" s="8">
        <v>8</v>
      </c>
      <c r="B19" s="9" t="s">
        <v>7</v>
      </c>
      <c r="C19" s="10">
        <v>9</v>
      </c>
      <c r="D19" s="11">
        <f>C19/$C$25*100</f>
        <v>1.8373230122053366E-4</v>
      </c>
      <c r="E19" s="12">
        <f>E18+D19</f>
        <v>99.999510047196736</v>
      </c>
    </row>
    <row r="20" spans="1:12" s="13" customFormat="1" x14ac:dyDescent="0.2">
      <c r="A20" s="8">
        <v>3</v>
      </c>
      <c r="B20" s="9" t="s">
        <v>2</v>
      </c>
      <c r="C20" s="10">
        <v>8</v>
      </c>
      <c r="D20" s="11">
        <f>C20/$C$25*100</f>
        <v>1.6331760108491883E-4</v>
      </c>
      <c r="E20" s="12">
        <f>E19+D20</f>
        <v>99.999673364797815</v>
      </c>
    </row>
    <row r="21" spans="1:12" s="13" customFormat="1" x14ac:dyDescent="0.2">
      <c r="A21" s="8">
        <v>9</v>
      </c>
      <c r="B21" s="9" t="s">
        <v>8</v>
      </c>
      <c r="C21" s="10">
        <v>7</v>
      </c>
      <c r="D21" s="11">
        <f>C21/$C$25*100</f>
        <v>1.4290290094930397E-4</v>
      </c>
      <c r="E21" s="12">
        <f>E20+D21</f>
        <v>99.999816267698762</v>
      </c>
    </row>
    <row r="22" spans="1:12" s="13" customFormat="1" x14ac:dyDescent="0.2">
      <c r="A22" s="8">
        <v>13</v>
      </c>
      <c r="B22" s="9" t="s">
        <v>12</v>
      </c>
      <c r="C22" s="10">
        <v>4</v>
      </c>
      <c r="D22" s="11">
        <f>C22/$C$25*100</f>
        <v>8.1658800542459413E-5</v>
      </c>
      <c r="E22" s="12">
        <f>E21+D22</f>
        <v>99.999897926499301</v>
      </c>
      <c r="I22" s="16"/>
      <c r="J22" s="16"/>
      <c r="K22" s="16"/>
    </row>
    <row r="23" spans="1:12" s="13" customFormat="1" x14ac:dyDescent="0.2">
      <c r="A23" s="8">
        <v>12</v>
      </c>
      <c r="B23" s="9" t="s">
        <v>11</v>
      </c>
      <c r="C23" s="10">
        <v>3</v>
      </c>
      <c r="D23" s="11">
        <f>C23/$C$25*100</f>
        <v>6.1244100406844553E-5</v>
      </c>
      <c r="E23" s="12">
        <f>E22+D23</f>
        <v>99.999959170599709</v>
      </c>
    </row>
    <row r="24" spans="1:12" s="13" customFormat="1" x14ac:dyDescent="0.2">
      <c r="A24" s="8">
        <v>19</v>
      </c>
      <c r="B24" s="9" t="s">
        <v>18</v>
      </c>
      <c r="C24" s="10">
        <v>2</v>
      </c>
      <c r="D24" s="11">
        <f>C24/$C$25*100</f>
        <v>4.0829400271229707E-5</v>
      </c>
      <c r="E24" s="12">
        <f>E23+D24</f>
        <v>99.999999999999986</v>
      </c>
      <c r="J24" s="16"/>
    </row>
    <row r="25" spans="1:12" x14ac:dyDescent="0.2">
      <c r="A25" s="4"/>
      <c r="B25" s="6" t="s">
        <v>25</v>
      </c>
      <c r="C25" s="1">
        <f>SUM(C2:C24)</f>
        <v>4898431</v>
      </c>
      <c r="D25" s="3">
        <f>SUM(D2:D24)</f>
        <v>99.999999999999986</v>
      </c>
      <c r="H25" s="13"/>
      <c r="I25" s="13"/>
      <c r="J25" s="13"/>
      <c r="K25" s="13"/>
      <c r="L25" s="13"/>
    </row>
    <row r="26" spans="1:12" x14ac:dyDescent="0.2">
      <c r="H26" s="13"/>
      <c r="I26" s="13"/>
      <c r="J26" s="13"/>
      <c r="K26" s="13"/>
      <c r="L26" s="13"/>
    </row>
    <row r="27" spans="1:12" x14ac:dyDescent="0.2">
      <c r="H27" s="13"/>
      <c r="I27" s="13"/>
      <c r="J27" s="13"/>
      <c r="K27" s="13"/>
      <c r="L27" s="13"/>
    </row>
    <row r="28" spans="1:12" x14ac:dyDescent="0.2">
      <c r="H28" s="13"/>
      <c r="I28" s="13"/>
      <c r="J28" s="13"/>
      <c r="K28" s="13"/>
      <c r="L28" s="13"/>
    </row>
    <row r="29" spans="1:12" x14ac:dyDescent="0.2">
      <c r="H29" s="13"/>
      <c r="I29" s="13"/>
      <c r="J29" s="13"/>
      <c r="K29" s="13"/>
      <c r="L29" s="13"/>
    </row>
    <row r="31" spans="1:12" ht="21" x14ac:dyDescent="0.25">
      <c r="H31" s="14"/>
      <c r="I31" s="14"/>
    </row>
    <row r="32" spans="1:12" ht="21" x14ac:dyDescent="0.25">
      <c r="H32" s="14"/>
      <c r="I32" s="14"/>
    </row>
    <row r="33" spans="8:9" ht="21" x14ac:dyDescent="0.25">
      <c r="H33" s="14"/>
      <c r="I33" s="14"/>
    </row>
    <row r="34" spans="8:9" ht="21" x14ac:dyDescent="0.25">
      <c r="H34" s="14"/>
      <c r="I34" s="14"/>
    </row>
    <row r="35" spans="8:9" ht="21" x14ac:dyDescent="0.25">
      <c r="H35" s="14"/>
      <c r="I35" s="14"/>
    </row>
    <row r="36" spans="8:9" ht="21" x14ac:dyDescent="0.25">
      <c r="H36" s="14"/>
      <c r="I36" s="14"/>
    </row>
    <row r="37" spans="8:9" ht="21" x14ac:dyDescent="0.25">
      <c r="H37" s="14"/>
      <c r="I37" s="14"/>
    </row>
    <row r="38" spans="8:9" ht="21" x14ac:dyDescent="0.25">
      <c r="H38" s="14"/>
      <c r="I38" s="14"/>
    </row>
    <row r="39" spans="8:9" ht="21" x14ac:dyDescent="0.25">
      <c r="I39" s="14"/>
    </row>
    <row r="40" spans="8:9" ht="21" x14ac:dyDescent="0.25">
      <c r="H40" s="14"/>
      <c r="I40" s="14"/>
    </row>
    <row r="42" spans="8:9" ht="21" x14ac:dyDescent="0.25">
      <c r="H42" s="14"/>
      <c r="I42" s="14"/>
    </row>
  </sheetData>
  <sortState xmlns:xlrd2="http://schemas.microsoft.com/office/spreadsheetml/2017/richdata2" ref="A2:L24">
    <sortCondition descending="1" ref="C2:C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5FD9-1716-3743-AA5C-23C13753404F}">
  <dimension ref="A1:I95"/>
  <sheetViews>
    <sheetView topLeftCell="A31" zoomScale="140" zoomScaleNormal="140" workbookViewId="0">
      <selection activeCell="A40" sqref="A40:XFD40"/>
    </sheetView>
  </sheetViews>
  <sheetFormatPr baseColWidth="10" defaultRowHeight="16" x14ac:dyDescent="0.2"/>
  <cols>
    <col min="5" max="5" width="13.5" bestFit="1" customWidth="1"/>
    <col min="6" max="6" width="14" customWidth="1"/>
  </cols>
  <sheetData>
    <row r="1" spans="1:8" s="21" customFormat="1" ht="20" x14ac:dyDescent="0.25">
      <c r="A1" s="20" t="s">
        <v>191</v>
      </c>
    </row>
    <row r="2" spans="1:8" s="21" customFormat="1" ht="20" x14ac:dyDescent="0.25">
      <c r="A2" s="20" t="s">
        <v>64</v>
      </c>
    </row>
    <row r="4" spans="1:8" ht="20" x14ac:dyDescent="0.25">
      <c r="A4" s="17" t="s">
        <v>36</v>
      </c>
      <c r="H4" s="17" t="s">
        <v>65</v>
      </c>
    </row>
    <row r="5" spans="1:8" ht="20" x14ac:dyDescent="0.25">
      <c r="A5" s="17" t="s">
        <v>37</v>
      </c>
      <c r="H5" s="17" t="s">
        <v>66</v>
      </c>
    </row>
    <row r="6" spans="1:8" ht="20" x14ac:dyDescent="0.25">
      <c r="A6" s="17" t="s">
        <v>38</v>
      </c>
      <c r="H6" s="17" t="s">
        <v>67</v>
      </c>
    </row>
    <row r="7" spans="1:8" ht="20" x14ac:dyDescent="0.25">
      <c r="A7" s="17" t="s">
        <v>39</v>
      </c>
      <c r="H7" s="17" t="s">
        <v>68</v>
      </c>
    </row>
    <row r="8" spans="1:8" s="19" customFormat="1" ht="20" x14ac:dyDescent="0.25">
      <c r="A8" s="18" t="s">
        <v>40</v>
      </c>
      <c r="H8" s="18" t="s">
        <v>69</v>
      </c>
    </row>
    <row r="9" spans="1:8" ht="20" x14ac:dyDescent="0.25">
      <c r="A9" s="17" t="s">
        <v>41</v>
      </c>
      <c r="H9" s="17" t="s">
        <v>70</v>
      </c>
    </row>
    <row r="10" spans="1:8" ht="20" x14ac:dyDescent="0.25">
      <c r="A10" s="17" t="s">
        <v>42</v>
      </c>
      <c r="H10" s="17" t="s">
        <v>71</v>
      </c>
    </row>
    <row r="11" spans="1:8" ht="20" x14ac:dyDescent="0.25">
      <c r="A11" s="17" t="s">
        <v>43</v>
      </c>
      <c r="H11" s="17" t="s">
        <v>72</v>
      </c>
    </row>
    <row r="12" spans="1:8" ht="20" x14ac:dyDescent="0.25">
      <c r="A12" s="17" t="s">
        <v>44</v>
      </c>
      <c r="H12" s="17" t="s">
        <v>73</v>
      </c>
    </row>
    <row r="13" spans="1:8" s="19" customFormat="1" ht="20" x14ac:dyDescent="0.25">
      <c r="A13" s="18" t="s">
        <v>45</v>
      </c>
      <c r="H13" s="18" t="s">
        <v>74</v>
      </c>
    </row>
    <row r="14" spans="1:8" s="19" customFormat="1" ht="20" x14ac:dyDescent="0.25">
      <c r="A14" s="18" t="s">
        <v>46</v>
      </c>
      <c r="H14" s="18" t="s">
        <v>75</v>
      </c>
    </row>
    <row r="15" spans="1:8" ht="20" x14ac:dyDescent="0.25">
      <c r="A15" s="17" t="s">
        <v>47</v>
      </c>
      <c r="H15" s="17" t="s">
        <v>76</v>
      </c>
    </row>
    <row r="16" spans="1:8" ht="20" x14ac:dyDescent="0.25">
      <c r="A16" s="17" t="s">
        <v>48</v>
      </c>
      <c r="H16" s="17" t="s">
        <v>77</v>
      </c>
    </row>
    <row r="17" spans="1:8" s="19" customFormat="1" ht="20" x14ac:dyDescent="0.25">
      <c r="A17" s="18" t="s">
        <v>49</v>
      </c>
      <c r="H17" s="18" t="s">
        <v>78</v>
      </c>
    </row>
    <row r="18" spans="1:8" s="19" customFormat="1" ht="20" x14ac:dyDescent="0.25">
      <c r="A18" s="18" t="s">
        <v>50</v>
      </c>
      <c r="H18" s="18" t="s">
        <v>79</v>
      </c>
    </row>
    <row r="19" spans="1:8" ht="20" x14ac:dyDescent="0.25">
      <c r="A19" s="17" t="s">
        <v>51</v>
      </c>
      <c r="H19" s="17" t="s">
        <v>80</v>
      </c>
    </row>
    <row r="20" spans="1:8" ht="20" x14ac:dyDescent="0.25">
      <c r="A20" s="17" t="s">
        <v>52</v>
      </c>
      <c r="H20" s="17" t="s">
        <v>81</v>
      </c>
    </row>
    <row r="21" spans="1:8" s="19" customFormat="1" ht="20" x14ac:dyDescent="0.25">
      <c r="A21" s="18" t="s">
        <v>53</v>
      </c>
      <c r="H21" s="18" t="s">
        <v>82</v>
      </c>
    </row>
    <row r="22" spans="1:8" ht="20" x14ac:dyDescent="0.25">
      <c r="A22" s="17" t="s">
        <v>54</v>
      </c>
      <c r="H22" s="17" t="s">
        <v>83</v>
      </c>
    </row>
    <row r="23" spans="1:8" ht="20" x14ac:dyDescent="0.25">
      <c r="A23" s="17" t="s">
        <v>55</v>
      </c>
      <c r="H23" s="17" t="s">
        <v>84</v>
      </c>
    </row>
    <row r="24" spans="1:8" s="19" customFormat="1" ht="20" x14ac:dyDescent="0.25">
      <c r="A24" s="18" t="s">
        <v>56</v>
      </c>
      <c r="H24" s="18" t="s">
        <v>85</v>
      </c>
    </row>
    <row r="25" spans="1:8" ht="20" x14ac:dyDescent="0.25">
      <c r="A25" s="17" t="s">
        <v>57</v>
      </c>
      <c r="H25" s="17" t="s">
        <v>86</v>
      </c>
    </row>
    <row r="26" spans="1:8" ht="20" x14ac:dyDescent="0.25">
      <c r="A26" s="17" t="s">
        <v>58</v>
      </c>
      <c r="H26" s="17" t="s">
        <v>87</v>
      </c>
    </row>
    <row r="27" spans="1:8" ht="20" x14ac:dyDescent="0.25">
      <c r="A27" s="17" t="s">
        <v>59</v>
      </c>
      <c r="H27" s="17" t="s">
        <v>88</v>
      </c>
    </row>
    <row r="28" spans="1:8" ht="20" x14ac:dyDescent="0.25">
      <c r="A28" s="17" t="s">
        <v>60</v>
      </c>
      <c r="H28" s="17" t="s">
        <v>89</v>
      </c>
    </row>
    <row r="30" spans="1:8" ht="20" x14ac:dyDescent="0.25">
      <c r="A30" s="17" t="s">
        <v>61</v>
      </c>
    </row>
    <row r="31" spans="1:8" ht="20" x14ac:dyDescent="0.25">
      <c r="A31" s="17" t="s">
        <v>62</v>
      </c>
    </row>
    <row r="32" spans="1:8" ht="20" x14ac:dyDescent="0.25">
      <c r="A32" s="17" t="s">
        <v>63</v>
      </c>
    </row>
    <row r="35" spans="1:8" s="21" customFormat="1" ht="20" x14ac:dyDescent="0.25">
      <c r="A35" s="20" t="s">
        <v>298</v>
      </c>
    </row>
    <row r="36" spans="1:8" ht="20" x14ac:dyDescent="0.25">
      <c r="A36" s="17" t="s">
        <v>221</v>
      </c>
      <c r="H36" s="17" t="s">
        <v>280</v>
      </c>
    </row>
    <row r="37" spans="1:8" ht="20" x14ac:dyDescent="0.25">
      <c r="A37" s="17" t="s">
        <v>222</v>
      </c>
      <c r="H37" s="17" t="s">
        <v>281</v>
      </c>
    </row>
    <row r="38" spans="1:8" ht="20" x14ac:dyDescent="0.25">
      <c r="A38" s="17" t="s">
        <v>299</v>
      </c>
      <c r="H38" s="17" t="s">
        <v>282</v>
      </c>
    </row>
    <row r="39" spans="1:8" ht="20" x14ac:dyDescent="0.25">
      <c r="A39" s="17" t="s">
        <v>300</v>
      </c>
      <c r="H39" s="17" t="s">
        <v>283</v>
      </c>
    </row>
    <row r="40" spans="1:8" s="19" customFormat="1" ht="20" x14ac:dyDescent="0.25">
      <c r="A40" s="18" t="s">
        <v>225</v>
      </c>
      <c r="H40" s="18" t="s">
        <v>284</v>
      </c>
    </row>
    <row r="41" spans="1:8" ht="20" x14ac:dyDescent="0.25">
      <c r="A41" s="17" t="s">
        <v>301</v>
      </c>
      <c r="H41" s="17" t="s">
        <v>285</v>
      </c>
    </row>
    <row r="42" spans="1:8" ht="20" x14ac:dyDescent="0.25">
      <c r="A42" s="17" t="s">
        <v>227</v>
      </c>
      <c r="H42" s="17" t="s">
        <v>202</v>
      </c>
    </row>
    <row r="43" spans="1:8" ht="20" x14ac:dyDescent="0.25">
      <c r="A43" s="17" t="s">
        <v>302</v>
      </c>
      <c r="H43" s="17" t="s">
        <v>286</v>
      </c>
    </row>
    <row r="44" spans="1:8" ht="20" x14ac:dyDescent="0.25">
      <c r="A44" s="17" t="s">
        <v>229</v>
      </c>
      <c r="H44" s="17" t="s">
        <v>204</v>
      </c>
    </row>
    <row r="45" spans="1:8" s="19" customFormat="1" ht="20" x14ac:dyDescent="0.25">
      <c r="A45" s="18" t="s">
        <v>230</v>
      </c>
      <c r="H45" s="18" t="s">
        <v>205</v>
      </c>
    </row>
    <row r="46" spans="1:8" s="19" customFormat="1" ht="20" x14ac:dyDescent="0.25">
      <c r="A46" s="18" t="s">
        <v>231</v>
      </c>
      <c r="H46" s="18" t="s">
        <v>287</v>
      </c>
    </row>
    <row r="47" spans="1:8" ht="20" x14ac:dyDescent="0.25">
      <c r="A47" s="17" t="s">
        <v>303</v>
      </c>
      <c r="H47" s="17" t="s">
        <v>288</v>
      </c>
    </row>
    <row r="48" spans="1:8" ht="20" x14ac:dyDescent="0.25">
      <c r="A48" s="17" t="s">
        <v>304</v>
      </c>
      <c r="H48" s="17" t="s">
        <v>289</v>
      </c>
    </row>
    <row r="49" spans="1:8" s="19" customFormat="1" ht="20" x14ac:dyDescent="0.25">
      <c r="A49" s="18" t="s">
        <v>234</v>
      </c>
      <c r="H49" s="18" t="s">
        <v>209</v>
      </c>
    </row>
    <row r="50" spans="1:8" s="19" customFormat="1" ht="20" x14ac:dyDescent="0.25">
      <c r="A50" s="18" t="s">
        <v>235</v>
      </c>
      <c r="H50" s="18" t="s">
        <v>210</v>
      </c>
    </row>
    <row r="51" spans="1:8" ht="20" x14ac:dyDescent="0.25">
      <c r="A51" s="17" t="s">
        <v>305</v>
      </c>
      <c r="H51" s="17" t="s">
        <v>290</v>
      </c>
    </row>
    <row r="52" spans="1:8" ht="20" x14ac:dyDescent="0.25">
      <c r="A52" s="17" t="s">
        <v>306</v>
      </c>
      <c r="H52" s="17" t="s">
        <v>291</v>
      </c>
    </row>
    <row r="53" spans="1:8" s="19" customFormat="1" ht="20" x14ac:dyDescent="0.25">
      <c r="A53" s="18" t="s">
        <v>307</v>
      </c>
      <c r="H53" s="18" t="s">
        <v>292</v>
      </c>
    </row>
    <row r="54" spans="1:8" ht="20" x14ac:dyDescent="0.25">
      <c r="A54" s="17" t="s">
        <v>308</v>
      </c>
      <c r="H54" s="17" t="s">
        <v>293</v>
      </c>
    </row>
    <row r="55" spans="1:8" ht="20" x14ac:dyDescent="0.25">
      <c r="A55" s="17" t="s">
        <v>309</v>
      </c>
      <c r="H55" s="17" t="s">
        <v>294</v>
      </c>
    </row>
    <row r="56" spans="1:8" s="19" customFormat="1" ht="20" x14ac:dyDescent="0.25">
      <c r="A56" s="18" t="s">
        <v>241</v>
      </c>
      <c r="H56" s="18" t="s">
        <v>216</v>
      </c>
    </row>
    <row r="57" spans="1:8" ht="20" x14ac:dyDescent="0.25">
      <c r="A57" s="17" t="s">
        <v>310</v>
      </c>
      <c r="H57" s="17" t="s">
        <v>295</v>
      </c>
    </row>
    <row r="58" spans="1:8" ht="20" x14ac:dyDescent="0.25">
      <c r="A58" s="17" t="s">
        <v>311</v>
      </c>
      <c r="H58" s="17" t="s">
        <v>296</v>
      </c>
    </row>
    <row r="59" spans="1:8" ht="20" x14ac:dyDescent="0.25">
      <c r="A59" s="17" t="s">
        <v>244</v>
      </c>
      <c r="H59" s="17" t="s">
        <v>219</v>
      </c>
    </row>
    <row r="60" spans="1:8" ht="20" x14ac:dyDescent="0.25">
      <c r="A60" s="17" t="s">
        <v>312</v>
      </c>
      <c r="H60" s="17" t="s">
        <v>297</v>
      </c>
    </row>
    <row r="61" spans="1:8" ht="20" x14ac:dyDescent="0.25">
      <c r="A61" s="17"/>
    </row>
    <row r="62" spans="1:8" ht="20" x14ac:dyDescent="0.25">
      <c r="A62" s="17" t="s">
        <v>61</v>
      </c>
    </row>
    <row r="63" spans="1:8" ht="20" x14ac:dyDescent="0.25">
      <c r="A63" s="17" t="s">
        <v>62</v>
      </c>
    </row>
    <row r="64" spans="1:8" ht="20" x14ac:dyDescent="0.25">
      <c r="A64" s="17" t="s">
        <v>313</v>
      </c>
    </row>
    <row r="68" spans="1:9" s="21" customFormat="1" ht="20" x14ac:dyDescent="0.25">
      <c r="A68" s="20" t="s">
        <v>278</v>
      </c>
    </row>
    <row r="70" spans="1:9" ht="20" x14ac:dyDescent="0.25">
      <c r="A70" s="17" t="s">
        <v>248</v>
      </c>
      <c r="E70" s="17" t="s">
        <v>275</v>
      </c>
      <c r="H70" s="17" t="s">
        <v>277</v>
      </c>
      <c r="I70" s="17" t="s">
        <v>276</v>
      </c>
    </row>
    <row r="71" spans="1:9" ht="20" x14ac:dyDescent="0.25">
      <c r="A71" s="17" t="s">
        <v>249</v>
      </c>
    </row>
    <row r="72" spans="1:9" ht="20" x14ac:dyDescent="0.25">
      <c r="A72" s="17" t="s">
        <v>250</v>
      </c>
      <c r="C72">
        <v>1856</v>
      </c>
      <c r="E72" s="33">
        <v>2203</v>
      </c>
      <c r="F72" s="24">
        <f>E72/$E$95</f>
        <v>4.4973584398759519E-4</v>
      </c>
      <c r="H72" s="36">
        <f>C72*$E$95/$C$95</f>
        <v>29230.260540783845</v>
      </c>
      <c r="I72">
        <f>C72-E72</f>
        <v>-347</v>
      </c>
    </row>
    <row r="73" spans="1:9" ht="20" x14ac:dyDescent="0.25">
      <c r="A73" s="17" t="s">
        <v>251</v>
      </c>
      <c r="C73">
        <v>174</v>
      </c>
      <c r="E73" s="33">
        <v>30</v>
      </c>
      <c r="F73" s="24">
        <f t="shared" ref="F73:F94" si="0">E73/$E$95</f>
        <v>6.1244100406844562E-6</v>
      </c>
      <c r="H73" s="36">
        <f t="shared" ref="H73:H94" si="1">C73*$E$95/$C$95</f>
        <v>2740.3369256984856</v>
      </c>
      <c r="I73">
        <f t="shared" ref="I73:I94" si="2">C73-E73</f>
        <v>144</v>
      </c>
    </row>
    <row r="74" spans="1:9" s="19" customFormat="1" ht="20" x14ac:dyDescent="0.25">
      <c r="A74" s="18" t="s">
        <v>252</v>
      </c>
      <c r="C74" s="19">
        <v>137</v>
      </c>
      <c r="E74" s="34">
        <v>8</v>
      </c>
      <c r="F74" s="29">
        <f t="shared" si="0"/>
        <v>1.6331760108491883E-6</v>
      </c>
      <c r="H74" s="37">
        <f t="shared" si="1"/>
        <v>2157.6216024177734</v>
      </c>
      <c r="I74" s="19">
        <f t="shared" si="2"/>
        <v>129</v>
      </c>
    </row>
    <row r="75" spans="1:9" ht="20" x14ac:dyDescent="0.25">
      <c r="A75" s="17" t="s">
        <v>253</v>
      </c>
      <c r="C75">
        <v>576</v>
      </c>
      <c r="E75" s="35">
        <v>53</v>
      </c>
      <c r="F75" s="24">
        <f t="shared" si="0"/>
        <v>1.0819791071875872E-5</v>
      </c>
      <c r="H75" s="36">
        <f t="shared" si="1"/>
        <v>9071.4601678294694</v>
      </c>
      <c r="I75">
        <f t="shared" si="2"/>
        <v>523</v>
      </c>
    </row>
    <row r="76" spans="1:9" ht="20" x14ac:dyDescent="0.25">
      <c r="A76" s="17" t="s">
        <v>254</v>
      </c>
      <c r="C76">
        <v>271</v>
      </c>
      <c r="E76" s="35">
        <v>12</v>
      </c>
      <c r="F76" s="24">
        <f t="shared" si="0"/>
        <v>2.4497640162737824E-6</v>
      </c>
      <c r="H76" s="36">
        <f t="shared" si="1"/>
        <v>4267.9960164614349</v>
      </c>
      <c r="I76">
        <f t="shared" si="2"/>
        <v>259</v>
      </c>
    </row>
    <row r="77" spans="1:9" ht="20" x14ac:dyDescent="0.25">
      <c r="A77" s="17" t="s">
        <v>255</v>
      </c>
      <c r="C77">
        <v>787</v>
      </c>
      <c r="E77" s="35">
        <v>12481</v>
      </c>
      <c r="F77" s="24">
        <f t="shared" si="0"/>
        <v>2.54795872392609E-3</v>
      </c>
      <c r="H77" s="36">
        <f t="shared" si="1"/>
        <v>12394.512416808668</v>
      </c>
      <c r="I77">
        <f t="shared" si="2"/>
        <v>-11694</v>
      </c>
    </row>
    <row r="78" spans="1:9" ht="20" x14ac:dyDescent="0.25">
      <c r="A78" s="17" t="s">
        <v>256</v>
      </c>
      <c r="C78">
        <v>78</v>
      </c>
      <c r="E78" s="35">
        <v>21</v>
      </c>
      <c r="F78" s="24">
        <f t="shared" si="0"/>
        <v>4.2870870284791191E-6</v>
      </c>
      <c r="H78" s="36">
        <f t="shared" si="1"/>
        <v>1228.4268977269073</v>
      </c>
      <c r="I78">
        <f t="shared" si="2"/>
        <v>57</v>
      </c>
    </row>
    <row r="79" spans="1:9" s="19" customFormat="1" ht="20" x14ac:dyDescent="0.25">
      <c r="A79" s="18" t="s">
        <v>257</v>
      </c>
      <c r="C79" s="19">
        <v>45</v>
      </c>
      <c r="E79" s="34">
        <v>9</v>
      </c>
      <c r="F79" s="29">
        <f t="shared" si="0"/>
        <v>1.8373230122053367E-6</v>
      </c>
      <c r="H79" s="37">
        <f t="shared" si="1"/>
        <v>708.70782561167732</v>
      </c>
      <c r="I79" s="19">
        <f t="shared" si="2"/>
        <v>36</v>
      </c>
    </row>
    <row r="80" spans="1:9" s="19" customFormat="1" ht="20" x14ac:dyDescent="0.25">
      <c r="A80" s="18" t="s">
        <v>258</v>
      </c>
      <c r="C80" s="19">
        <v>12</v>
      </c>
      <c r="E80" s="34">
        <v>7</v>
      </c>
      <c r="F80" s="29">
        <f t="shared" si="0"/>
        <v>1.4290290094930398E-6</v>
      </c>
      <c r="H80" s="37">
        <f t="shared" si="1"/>
        <v>188.98875349644729</v>
      </c>
      <c r="I80" s="19">
        <f t="shared" si="2"/>
        <v>5</v>
      </c>
    </row>
    <row r="81" spans="1:9" ht="20" x14ac:dyDescent="0.25">
      <c r="A81" s="17" t="s">
        <v>259</v>
      </c>
      <c r="C81">
        <v>58186</v>
      </c>
      <c r="E81" s="35">
        <v>1072017</v>
      </c>
      <c r="F81" s="24">
        <f t="shared" si="0"/>
        <v>0.21884905595281429</v>
      </c>
      <c r="H81" s="36">
        <f t="shared" si="1"/>
        <v>916374.96757869015</v>
      </c>
      <c r="I81">
        <f t="shared" si="2"/>
        <v>-1013831</v>
      </c>
    </row>
    <row r="82" spans="1:9" ht="20" x14ac:dyDescent="0.25">
      <c r="A82" s="17" t="s">
        <v>260</v>
      </c>
      <c r="C82">
        <v>609</v>
      </c>
      <c r="E82" s="35">
        <v>2316</v>
      </c>
      <c r="F82" s="24">
        <f t="shared" si="0"/>
        <v>4.7280445514084001E-4</v>
      </c>
      <c r="H82" s="36">
        <f t="shared" si="1"/>
        <v>9591.1792399447004</v>
      </c>
      <c r="I82">
        <f t="shared" si="2"/>
        <v>-1707</v>
      </c>
    </row>
    <row r="83" spans="1:9" s="19" customFormat="1" ht="20" x14ac:dyDescent="0.25">
      <c r="A83" s="18" t="s">
        <v>261</v>
      </c>
      <c r="C83" s="19">
        <v>12</v>
      </c>
      <c r="E83" s="34">
        <v>3</v>
      </c>
      <c r="F83" s="29">
        <f t="shared" si="0"/>
        <v>6.124410040684456E-7</v>
      </c>
      <c r="H83" s="37">
        <f t="shared" si="1"/>
        <v>188.98875349644729</v>
      </c>
      <c r="I83" s="19">
        <f t="shared" si="2"/>
        <v>9</v>
      </c>
    </row>
    <row r="84" spans="1:9" s="19" customFormat="1" ht="20" x14ac:dyDescent="0.25">
      <c r="A84" s="18" t="s">
        <v>262</v>
      </c>
      <c r="C84" s="19">
        <v>10</v>
      </c>
      <c r="E84" s="34">
        <v>4</v>
      </c>
      <c r="F84" s="29">
        <f t="shared" si="0"/>
        <v>8.1658800542459416E-7</v>
      </c>
      <c r="H84" s="37">
        <f t="shared" si="1"/>
        <v>157.49062791370608</v>
      </c>
      <c r="I84" s="19">
        <f t="shared" si="2"/>
        <v>6</v>
      </c>
    </row>
    <row r="85" spans="1:9" ht="20" x14ac:dyDescent="0.25">
      <c r="A85" s="17" t="s">
        <v>263</v>
      </c>
      <c r="C85">
        <v>221</v>
      </c>
      <c r="E85" s="35">
        <v>264</v>
      </c>
      <c r="F85" s="24">
        <f t="shared" si="0"/>
        <v>5.3894808358023215E-5</v>
      </c>
      <c r="H85" s="36">
        <f t="shared" si="1"/>
        <v>3480.5428768929041</v>
      </c>
      <c r="I85">
        <f t="shared" si="2"/>
        <v>-43</v>
      </c>
    </row>
    <row r="86" spans="1:9" ht="20" x14ac:dyDescent="0.25">
      <c r="A86" s="17" t="s">
        <v>264</v>
      </c>
      <c r="C86">
        <v>1258</v>
      </c>
      <c r="E86" s="35">
        <v>10413</v>
      </c>
      <c r="F86" s="24">
        <f t="shared" si="0"/>
        <v>2.1257827251215744E-3</v>
      </c>
      <c r="H86" s="36">
        <f t="shared" si="1"/>
        <v>19812.320991544224</v>
      </c>
      <c r="I86">
        <f t="shared" si="2"/>
        <v>-9155</v>
      </c>
    </row>
    <row r="87" spans="1:9" s="19" customFormat="1" ht="20" x14ac:dyDescent="0.25">
      <c r="A87" s="18" t="s">
        <v>265</v>
      </c>
      <c r="C87" s="19">
        <v>1252</v>
      </c>
      <c r="E87" s="34">
        <v>10</v>
      </c>
      <c r="F87" s="29">
        <f t="shared" si="0"/>
        <v>2.0414700135614852E-6</v>
      </c>
      <c r="H87" s="37">
        <f t="shared" si="1"/>
        <v>19717.826614796002</v>
      </c>
      <c r="I87" s="19">
        <f t="shared" si="2"/>
        <v>1242</v>
      </c>
    </row>
    <row r="88" spans="1:9" ht="20" x14ac:dyDescent="0.25">
      <c r="A88" s="17" t="s">
        <v>266</v>
      </c>
      <c r="C88">
        <v>2605</v>
      </c>
      <c r="E88" s="35">
        <v>15892</v>
      </c>
      <c r="F88" s="24">
        <f t="shared" si="0"/>
        <v>3.2443041455519125E-3</v>
      </c>
      <c r="H88" s="36">
        <f t="shared" si="1"/>
        <v>41026.308571520429</v>
      </c>
      <c r="I88">
        <f t="shared" si="2"/>
        <v>-13287</v>
      </c>
    </row>
    <row r="89" spans="1:9" ht="20" x14ac:dyDescent="0.25">
      <c r="A89" s="17" t="s">
        <v>267</v>
      </c>
      <c r="C89">
        <v>164836</v>
      </c>
      <c r="E89" s="35">
        <v>2807886</v>
      </c>
      <c r="F89" s="24">
        <f t="shared" si="0"/>
        <v>0.57322150704991048</v>
      </c>
      <c r="H89" s="36">
        <f t="shared" si="1"/>
        <v>2596012.5142783653</v>
      </c>
      <c r="I89">
        <f t="shared" si="2"/>
        <v>-2643050</v>
      </c>
    </row>
    <row r="90" spans="1:9" s="19" customFormat="1" ht="20" x14ac:dyDescent="0.25">
      <c r="A90" s="18" t="s">
        <v>268</v>
      </c>
      <c r="C90" s="19">
        <v>491</v>
      </c>
      <c r="E90" s="34">
        <v>2</v>
      </c>
      <c r="F90" s="29">
        <f t="shared" si="0"/>
        <v>4.0829400271229708E-7</v>
      </c>
      <c r="H90" s="37">
        <f t="shared" si="1"/>
        <v>7732.7898305629678</v>
      </c>
      <c r="I90" s="19">
        <f t="shared" si="2"/>
        <v>489</v>
      </c>
    </row>
    <row r="91" spans="1:9" ht="20" x14ac:dyDescent="0.25">
      <c r="A91" s="17" t="s">
        <v>269</v>
      </c>
      <c r="C91">
        <v>935</v>
      </c>
      <c r="E91" s="35">
        <v>979</v>
      </c>
      <c r="F91" s="24">
        <f t="shared" si="0"/>
        <v>1.9985991432766942E-4</v>
      </c>
      <c r="H91" s="36">
        <f t="shared" si="1"/>
        <v>14725.373709931519</v>
      </c>
      <c r="I91">
        <f t="shared" si="2"/>
        <v>-44</v>
      </c>
    </row>
    <row r="92" spans="1:9" ht="20" x14ac:dyDescent="0.25">
      <c r="A92" s="17" t="s">
        <v>270</v>
      </c>
      <c r="C92">
        <v>706</v>
      </c>
      <c r="E92" s="35">
        <v>1020</v>
      </c>
      <c r="F92" s="24">
        <f t="shared" si="0"/>
        <v>2.0822994138327151E-4</v>
      </c>
      <c r="H92" s="36">
        <f t="shared" si="1"/>
        <v>11118.838330707649</v>
      </c>
      <c r="I92">
        <f t="shared" si="2"/>
        <v>-314</v>
      </c>
    </row>
    <row r="93" spans="1:9" ht="20" x14ac:dyDescent="0.25">
      <c r="A93" s="17" t="s">
        <v>271</v>
      </c>
      <c r="C93">
        <v>1825</v>
      </c>
      <c r="E93" s="35">
        <v>20</v>
      </c>
      <c r="F93" s="24">
        <f t="shared" si="0"/>
        <v>4.0829400271229705E-6</v>
      </c>
      <c r="H93" s="36">
        <f t="shared" si="1"/>
        <v>28742.039594251357</v>
      </c>
      <c r="I93">
        <f t="shared" si="2"/>
        <v>1805</v>
      </c>
    </row>
    <row r="94" spans="1:9" ht="20" x14ac:dyDescent="0.25">
      <c r="A94" s="17" t="s">
        <v>272</v>
      </c>
      <c r="C94">
        <v>74148</v>
      </c>
      <c r="E94" s="33">
        <v>972781</v>
      </c>
      <c r="F94" s="24">
        <f t="shared" si="0"/>
        <v>0.19859032412623553</v>
      </c>
      <c r="H94" s="36">
        <f t="shared" si="1"/>
        <v>1167761.5078545478</v>
      </c>
      <c r="I94">
        <f t="shared" si="2"/>
        <v>-898633</v>
      </c>
    </row>
    <row r="95" spans="1:9" ht="20" x14ac:dyDescent="0.25">
      <c r="C95">
        <f>SUM(C72:C94)</f>
        <v>311030</v>
      </c>
      <c r="E95" s="26">
        <f>SUM(E72:E94)</f>
        <v>4898431</v>
      </c>
      <c r="F95" s="25">
        <f>SUM(F72:F94)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1408-6F56-B847-BAA1-AC44C822E189}">
  <dimension ref="A1:J134"/>
  <sheetViews>
    <sheetView topLeftCell="A104" zoomScale="140" zoomScaleNormal="140" workbookViewId="0">
      <selection activeCell="C111" sqref="C111:C133"/>
    </sheetView>
  </sheetViews>
  <sheetFormatPr baseColWidth="10" defaultRowHeight="16" x14ac:dyDescent="0.2"/>
  <cols>
    <col min="3" max="3" width="11.1640625" bestFit="1" customWidth="1"/>
    <col min="4" max="4" width="13" bestFit="1" customWidth="1"/>
    <col min="6" max="6" width="13.5" bestFit="1" customWidth="1"/>
    <col min="7" max="7" width="13" bestFit="1" customWidth="1"/>
    <col min="8" max="8" width="11.1640625" bestFit="1" customWidth="1"/>
    <col min="9" max="9" width="18.5" bestFit="1" customWidth="1"/>
    <col min="10" max="10" width="12" customWidth="1"/>
  </cols>
  <sheetData>
    <row r="1" spans="1:9" s="39" customFormat="1" ht="20" x14ac:dyDescent="0.25">
      <c r="A1" s="38" t="s">
        <v>279</v>
      </c>
    </row>
    <row r="2" spans="1:9" s="21" customFormat="1" ht="20" x14ac:dyDescent="0.25">
      <c r="A2" s="20" t="s">
        <v>194</v>
      </c>
    </row>
    <row r="3" spans="1:9" s="21" customFormat="1" ht="20" x14ac:dyDescent="0.25">
      <c r="A3" s="20" t="s">
        <v>192</v>
      </c>
    </row>
    <row r="6" spans="1:9" ht="20" x14ac:dyDescent="0.25">
      <c r="A6" s="17" t="s">
        <v>91</v>
      </c>
      <c r="I6" s="17" t="s">
        <v>116</v>
      </c>
    </row>
    <row r="7" spans="1:9" ht="20" x14ac:dyDescent="0.25">
      <c r="A7" s="17" t="s">
        <v>92</v>
      </c>
      <c r="I7" s="17" t="s">
        <v>117</v>
      </c>
    </row>
    <row r="8" spans="1:9" ht="20" x14ac:dyDescent="0.25">
      <c r="A8" s="17" t="s">
        <v>93</v>
      </c>
      <c r="I8" s="17" t="s">
        <v>118</v>
      </c>
    </row>
    <row r="9" spans="1:9" ht="20" x14ac:dyDescent="0.25">
      <c r="A9" s="17" t="s">
        <v>94</v>
      </c>
      <c r="I9" s="17" t="s">
        <v>119</v>
      </c>
    </row>
    <row r="10" spans="1:9" s="19" customFormat="1" ht="20" x14ac:dyDescent="0.25">
      <c r="A10" s="18" t="s">
        <v>95</v>
      </c>
      <c r="I10" s="18" t="s">
        <v>120</v>
      </c>
    </row>
    <row r="11" spans="1:9" ht="20" x14ac:dyDescent="0.25">
      <c r="A11" s="17" t="s">
        <v>96</v>
      </c>
      <c r="I11" s="17" t="s">
        <v>121</v>
      </c>
    </row>
    <row r="12" spans="1:9" ht="20" x14ac:dyDescent="0.25">
      <c r="A12" s="17" t="s">
        <v>97</v>
      </c>
      <c r="I12" s="17" t="s">
        <v>122</v>
      </c>
    </row>
    <row r="13" spans="1:9" ht="20" x14ac:dyDescent="0.25">
      <c r="A13" s="17" t="s">
        <v>98</v>
      </c>
      <c r="I13" s="17" t="s">
        <v>123</v>
      </c>
    </row>
    <row r="14" spans="1:9" ht="20" x14ac:dyDescent="0.25">
      <c r="A14" s="17" t="s">
        <v>99</v>
      </c>
      <c r="I14" s="17" t="s">
        <v>124</v>
      </c>
    </row>
    <row r="15" spans="1:9" s="19" customFormat="1" ht="20" x14ac:dyDescent="0.25">
      <c r="A15" s="18" t="s">
        <v>100</v>
      </c>
      <c r="I15" s="18" t="s">
        <v>125</v>
      </c>
    </row>
    <row r="16" spans="1:9" s="19" customFormat="1" ht="20" x14ac:dyDescent="0.25">
      <c r="A16" s="18" t="s">
        <v>101</v>
      </c>
      <c r="I16" s="18" t="s">
        <v>126</v>
      </c>
    </row>
    <row r="17" spans="1:9" ht="20" x14ac:dyDescent="0.25">
      <c r="A17" s="17" t="s">
        <v>102</v>
      </c>
      <c r="I17" s="17" t="s">
        <v>127</v>
      </c>
    </row>
    <row r="18" spans="1:9" ht="20" x14ac:dyDescent="0.25">
      <c r="A18" s="17" t="s">
        <v>103</v>
      </c>
      <c r="I18" s="17" t="s">
        <v>128</v>
      </c>
    </row>
    <row r="19" spans="1:9" s="19" customFormat="1" ht="20" x14ac:dyDescent="0.25">
      <c r="A19" s="18" t="s">
        <v>104</v>
      </c>
      <c r="I19" s="18" t="s">
        <v>129</v>
      </c>
    </row>
    <row r="20" spans="1:9" s="19" customFormat="1" ht="20" x14ac:dyDescent="0.25">
      <c r="A20" s="18" t="s">
        <v>105</v>
      </c>
      <c r="I20" s="18" t="s">
        <v>130</v>
      </c>
    </row>
    <row r="21" spans="1:9" ht="20" x14ac:dyDescent="0.25">
      <c r="A21" s="17" t="s">
        <v>106</v>
      </c>
      <c r="I21" s="17" t="s">
        <v>131</v>
      </c>
    </row>
    <row r="22" spans="1:9" ht="20" x14ac:dyDescent="0.25">
      <c r="A22" s="17" t="s">
        <v>107</v>
      </c>
      <c r="I22" s="17" t="s">
        <v>132</v>
      </c>
    </row>
    <row r="23" spans="1:9" s="19" customFormat="1" ht="20" x14ac:dyDescent="0.25">
      <c r="A23" s="18" t="s">
        <v>108</v>
      </c>
      <c r="I23" s="18" t="s">
        <v>133</v>
      </c>
    </row>
    <row r="24" spans="1:9" ht="20" x14ac:dyDescent="0.25">
      <c r="A24" s="17" t="s">
        <v>109</v>
      </c>
      <c r="I24" s="17" t="s">
        <v>134</v>
      </c>
    </row>
    <row r="25" spans="1:9" ht="20" x14ac:dyDescent="0.25">
      <c r="A25" s="17" t="s">
        <v>110</v>
      </c>
      <c r="I25" s="17" t="s">
        <v>135</v>
      </c>
    </row>
    <row r="26" spans="1:9" s="19" customFormat="1" ht="20" x14ac:dyDescent="0.25">
      <c r="A26" s="18" t="s">
        <v>111</v>
      </c>
      <c r="I26" s="18" t="s">
        <v>136</v>
      </c>
    </row>
    <row r="27" spans="1:9" ht="20" x14ac:dyDescent="0.25">
      <c r="A27" s="17" t="s">
        <v>112</v>
      </c>
      <c r="I27" s="17" t="s">
        <v>137</v>
      </c>
    </row>
    <row r="28" spans="1:9" ht="20" x14ac:dyDescent="0.25">
      <c r="A28" s="17" t="s">
        <v>113</v>
      </c>
      <c r="I28" s="17" t="s">
        <v>138</v>
      </c>
    </row>
    <row r="29" spans="1:9" ht="20" x14ac:dyDescent="0.25">
      <c r="A29" s="17" t="s">
        <v>114</v>
      </c>
      <c r="I29" s="17" t="s">
        <v>139</v>
      </c>
    </row>
    <row r="30" spans="1:9" ht="20" x14ac:dyDescent="0.25">
      <c r="A30" s="17" t="s">
        <v>115</v>
      </c>
      <c r="I30" s="17" t="s">
        <v>140</v>
      </c>
    </row>
    <row r="33" spans="1:9" ht="20" x14ac:dyDescent="0.25">
      <c r="A33" s="17" t="s">
        <v>61</v>
      </c>
    </row>
    <row r="34" spans="1:9" ht="20" x14ac:dyDescent="0.25">
      <c r="A34" s="17" t="s">
        <v>62</v>
      </c>
    </row>
    <row r="35" spans="1:9" ht="20" x14ac:dyDescent="0.25">
      <c r="A35" s="17" t="s">
        <v>141</v>
      </c>
    </row>
    <row r="39" spans="1:9" s="21" customFormat="1" ht="20" x14ac:dyDescent="0.25">
      <c r="A39" s="20" t="s">
        <v>193</v>
      </c>
    </row>
    <row r="41" spans="1:9" ht="20" x14ac:dyDescent="0.25">
      <c r="A41" s="17" t="s">
        <v>91</v>
      </c>
      <c r="I41" s="17" t="s">
        <v>142</v>
      </c>
    </row>
    <row r="42" spans="1:9" ht="20" x14ac:dyDescent="0.25">
      <c r="A42" s="17" t="s">
        <v>92</v>
      </c>
      <c r="I42" s="17" t="s">
        <v>143</v>
      </c>
    </row>
    <row r="43" spans="1:9" ht="20" x14ac:dyDescent="0.25">
      <c r="A43" s="17" t="s">
        <v>167</v>
      </c>
      <c r="I43" s="17" t="s">
        <v>144</v>
      </c>
    </row>
    <row r="44" spans="1:9" ht="20" x14ac:dyDescent="0.25">
      <c r="A44" s="17" t="s">
        <v>168</v>
      </c>
      <c r="I44" s="17" t="s">
        <v>145</v>
      </c>
    </row>
    <row r="45" spans="1:9" s="19" customFormat="1" ht="20" x14ac:dyDescent="0.25">
      <c r="A45" s="18" t="s">
        <v>169</v>
      </c>
      <c r="I45" s="18" t="s">
        <v>146</v>
      </c>
    </row>
    <row r="46" spans="1:9" ht="20" x14ac:dyDescent="0.25">
      <c r="A46" s="17" t="s">
        <v>170</v>
      </c>
      <c r="I46" s="17" t="s">
        <v>147</v>
      </c>
    </row>
    <row r="47" spans="1:9" ht="20" x14ac:dyDescent="0.25">
      <c r="A47" s="17" t="s">
        <v>171</v>
      </c>
      <c r="I47" s="17" t="s">
        <v>148</v>
      </c>
    </row>
    <row r="48" spans="1:9" ht="20" x14ac:dyDescent="0.25">
      <c r="A48" s="17" t="s">
        <v>172</v>
      </c>
      <c r="I48" s="17" t="s">
        <v>149</v>
      </c>
    </row>
    <row r="49" spans="1:9" ht="20" x14ac:dyDescent="0.25">
      <c r="A49" s="17" t="s">
        <v>173</v>
      </c>
      <c r="I49" s="17" t="s">
        <v>150</v>
      </c>
    </row>
    <row r="50" spans="1:9" s="19" customFormat="1" ht="20" x14ac:dyDescent="0.25">
      <c r="A50" s="18" t="s">
        <v>174</v>
      </c>
      <c r="I50" s="18" t="s">
        <v>151</v>
      </c>
    </row>
    <row r="51" spans="1:9" s="19" customFormat="1" ht="20" x14ac:dyDescent="0.25">
      <c r="A51" s="18" t="s">
        <v>175</v>
      </c>
      <c r="I51" s="18" t="s">
        <v>152</v>
      </c>
    </row>
    <row r="52" spans="1:9" ht="20" x14ac:dyDescent="0.25">
      <c r="A52" s="17" t="s">
        <v>176</v>
      </c>
      <c r="I52" s="17" t="s">
        <v>153</v>
      </c>
    </row>
    <row r="53" spans="1:9" ht="20" x14ac:dyDescent="0.25">
      <c r="A53" s="17" t="s">
        <v>177</v>
      </c>
      <c r="I53" s="17" t="s">
        <v>154</v>
      </c>
    </row>
    <row r="54" spans="1:9" s="19" customFormat="1" ht="20" x14ac:dyDescent="0.25">
      <c r="A54" s="18" t="s">
        <v>178</v>
      </c>
      <c r="I54" s="18" t="s">
        <v>155</v>
      </c>
    </row>
    <row r="55" spans="1:9" s="19" customFormat="1" ht="20" x14ac:dyDescent="0.25">
      <c r="A55" s="18" t="s">
        <v>179</v>
      </c>
      <c r="I55" s="18" t="s">
        <v>156</v>
      </c>
    </row>
    <row r="56" spans="1:9" ht="20" x14ac:dyDescent="0.25">
      <c r="A56" s="17" t="s">
        <v>180</v>
      </c>
      <c r="I56" s="17" t="s">
        <v>157</v>
      </c>
    </row>
    <row r="57" spans="1:9" ht="20" x14ac:dyDescent="0.25">
      <c r="A57" s="17" t="s">
        <v>181</v>
      </c>
      <c r="I57" s="17" t="s">
        <v>158</v>
      </c>
    </row>
    <row r="58" spans="1:9" s="19" customFormat="1" ht="20" x14ac:dyDescent="0.25">
      <c r="A58" s="18" t="s">
        <v>182</v>
      </c>
      <c r="I58" s="18" t="s">
        <v>159</v>
      </c>
    </row>
    <row r="59" spans="1:9" ht="20" x14ac:dyDescent="0.25">
      <c r="A59" s="17" t="s">
        <v>183</v>
      </c>
      <c r="I59" s="17" t="s">
        <v>160</v>
      </c>
    </row>
    <row r="60" spans="1:9" ht="20" x14ac:dyDescent="0.25">
      <c r="A60" s="17" t="s">
        <v>184</v>
      </c>
      <c r="I60" s="17" t="s">
        <v>161</v>
      </c>
    </row>
    <row r="61" spans="1:9" s="19" customFormat="1" ht="20" x14ac:dyDescent="0.25">
      <c r="A61" s="18" t="s">
        <v>185</v>
      </c>
      <c r="I61" s="18" t="s">
        <v>162</v>
      </c>
    </row>
    <row r="62" spans="1:9" ht="20" x14ac:dyDescent="0.25">
      <c r="A62" s="17" t="s">
        <v>186</v>
      </c>
      <c r="I62" s="17" t="s">
        <v>163</v>
      </c>
    </row>
    <row r="63" spans="1:9" ht="20" x14ac:dyDescent="0.25">
      <c r="A63" s="17" t="s">
        <v>187</v>
      </c>
      <c r="I63" s="17" t="s">
        <v>164</v>
      </c>
    </row>
    <row r="64" spans="1:9" ht="20" x14ac:dyDescent="0.25">
      <c r="A64" s="17" t="s">
        <v>188</v>
      </c>
      <c r="I64" s="17" t="s">
        <v>165</v>
      </c>
    </row>
    <row r="65" spans="1:9" ht="20" x14ac:dyDescent="0.25">
      <c r="A65" s="17" t="s">
        <v>189</v>
      </c>
      <c r="I65" s="17" t="s">
        <v>166</v>
      </c>
    </row>
    <row r="68" spans="1:9" ht="20" x14ac:dyDescent="0.25">
      <c r="A68" s="17" t="s">
        <v>61</v>
      </c>
    </row>
    <row r="69" spans="1:9" ht="20" x14ac:dyDescent="0.25">
      <c r="A69" s="17" t="s">
        <v>62</v>
      </c>
    </row>
    <row r="70" spans="1:9" ht="20" x14ac:dyDescent="0.25">
      <c r="A70" s="17" t="s">
        <v>190</v>
      </c>
    </row>
    <row r="73" spans="1:9" s="21" customFormat="1" ht="20" x14ac:dyDescent="0.25">
      <c r="A73" s="20" t="s">
        <v>195</v>
      </c>
    </row>
    <row r="75" spans="1:9" ht="20" x14ac:dyDescent="0.25">
      <c r="A75" s="17" t="s">
        <v>221</v>
      </c>
      <c r="I75" s="17" t="s">
        <v>196</v>
      </c>
    </row>
    <row r="76" spans="1:9" ht="20" x14ac:dyDescent="0.25">
      <c r="A76" s="17" t="s">
        <v>222</v>
      </c>
      <c r="I76" s="17" t="s">
        <v>197</v>
      </c>
    </row>
    <row r="77" spans="1:9" ht="20" x14ac:dyDescent="0.25">
      <c r="A77" s="17" t="s">
        <v>223</v>
      </c>
      <c r="I77" s="17" t="s">
        <v>198</v>
      </c>
    </row>
    <row r="78" spans="1:9" ht="20" x14ac:dyDescent="0.25">
      <c r="A78" s="17" t="s">
        <v>224</v>
      </c>
      <c r="I78" s="17" t="s">
        <v>199</v>
      </c>
    </row>
    <row r="79" spans="1:9" s="19" customFormat="1" ht="20" x14ac:dyDescent="0.25">
      <c r="A79" s="18" t="s">
        <v>225</v>
      </c>
      <c r="I79" s="18" t="s">
        <v>200</v>
      </c>
    </row>
    <row r="80" spans="1:9" ht="20" x14ac:dyDescent="0.25">
      <c r="A80" s="17" t="s">
        <v>226</v>
      </c>
      <c r="I80" s="17" t="s">
        <v>201</v>
      </c>
    </row>
    <row r="81" spans="1:9" ht="20" x14ac:dyDescent="0.25">
      <c r="A81" s="17" t="s">
        <v>227</v>
      </c>
      <c r="I81" s="17" t="s">
        <v>202</v>
      </c>
    </row>
    <row r="82" spans="1:9" ht="20" x14ac:dyDescent="0.25">
      <c r="A82" s="17" t="s">
        <v>228</v>
      </c>
      <c r="I82" s="17" t="s">
        <v>203</v>
      </c>
    </row>
    <row r="83" spans="1:9" ht="20" x14ac:dyDescent="0.25">
      <c r="A83" s="17" t="s">
        <v>229</v>
      </c>
      <c r="I83" s="17" t="s">
        <v>204</v>
      </c>
    </row>
    <row r="84" spans="1:9" s="19" customFormat="1" ht="20" x14ac:dyDescent="0.25">
      <c r="A84" s="18" t="s">
        <v>230</v>
      </c>
      <c r="I84" s="18" t="s">
        <v>205</v>
      </c>
    </row>
    <row r="85" spans="1:9" s="19" customFormat="1" ht="20" x14ac:dyDescent="0.25">
      <c r="A85" s="18" t="s">
        <v>231</v>
      </c>
      <c r="I85" s="18" t="s">
        <v>206</v>
      </c>
    </row>
    <row r="86" spans="1:9" ht="20" x14ac:dyDescent="0.25">
      <c r="A86" s="17" t="s">
        <v>232</v>
      </c>
      <c r="I86" s="17" t="s">
        <v>207</v>
      </c>
    </row>
    <row r="87" spans="1:9" s="19" customFormat="1" ht="20" x14ac:dyDescent="0.25">
      <c r="A87" s="18" t="s">
        <v>233</v>
      </c>
      <c r="I87" s="18" t="s">
        <v>208</v>
      </c>
    </row>
    <row r="88" spans="1:9" s="19" customFormat="1" ht="20" x14ac:dyDescent="0.25">
      <c r="A88" s="18" t="s">
        <v>234</v>
      </c>
      <c r="I88" s="18" t="s">
        <v>209</v>
      </c>
    </row>
    <row r="89" spans="1:9" ht="20" x14ac:dyDescent="0.25">
      <c r="A89" s="17" t="s">
        <v>235</v>
      </c>
      <c r="I89" s="17" t="s">
        <v>210</v>
      </c>
    </row>
    <row r="90" spans="1:9" ht="20" x14ac:dyDescent="0.25">
      <c r="A90" s="17" t="s">
        <v>236</v>
      </c>
      <c r="I90" s="17" t="s">
        <v>211</v>
      </c>
    </row>
    <row r="91" spans="1:9" ht="20" x14ac:dyDescent="0.25">
      <c r="A91" s="17" t="s">
        <v>237</v>
      </c>
      <c r="I91" s="17" t="s">
        <v>212</v>
      </c>
    </row>
    <row r="92" spans="1:9" s="19" customFormat="1" ht="20" x14ac:dyDescent="0.25">
      <c r="A92" s="18" t="s">
        <v>238</v>
      </c>
      <c r="I92" s="18" t="s">
        <v>213</v>
      </c>
    </row>
    <row r="93" spans="1:9" ht="20" x14ac:dyDescent="0.25">
      <c r="A93" s="17" t="s">
        <v>239</v>
      </c>
      <c r="I93" s="17" t="s">
        <v>214</v>
      </c>
    </row>
    <row r="94" spans="1:9" ht="20" x14ac:dyDescent="0.25">
      <c r="A94" s="17" t="s">
        <v>240</v>
      </c>
      <c r="I94" s="17" t="s">
        <v>215</v>
      </c>
    </row>
    <row r="95" spans="1:9" s="19" customFormat="1" ht="20" x14ac:dyDescent="0.25">
      <c r="A95" s="18" t="s">
        <v>241</v>
      </c>
      <c r="I95" s="18" t="s">
        <v>216</v>
      </c>
    </row>
    <row r="96" spans="1:9" ht="20" x14ac:dyDescent="0.25">
      <c r="A96" s="17" t="s">
        <v>242</v>
      </c>
      <c r="I96" s="17" t="s">
        <v>217</v>
      </c>
    </row>
    <row r="97" spans="1:10" ht="20" x14ac:dyDescent="0.25">
      <c r="A97" s="17" t="s">
        <v>243</v>
      </c>
      <c r="I97" s="17" t="s">
        <v>218</v>
      </c>
    </row>
    <row r="98" spans="1:10" ht="20" x14ac:dyDescent="0.25">
      <c r="A98" s="17" t="s">
        <v>244</v>
      </c>
      <c r="I98" s="17" t="s">
        <v>219</v>
      </c>
    </row>
    <row r="99" spans="1:10" ht="20" x14ac:dyDescent="0.25">
      <c r="A99" s="17" t="s">
        <v>245</v>
      </c>
      <c r="I99" s="17" t="s">
        <v>220</v>
      </c>
    </row>
    <row r="101" spans="1:10" ht="20" x14ac:dyDescent="0.25">
      <c r="A101" s="17" t="s">
        <v>61</v>
      </c>
    </row>
    <row r="102" spans="1:10" ht="20" x14ac:dyDescent="0.25">
      <c r="A102" s="17" t="s">
        <v>62</v>
      </c>
    </row>
    <row r="103" spans="1:10" ht="20" x14ac:dyDescent="0.25">
      <c r="A103" s="17" t="s">
        <v>246</v>
      </c>
    </row>
    <row r="106" spans="1:10" s="21" customFormat="1" ht="20" x14ac:dyDescent="0.25">
      <c r="A106" s="20" t="s">
        <v>247</v>
      </c>
    </row>
    <row r="109" spans="1:10" ht="20" x14ac:dyDescent="0.25">
      <c r="A109" s="17" t="s">
        <v>248</v>
      </c>
      <c r="C109" s="17" t="s">
        <v>273</v>
      </c>
      <c r="F109" s="17" t="s">
        <v>275</v>
      </c>
      <c r="I109" s="17" t="s">
        <v>277</v>
      </c>
      <c r="J109" s="17" t="s">
        <v>276</v>
      </c>
    </row>
    <row r="110" spans="1:10" ht="20" x14ac:dyDescent="0.25">
      <c r="A110" s="17" t="s">
        <v>249</v>
      </c>
      <c r="C110" s="17" t="s">
        <v>274</v>
      </c>
    </row>
    <row r="111" spans="1:10" ht="20" x14ac:dyDescent="0.25">
      <c r="A111" s="17" t="s">
        <v>250</v>
      </c>
      <c r="B111" s="23"/>
      <c r="C111" s="22">
        <v>1577</v>
      </c>
      <c r="D111" s="24">
        <f>C111/$C$134</f>
        <v>5.0702504581551615E-3</v>
      </c>
      <c r="E111" s="23"/>
      <c r="F111" s="7">
        <v>2203</v>
      </c>
      <c r="G111" s="24">
        <f>F111/$F$134</f>
        <v>4.4973584398759519E-4</v>
      </c>
      <c r="H111" s="23"/>
      <c r="I111" s="7">
        <f>C111*$F$134/$C$134</f>
        <v>24836.272021991448</v>
      </c>
      <c r="J111" s="26">
        <f>I111-F111</f>
        <v>22633.272021991448</v>
      </c>
    </row>
    <row r="112" spans="1:10" ht="20" x14ac:dyDescent="0.25">
      <c r="A112" s="17" t="s">
        <v>251</v>
      </c>
      <c r="B112" s="23"/>
      <c r="C112" s="22">
        <v>33</v>
      </c>
      <c r="D112" s="24">
        <f>C112/$C$134</f>
        <v>1.0609909011992413E-4</v>
      </c>
      <c r="E112" s="23"/>
      <c r="F112" s="7">
        <v>30</v>
      </c>
      <c r="G112" s="24">
        <f t="shared" ref="G112:G133" si="0">F112/$F$134</f>
        <v>6.1244100406844562E-6</v>
      </c>
      <c r="H112" s="23"/>
      <c r="I112" s="7">
        <f t="shared" ref="I112:I133" si="1">C112*$F$134/$C$134</f>
        <v>519.71907211523001</v>
      </c>
      <c r="J112" s="26">
        <f t="shared" ref="J112:J133" si="2">I112-F112</f>
        <v>489.71907211523001</v>
      </c>
    </row>
    <row r="113" spans="1:10" s="19" customFormat="1" ht="20" x14ac:dyDescent="0.25">
      <c r="A113" s="18" t="s">
        <v>252</v>
      </c>
      <c r="B113" s="27"/>
      <c r="C113" s="28">
        <v>7</v>
      </c>
      <c r="D113" s="29">
        <f>C113/$C$134</f>
        <v>2.2505867601196028E-5</v>
      </c>
      <c r="E113" s="27"/>
      <c r="F113" s="30">
        <v>8</v>
      </c>
      <c r="G113" s="29">
        <f t="shared" si="0"/>
        <v>1.6331760108491883E-6</v>
      </c>
      <c r="H113" s="27"/>
      <c r="I113" s="31">
        <f t="shared" si="1"/>
        <v>110.24343953959425</v>
      </c>
      <c r="J113" s="32">
        <f t="shared" si="2"/>
        <v>102.24343953959425</v>
      </c>
    </row>
    <row r="114" spans="1:10" ht="20" x14ac:dyDescent="0.25">
      <c r="A114" s="17" t="s">
        <v>253</v>
      </c>
      <c r="B114" s="23"/>
      <c r="C114" s="22">
        <v>474</v>
      </c>
      <c r="D114" s="24">
        <f>C114/$C$134</f>
        <v>1.5239687489952737E-3</v>
      </c>
      <c r="E114" s="23"/>
      <c r="F114" s="1">
        <v>53</v>
      </c>
      <c r="G114" s="24">
        <f t="shared" si="0"/>
        <v>1.0819791071875872E-5</v>
      </c>
      <c r="H114" s="23"/>
      <c r="I114" s="7">
        <f t="shared" si="1"/>
        <v>7465.0557631096681</v>
      </c>
      <c r="J114" s="26">
        <f t="shared" si="2"/>
        <v>7412.0557631096681</v>
      </c>
    </row>
    <row r="115" spans="1:10" ht="20" x14ac:dyDescent="0.25">
      <c r="A115" s="17" t="s">
        <v>254</v>
      </c>
      <c r="B115" s="23"/>
      <c r="C115" s="22">
        <v>32</v>
      </c>
      <c r="D115" s="24">
        <f>C115/$C$134</f>
        <v>1.0288396617689612E-4</v>
      </c>
      <c r="E115" s="23"/>
      <c r="F115" s="1">
        <v>12</v>
      </c>
      <c r="G115" s="24">
        <f t="shared" si="0"/>
        <v>2.4497640162737824E-6</v>
      </c>
      <c r="H115" s="23"/>
      <c r="I115" s="7">
        <f t="shared" si="1"/>
        <v>503.97000932385941</v>
      </c>
      <c r="J115" s="26">
        <f t="shared" si="2"/>
        <v>491.97000932385941</v>
      </c>
    </row>
    <row r="116" spans="1:10" ht="20" x14ac:dyDescent="0.25">
      <c r="A116" s="17" t="s">
        <v>255</v>
      </c>
      <c r="B116" s="23"/>
      <c r="C116" s="22">
        <v>695</v>
      </c>
      <c r="D116" s="24">
        <f>C116/$C$134</f>
        <v>2.2345111404044626E-3</v>
      </c>
      <c r="E116" s="23"/>
      <c r="F116" s="1">
        <v>12481</v>
      </c>
      <c r="G116" s="24">
        <f t="shared" si="0"/>
        <v>2.54795872392609E-3</v>
      </c>
      <c r="H116" s="23"/>
      <c r="I116" s="7">
        <f t="shared" si="1"/>
        <v>10945.598640002572</v>
      </c>
      <c r="J116" s="26">
        <f t="shared" si="2"/>
        <v>-1535.4013599974278</v>
      </c>
    </row>
    <row r="117" spans="1:10" ht="20" x14ac:dyDescent="0.25">
      <c r="A117" s="17" t="s">
        <v>256</v>
      </c>
      <c r="B117" s="23"/>
      <c r="C117" s="22">
        <v>61</v>
      </c>
      <c r="D117" s="24">
        <f>C117/$C$134</f>
        <v>1.9612256052470824E-4</v>
      </c>
      <c r="E117" s="23"/>
      <c r="F117" s="1">
        <v>21</v>
      </c>
      <c r="G117" s="24">
        <f t="shared" si="0"/>
        <v>4.2870870284791191E-6</v>
      </c>
      <c r="H117" s="23"/>
      <c r="I117" s="7">
        <f t="shared" si="1"/>
        <v>960.692830273607</v>
      </c>
      <c r="J117" s="26">
        <f t="shared" si="2"/>
        <v>939.692830273607</v>
      </c>
    </row>
    <row r="118" spans="1:10" s="19" customFormat="1" ht="20" x14ac:dyDescent="0.25">
      <c r="A118" s="18" t="s">
        <v>257</v>
      </c>
      <c r="B118" s="27"/>
      <c r="C118" s="28">
        <v>41</v>
      </c>
      <c r="D118" s="29">
        <f>C118/$C$134</f>
        <v>1.3182008166414815E-4</v>
      </c>
      <c r="E118" s="27"/>
      <c r="F118" s="30">
        <v>9</v>
      </c>
      <c r="G118" s="29">
        <f t="shared" si="0"/>
        <v>1.8373230122053367E-6</v>
      </c>
      <c r="H118" s="27"/>
      <c r="I118" s="31">
        <f t="shared" si="1"/>
        <v>645.71157444619485</v>
      </c>
      <c r="J118" s="32">
        <f t="shared" si="2"/>
        <v>636.71157444619485</v>
      </c>
    </row>
    <row r="119" spans="1:10" s="19" customFormat="1" ht="20" x14ac:dyDescent="0.25">
      <c r="A119" s="18" t="s">
        <v>258</v>
      </c>
      <c r="B119" s="27"/>
      <c r="C119" s="28">
        <v>43</v>
      </c>
      <c r="D119" s="29">
        <f>C119/$C$134</f>
        <v>1.3825032955020416E-4</v>
      </c>
      <c r="E119" s="27"/>
      <c r="F119" s="30">
        <v>7</v>
      </c>
      <c r="G119" s="29">
        <f t="shared" si="0"/>
        <v>1.4290290094930398E-6</v>
      </c>
      <c r="H119" s="27"/>
      <c r="I119" s="31">
        <f t="shared" si="1"/>
        <v>677.20970002893614</v>
      </c>
      <c r="J119" s="32">
        <f t="shared" si="2"/>
        <v>670.20970002893614</v>
      </c>
    </row>
    <row r="120" spans="1:10" ht="20" x14ac:dyDescent="0.25">
      <c r="A120" s="17" t="s">
        <v>259</v>
      </c>
      <c r="B120" s="23"/>
      <c r="C120" s="22">
        <v>57864</v>
      </c>
      <c r="D120" s="24">
        <f>C120/$C$134</f>
        <v>0.1860399318393724</v>
      </c>
      <c r="E120" s="23"/>
      <c r="F120" s="1">
        <v>1072017</v>
      </c>
      <c r="G120" s="24">
        <f t="shared" si="0"/>
        <v>0.21884905595281429</v>
      </c>
      <c r="H120" s="23"/>
      <c r="I120" s="7">
        <f t="shared" si="1"/>
        <v>911303.76935986883</v>
      </c>
      <c r="J120" s="26">
        <f t="shared" si="2"/>
        <v>-160713.23064013117</v>
      </c>
    </row>
    <row r="121" spans="1:10" ht="20" x14ac:dyDescent="0.25">
      <c r="A121" s="17" t="s">
        <v>260</v>
      </c>
      <c r="B121" s="23"/>
      <c r="C121" s="22">
        <v>446</v>
      </c>
      <c r="D121" s="24">
        <f>C121/$C$134</f>
        <v>1.4339452785904897E-3</v>
      </c>
      <c r="E121" s="23"/>
      <c r="F121" s="1">
        <v>2316</v>
      </c>
      <c r="G121" s="24">
        <f t="shared" si="0"/>
        <v>4.7280445514084001E-4</v>
      </c>
      <c r="H121" s="23"/>
      <c r="I121" s="7">
        <f t="shared" si="1"/>
        <v>7024.0820049512913</v>
      </c>
      <c r="J121" s="26">
        <f t="shared" si="2"/>
        <v>4708.0820049512913</v>
      </c>
    </row>
    <row r="122" spans="1:10" s="19" customFormat="1" ht="20" x14ac:dyDescent="0.25">
      <c r="A122" s="18" t="s">
        <v>261</v>
      </c>
      <c r="B122" s="27"/>
      <c r="C122" s="28">
        <v>13</v>
      </c>
      <c r="D122" s="29">
        <f>C122/$C$134</f>
        <v>4.1796611259364045E-5</v>
      </c>
      <c r="E122" s="27"/>
      <c r="F122" s="30">
        <v>3</v>
      </c>
      <c r="G122" s="29">
        <f t="shared" si="0"/>
        <v>6.124410040684456E-7</v>
      </c>
      <c r="H122" s="27"/>
      <c r="I122" s="31">
        <f t="shared" si="1"/>
        <v>204.73781628781791</v>
      </c>
      <c r="J122" s="32">
        <f t="shared" si="2"/>
        <v>201.73781628781791</v>
      </c>
    </row>
    <row r="123" spans="1:10" s="19" customFormat="1" ht="20" x14ac:dyDescent="0.25">
      <c r="A123" s="18" t="s">
        <v>262</v>
      </c>
      <c r="B123" s="27"/>
      <c r="C123" s="28">
        <v>4</v>
      </c>
      <c r="D123" s="29">
        <f>C123/$C$134</f>
        <v>1.2860495772112015E-5</v>
      </c>
      <c r="E123" s="27"/>
      <c r="F123" s="30">
        <v>4</v>
      </c>
      <c r="G123" s="29">
        <f t="shared" si="0"/>
        <v>8.1658800542459416E-7</v>
      </c>
      <c r="H123" s="27"/>
      <c r="I123" s="31">
        <f t="shared" si="1"/>
        <v>62.996251165482427</v>
      </c>
      <c r="J123" s="32">
        <f t="shared" si="2"/>
        <v>58.996251165482427</v>
      </c>
    </row>
    <row r="124" spans="1:10" ht="20" x14ac:dyDescent="0.25">
      <c r="A124" s="17" t="s">
        <v>263</v>
      </c>
      <c r="B124" s="23"/>
      <c r="C124" s="22">
        <v>232</v>
      </c>
      <c r="D124" s="24">
        <f>C124/$C$134</f>
        <v>7.4590875478249691E-4</v>
      </c>
      <c r="E124" s="23"/>
      <c r="F124" s="1">
        <v>264</v>
      </c>
      <c r="G124" s="24">
        <f t="shared" si="0"/>
        <v>5.3894808358023215E-5</v>
      </c>
      <c r="H124" s="23"/>
      <c r="I124" s="7">
        <f t="shared" si="1"/>
        <v>3653.7825675979807</v>
      </c>
      <c r="J124" s="26">
        <f t="shared" si="2"/>
        <v>3389.7825675979807</v>
      </c>
    </row>
    <row r="125" spans="1:10" ht="20" x14ac:dyDescent="0.25">
      <c r="A125" s="17" t="s">
        <v>264</v>
      </c>
      <c r="B125" s="23"/>
      <c r="C125" s="22">
        <v>660</v>
      </c>
      <c r="D125" s="24">
        <f>C125/$C$134</f>
        <v>2.1219818023984825E-3</v>
      </c>
      <c r="E125" s="23"/>
      <c r="F125" s="1">
        <v>10413</v>
      </c>
      <c r="G125" s="24">
        <f t="shared" si="0"/>
        <v>2.1257827251215744E-3</v>
      </c>
      <c r="H125" s="23"/>
      <c r="I125" s="7">
        <f t="shared" si="1"/>
        <v>10394.381442304601</v>
      </c>
      <c r="J125" s="26">
        <f t="shared" si="2"/>
        <v>-18.618557695399431</v>
      </c>
    </row>
    <row r="126" spans="1:10" s="19" customFormat="1" ht="20" x14ac:dyDescent="0.25">
      <c r="A126" s="18" t="s">
        <v>265</v>
      </c>
      <c r="B126" s="27"/>
      <c r="C126" s="28">
        <v>106</v>
      </c>
      <c r="D126" s="29">
        <f>C126/$C$134</f>
        <v>3.4080313796096837E-4</v>
      </c>
      <c r="E126" s="27"/>
      <c r="F126" s="30">
        <v>10</v>
      </c>
      <c r="G126" s="29">
        <f t="shared" si="0"/>
        <v>2.0414700135614852E-6</v>
      </c>
      <c r="H126" s="27"/>
      <c r="I126" s="31">
        <f t="shared" si="1"/>
        <v>1669.4006558852843</v>
      </c>
      <c r="J126" s="32">
        <f t="shared" si="2"/>
        <v>1659.4006558852843</v>
      </c>
    </row>
    <row r="127" spans="1:10" ht="20" x14ac:dyDescent="0.25">
      <c r="A127" s="17" t="s">
        <v>266</v>
      </c>
      <c r="B127" s="23"/>
      <c r="C127" s="22">
        <v>2441</v>
      </c>
      <c r="D127" s="24">
        <f>C127/$C$134</f>
        <v>7.8481175449313569E-3</v>
      </c>
      <c r="E127" s="23"/>
      <c r="F127" s="1">
        <v>15892</v>
      </c>
      <c r="G127" s="24">
        <f t="shared" si="0"/>
        <v>3.2443041455519125E-3</v>
      </c>
      <c r="H127" s="23"/>
      <c r="I127" s="7">
        <f t="shared" si="1"/>
        <v>38443.462273735655</v>
      </c>
      <c r="J127" s="26">
        <f t="shared" si="2"/>
        <v>22551.462273735655</v>
      </c>
    </row>
    <row r="128" spans="1:10" ht="20" x14ac:dyDescent="0.25">
      <c r="A128" s="17" t="s">
        <v>267</v>
      </c>
      <c r="B128" s="23"/>
      <c r="C128" s="22">
        <v>164742</v>
      </c>
      <c r="D128" s="24">
        <f>C128/$C$134</f>
        <v>0.52966594862231942</v>
      </c>
      <c r="E128" s="23"/>
      <c r="F128" s="1">
        <v>2807886</v>
      </c>
      <c r="G128" s="24">
        <f t="shared" si="0"/>
        <v>0.57322150704991048</v>
      </c>
      <c r="H128" s="23"/>
      <c r="I128" s="7">
        <f t="shared" si="1"/>
        <v>2594532.1023759767</v>
      </c>
      <c r="J128" s="26">
        <f t="shared" si="2"/>
        <v>-213353.89762402326</v>
      </c>
    </row>
    <row r="129" spans="1:10" s="19" customFormat="1" ht="20" x14ac:dyDescent="0.25">
      <c r="A129" s="18" t="s">
        <v>268</v>
      </c>
      <c r="B129" s="27"/>
      <c r="C129" s="28">
        <v>85</v>
      </c>
      <c r="D129" s="29">
        <f>C129/$C$134</f>
        <v>2.7328553515738033E-4</v>
      </c>
      <c r="E129" s="27"/>
      <c r="F129" s="30">
        <v>2</v>
      </c>
      <c r="G129" s="29">
        <f t="shared" si="0"/>
        <v>4.0829400271229708E-7</v>
      </c>
      <c r="H129" s="27"/>
      <c r="I129" s="31">
        <f t="shared" si="1"/>
        <v>1338.6703372665015</v>
      </c>
      <c r="J129" s="32">
        <f t="shared" si="2"/>
        <v>1336.6703372665015</v>
      </c>
    </row>
    <row r="130" spans="1:10" ht="20" x14ac:dyDescent="0.25">
      <c r="A130" s="17" t="s">
        <v>269</v>
      </c>
      <c r="B130" s="23"/>
      <c r="C130" s="22">
        <v>103</v>
      </c>
      <c r="D130" s="24">
        <f>C130/$C$134</f>
        <v>3.3115776613188439E-4</v>
      </c>
      <c r="E130" s="23"/>
      <c r="F130" s="1">
        <v>979</v>
      </c>
      <c r="G130" s="24">
        <f t="shared" si="0"/>
        <v>1.9985991432766942E-4</v>
      </c>
      <c r="H130" s="23"/>
      <c r="I130" s="7">
        <f t="shared" si="1"/>
        <v>1622.1534675111725</v>
      </c>
      <c r="J130" s="26">
        <f t="shared" si="2"/>
        <v>643.15346751117249</v>
      </c>
    </row>
    <row r="131" spans="1:10" ht="20" x14ac:dyDescent="0.25">
      <c r="A131" s="17" t="s">
        <v>270</v>
      </c>
      <c r="B131" s="23"/>
      <c r="C131" s="22">
        <v>1721</v>
      </c>
      <c r="D131" s="24">
        <f>C131/$C$134</f>
        <v>5.5332283059511943E-3</v>
      </c>
      <c r="E131" s="23"/>
      <c r="F131" s="1">
        <v>1020</v>
      </c>
      <c r="G131" s="24">
        <f t="shared" si="0"/>
        <v>2.0822994138327151E-4</v>
      </c>
      <c r="H131" s="23"/>
      <c r="I131" s="7">
        <f t="shared" si="1"/>
        <v>27104.137063948816</v>
      </c>
      <c r="J131" s="26">
        <f t="shared" si="2"/>
        <v>26084.137063948816</v>
      </c>
    </row>
    <row r="132" spans="1:10" ht="20" x14ac:dyDescent="0.25">
      <c r="A132" s="17" t="s">
        <v>271</v>
      </c>
      <c r="B132" s="23"/>
      <c r="C132" s="22">
        <v>34</v>
      </c>
      <c r="D132" s="24">
        <f>C132/$C$134</f>
        <v>1.0931421406295213E-4</v>
      </c>
      <c r="E132" s="23"/>
      <c r="F132" s="1">
        <v>20</v>
      </c>
      <c r="G132" s="24">
        <f t="shared" si="0"/>
        <v>4.0829400271229705E-6</v>
      </c>
      <c r="H132" s="23"/>
      <c r="I132" s="7">
        <f t="shared" si="1"/>
        <v>535.46813490660065</v>
      </c>
      <c r="J132" s="26">
        <f t="shared" si="2"/>
        <v>515.46813490660065</v>
      </c>
    </row>
    <row r="133" spans="1:10" ht="20" x14ac:dyDescent="0.25">
      <c r="A133" s="17" t="s">
        <v>272</v>
      </c>
      <c r="B133" s="23"/>
      <c r="C133" s="22">
        <v>79616</v>
      </c>
      <c r="D133" s="24">
        <f>C133/$C$134</f>
        <v>0.25597530784811756</v>
      </c>
      <c r="E133" s="23"/>
      <c r="F133" s="7">
        <v>972781</v>
      </c>
      <c r="G133" s="24">
        <f t="shared" si="0"/>
        <v>0.19859032412623553</v>
      </c>
      <c r="H133" s="23"/>
      <c r="I133" s="7">
        <f t="shared" si="1"/>
        <v>1253877.3831977623</v>
      </c>
      <c r="J133" s="26">
        <f t="shared" si="2"/>
        <v>281096.3831977623</v>
      </c>
    </row>
    <row r="134" spans="1:10" ht="20" x14ac:dyDescent="0.25">
      <c r="A134" s="17" t="s">
        <v>25</v>
      </c>
      <c r="B134" s="23"/>
      <c r="C134" s="22">
        <f>SUM(C111:C133)</f>
        <v>311030</v>
      </c>
      <c r="D134" s="25">
        <f>SUM(D111:D133)</f>
        <v>1</v>
      </c>
      <c r="E134" s="23"/>
      <c r="F134" s="26">
        <f>SUM(F111:F133)</f>
        <v>4898431</v>
      </c>
      <c r="G134" s="25">
        <f>SUM(G111:G133)</f>
        <v>1</v>
      </c>
      <c r="H134" s="23"/>
      <c r="I134" s="25"/>
      <c r="J134" s="23"/>
    </row>
  </sheetData>
  <sortState xmlns:xlrd2="http://schemas.microsoft.com/office/spreadsheetml/2017/richdata2" ref="A111:J133">
    <sortCondition ref="A111:A1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0DC0-5782-1843-A1C3-96B2C53DA50B}">
  <dimension ref="A1:M134"/>
  <sheetViews>
    <sheetView tabSelected="1" topLeftCell="A101" zoomScale="140" zoomScaleNormal="140" workbookViewId="0">
      <selection activeCell="Q116" sqref="Q116"/>
    </sheetView>
  </sheetViews>
  <sheetFormatPr baseColWidth="10" defaultRowHeight="16" x14ac:dyDescent="0.2"/>
  <cols>
    <col min="3" max="3" width="11.1640625" bestFit="1" customWidth="1"/>
    <col min="4" max="4" width="13" bestFit="1" customWidth="1"/>
    <col min="6" max="6" width="13.5" bestFit="1" customWidth="1"/>
    <col min="7" max="7" width="13" bestFit="1" customWidth="1"/>
    <col min="8" max="8" width="11.1640625" bestFit="1" customWidth="1"/>
    <col min="9" max="9" width="18.5" bestFit="1" customWidth="1"/>
    <col min="10" max="10" width="12" customWidth="1"/>
  </cols>
  <sheetData>
    <row r="1" spans="1:9" s="39" customFormat="1" ht="20" x14ac:dyDescent="0.25">
      <c r="A1" s="38" t="s">
        <v>279</v>
      </c>
    </row>
    <row r="2" spans="1:9" s="21" customFormat="1" ht="20" x14ac:dyDescent="0.25">
      <c r="A2" s="20" t="s">
        <v>314</v>
      </c>
    </row>
    <row r="3" spans="1:9" s="21" customFormat="1" ht="20" x14ac:dyDescent="0.25">
      <c r="A3" s="20" t="s">
        <v>90</v>
      </c>
    </row>
    <row r="6" spans="1:9" ht="20" x14ac:dyDescent="0.25">
      <c r="A6" s="17" t="s">
        <v>91</v>
      </c>
      <c r="I6" s="17" t="s">
        <v>338</v>
      </c>
    </row>
    <row r="7" spans="1:9" ht="20" x14ac:dyDescent="0.25">
      <c r="A7" s="17" t="s">
        <v>92</v>
      </c>
      <c r="I7" s="17" t="s">
        <v>339</v>
      </c>
    </row>
    <row r="8" spans="1:9" ht="20" x14ac:dyDescent="0.25">
      <c r="A8" s="17" t="s">
        <v>315</v>
      </c>
      <c r="I8" s="17" t="s">
        <v>340</v>
      </c>
    </row>
    <row r="9" spans="1:9" ht="20" x14ac:dyDescent="0.25">
      <c r="A9" s="17" t="s">
        <v>316</v>
      </c>
      <c r="I9" s="17" t="s">
        <v>341</v>
      </c>
    </row>
    <row r="10" spans="1:9" s="19" customFormat="1" ht="20" x14ac:dyDescent="0.25">
      <c r="A10" s="18" t="s">
        <v>317</v>
      </c>
      <c r="I10" s="18" t="s">
        <v>342</v>
      </c>
    </row>
    <row r="11" spans="1:9" ht="20" x14ac:dyDescent="0.25">
      <c r="A11" s="17" t="s">
        <v>318</v>
      </c>
      <c r="I11" s="17" t="s">
        <v>343</v>
      </c>
    </row>
    <row r="12" spans="1:9" ht="20" x14ac:dyDescent="0.25">
      <c r="A12" s="17" t="s">
        <v>319</v>
      </c>
      <c r="I12" s="17" t="s">
        <v>344</v>
      </c>
    </row>
    <row r="13" spans="1:9" ht="20" x14ac:dyDescent="0.25">
      <c r="A13" s="17" t="s">
        <v>320</v>
      </c>
      <c r="I13" s="17" t="s">
        <v>345</v>
      </c>
    </row>
    <row r="14" spans="1:9" ht="20" x14ac:dyDescent="0.25">
      <c r="A14" s="17" t="s">
        <v>321</v>
      </c>
      <c r="I14" s="17" t="s">
        <v>346</v>
      </c>
    </row>
    <row r="15" spans="1:9" s="19" customFormat="1" ht="20" x14ac:dyDescent="0.25">
      <c r="A15" s="18" t="s">
        <v>322</v>
      </c>
      <c r="I15" s="18" t="s">
        <v>347</v>
      </c>
    </row>
    <row r="16" spans="1:9" s="19" customFormat="1" ht="20" x14ac:dyDescent="0.25">
      <c r="A16" s="18" t="s">
        <v>323</v>
      </c>
      <c r="I16" s="18" t="s">
        <v>348</v>
      </c>
    </row>
    <row r="17" spans="1:9" ht="20" x14ac:dyDescent="0.25">
      <c r="A17" s="17" t="s">
        <v>324</v>
      </c>
      <c r="I17" s="17" t="s">
        <v>349</v>
      </c>
    </row>
    <row r="18" spans="1:9" ht="20" x14ac:dyDescent="0.25">
      <c r="A18" s="17" t="s">
        <v>325</v>
      </c>
      <c r="I18" s="17" t="s">
        <v>350</v>
      </c>
    </row>
    <row r="19" spans="1:9" s="19" customFormat="1" ht="20" x14ac:dyDescent="0.25">
      <c r="A19" s="18" t="s">
        <v>326</v>
      </c>
      <c r="I19" s="18" t="s">
        <v>351</v>
      </c>
    </row>
    <row r="20" spans="1:9" s="19" customFormat="1" ht="20" x14ac:dyDescent="0.25">
      <c r="A20" s="18" t="s">
        <v>327</v>
      </c>
      <c r="I20" s="18" t="s">
        <v>352</v>
      </c>
    </row>
    <row r="21" spans="1:9" ht="20" x14ac:dyDescent="0.25">
      <c r="A21" s="17" t="s">
        <v>328</v>
      </c>
      <c r="I21" s="17" t="s">
        <v>353</v>
      </c>
    </row>
    <row r="22" spans="1:9" ht="20" x14ac:dyDescent="0.25">
      <c r="A22" s="17" t="s">
        <v>329</v>
      </c>
      <c r="I22" s="17" t="s">
        <v>354</v>
      </c>
    </row>
    <row r="23" spans="1:9" s="19" customFormat="1" ht="20" x14ac:dyDescent="0.25">
      <c r="A23" s="18" t="s">
        <v>330</v>
      </c>
      <c r="I23" s="18" t="s">
        <v>355</v>
      </c>
    </row>
    <row r="24" spans="1:9" ht="20" x14ac:dyDescent="0.25">
      <c r="A24" s="17" t="s">
        <v>331</v>
      </c>
      <c r="I24" s="17" t="s">
        <v>356</v>
      </c>
    </row>
    <row r="25" spans="1:9" ht="20" x14ac:dyDescent="0.25">
      <c r="A25" s="17" t="s">
        <v>332</v>
      </c>
      <c r="I25" s="17" t="s">
        <v>357</v>
      </c>
    </row>
    <row r="26" spans="1:9" s="19" customFormat="1" ht="20" x14ac:dyDescent="0.25">
      <c r="A26" s="18" t="s">
        <v>333</v>
      </c>
      <c r="I26" s="18" t="s">
        <v>358</v>
      </c>
    </row>
    <row r="27" spans="1:9" ht="20" x14ac:dyDescent="0.25">
      <c r="A27" s="17" t="s">
        <v>334</v>
      </c>
      <c r="I27" s="17" t="s">
        <v>359</v>
      </c>
    </row>
    <row r="28" spans="1:9" ht="20" x14ac:dyDescent="0.25">
      <c r="A28" s="17" t="s">
        <v>335</v>
      </c>
      <c r="I28" s="17" t="s">
        <v>360</v>
      </c>
    </row>
    <row r="29" spans="1:9" ht="20" x14ac:dyDescent="0.25">
      <c r="A29" s="17" t="s">
        <v>336</v>
      </c>
      <c r="I29" s="17" t="s">
        <v>361</v>
      </c>
    </row>
    <row r="30" spans="1:9" ht="20" x14ac:dyDescent="0.25">
      <c r="A30" s="17" t="s">
        <v>337</v>
      </c>
      <c r="I30" s="17" t="s">
        <v>362</v>
      </c>
    </row>
    <row r="33" spans="1:9" ht="20" x14ac:dyDescent="0.25">
      <c r="A33" s="17" t="s">
        <v>61</v>
      </c>
    </row>
    <row r="34" spans="1:9" ht="20" x14ac:dyDescent="0.25">
      <c r="A34" s="17" t="s">
        <v>62</v>
      </c>
    </row>
    <row r="35" spans="1:9" ht="20" x14ac:dyDescent="0.25">
      <c r="A35" s="17" t="s">
        <v>363</v>
      </c>
    </row>
    <row r="39" spans="1:9" s="21" customFormat="1" ht="20" x14ac:dyDescent="0.25">
      <c r="A39" s="20" t="s">
        <v>193</v>
      </c>
    </row>
    <row r="41" spans="1:9" ht="20" x14ac:dyDescent="0.25">
      <c r="A41" s="17" t="s">
        <v>91</v>
      </c>
      <c r="I41" s="17" t="s">
        <v>364</v>
      </c>
    </row>
    <row r="42" spans="1:9" ht="20" x14ac:dyDescent="0.25">
      <c r="A42" s="17" t="s">
        <v>92</v>
      </c>
      <c r="I42" s="17" t="s">
        <v>365</v>
      </c>
    </row>
    <row r="43" spans="1:9" ht="20" x14ac:dyDescent="0.25">
      <c r="A43" s="17" t="s">
        <v>389</v>
      </c>
      <c r="I43" s="17" t="s">
        <v>366</v>
      </c>
    </row>
    <row r="44" spans="1:9" ht="20" x14ac:dyDescent="0.25">
      <c r="A44" s="17" t="s">
        <v>390</v>
      </c>
      <c r="I44" s="17" t="s">
        <v>367</v>
      </c>
    </row>
    <row r="45" spans="1:9" s="19" customFormat="1" ht="20" x14ac:dyDescent="0.25">
      <c r="A45" s="17" t="s">
        <v>391</v>
      </c>
      <c r="I45" s="17" t="s">
        <v>368</v>
      </c>
    </row>
    <row r="46" spans="1:9" ht="20" x14ac:dyDescent="0.25">
      <c r="A46" s="17" t="s">
        <v>392</v>
      </c>
      <c r="I46" s="17" t="s">
        <v>369</v>
      </c>
    </row>
    <row r="47" spans="1:9" ht="20" x14ac:dyDescent="0.25">
      <c r="A47" s="17" t="s">
        <v>393</v>
      </c>
      <c r="I47" s="17" t="s">
        <v>370</v>
      </c>
    </row>
    <row r="48" spans="1:9" ht="20" x14ac:dyDescent="0.25">
      <c r="A48" s="17" t="s">
        <v>394</v>
      </c>
      <c r="I48" s="17" t="s">
        <v>371</v>
      </c>
    </row>
    <row r="49" spans="1:9" ht="20" x14ac:dyDescent="0.25">
      <c r="A49" s="17" t="s">
        <v>395</v>
      </c>
      <c r="I49" s="17" t="s">
        <v>372</v>
      </c>
    </row>
    <row r="50" spans="1:9" s="19" customFormat="1" ht="20" x14ac:dyDescent="0.25">
      <c r="A50" s="17" t="s">
        <v>396</v>
      </c>
      <c r="I50" s="17" t="s">
        <v>373</v>
      </c>
    </row>
    <row r="51" spans="1:9" s="19" customFormat="1" ht="20" x14ac:dyDescent="0.25">
      <c r="A51" s="17" t="s">
        <v>397</v>
      </c>
      <c r="I51" s="17" t="s">
        <v>374</v>
      </c>
    </row>
    <row r="52" spans="1:9" ht="20" x14ac:dyDescent="0.25">
      <c r="A52" s="17" t="s">
        <v>398</v>
      </c>
      <c r="I52" s="17" t="s">
        <v>375</v>
      </c>
    </row>
    <row r="53" spans="1:9" ht="20" x14ac:dyDescent="0.25">
      <c r="A53" s="17" t="s">
        <v>399</v>
      </c>
      <c r="I53" s="17" t="s">
        <v>376</v>
      </c>
    </row>
    <row r="54" spans="1:9" s="19" customFormat="1" ht="20" x14ac:dyDescent="0.25">
      <c r="A54" s="17" t="s">
        <v>400</v>
      </c>
      <c r="I54" s="17" t="s">
        <v>377</v>
      </c>
    </row>
    <row r="55" spans="1:9" s="19" customFormat="1" ht="20" x14ac:dyDescent="0.25">
      <c r="A55" s="17" t="s">
        <v>401</v>
      </c>
      <c r="I55" s="17" t="s">
        <v>378</v>
      </c>
    </row>
    <row r="56" spans="1:9" ht="20" x14ac:dyDescent="0.25">
      <c r="A56" s="17" t="s">
        <v>402</v>
      </c>
      <c r="I56" s="17" t="s">
        <v>379</v>
      </c>
    </row>
    <row r="57" spans="1:9" ht="20" x14ac:dyDescent="0.25">
      <c r="A57" s="17" t="s">
        <v>403</v>
      </c>
      <c r="I57" s="17" t="s">
        <v>380</v>
      </c>
    </row>
    <row r="58" spans="1:9" s="19" customFormat="1" ht="20" x14ac:dyDescent="0.25">
      <c r="A58" s="17" t="s">
        <v>404</v>
      </c>
      <c r="I58" s="17" t="s">
        <v>381</v>
      </c>
    </row>
    <row r="59" spans="1:9" ht="20" x14ac:dyDescent="0.25">
      <c r="A59" s="17" t="s">
        <v>405</v>
      </c>
      <c r="I59" s="17" t="s">
        <v>382</v>
      </c>
    </row>
    <row r="60" spans="1:9" ht="20" x14ac:dyDescent="0.25">
      <c r="A60" s="17" t="s">
        <v>406</v>
      </c>
      <c r="I60" s="17" t="s">
        <v>383</v>
      </c>
    </row>
    <row r="61" spans="1:9" s="19" customFormat="1" ht="20" x14ac:dyDescent="0.25">
      <c r="A61" s="17" t="s">
        <v>407</v>
      </c>
      <c r="I61" s="17" t="s">
        <v>384</v>
      </c>
    </row>
    <row r="62" spans="1:9" ht="20" x14ac:dyDescent="0.25">
      <c r="A62" s="17" t="s">
        <v>408</v>
      </c>
      <c r="I62" s="17" t="s">
        <v>385</v>
      </c>
    </row>
    <row r="63" spans="1:9" ht="20" x14ac:dyDescent="0.25">
      <c r="A63" s="17" t="s">
        <v>409</v>
      </c>
      <c r="I63" s="17" t="s">
        <v>386</v>
      </c>
    </row>
    <row r="64" spans="1:9" ht="20" x14ac:dyDescent="0.25">
      <c r="A64" s="17" t="s">
        <v>410</v>
      </c>
      <c r="I64" s="17" t="s">
        <v>387</v>
      </c>
    </row>
    <row r="65" spans="1:9" ht="20" x14ac:dyDescent="0.25">
      <c r="A65" s="17" t="s">
        <v>411</v>
      </c>
      <c r="I65" s="17" t="s">
        <v>388</v>
      </c>
    </row>
    <row r="68" spans="1:9" ht="20" x14ac:dyDescent="0.25">
      <c r="A68" s="17" t="s">
        <v>61</v>
      </c>
    </row>
    <row r="69" spans="1:9" ht="20" x14ac:dyDescent="0.25">
      <c r="A69" s="17" t="s">
        <v>62</v>
      </c>
    </row>
    <row r="70" spans="1:9" ht="20" x14ac:dyDescent="0.25">
      <c r="A70" s="17" t="s">
        <v>412</v>
      </c>
    </row>
    <row r="73" spans="1:9" s="21" customFormat="1" ht="20" x14ac:dyDescent="0.25">
      <c r="A73" s="20" t="s">
        <v>427</v>
      </c>
    </row>
    <row r="75" spans="1:9" ht="20" x14ac:dyDescent="0.25">
      <c r="A75" s="17" t="s">
        <v>221</v>
      </c>
      <c r="I75" s="17" t="s">
        <v>429</v>
      </c>
    </row>
    <row r="76" spans="1:9" ht="20" x14ac:dyDescent="0.25">
      <c r="A76" s="17" t="s">
        <v>222</v>
      </c>
      <c r="I76" s="17" t="s">
        <v>430</v>
      </c>
    </row>
    <row r="77" spans="1:9" ht="20" x14ac:dyDescent="0.25">
      <c r="A77" s="17" t="s">
        <v>413</v>
      </c>
      <c r="I77" s="17" t="s">
        <v>431</v>
      </c>
    </row>
    <row r="78" spans="1:9" ht="20" x14ac:dyDescent="0.25">
      <c r="A78" s="17" t="s">
        <v>224</v>
      </c>
      <c r="I78" s="17" t="s">
        <v>432</v>
      </c>
    </row>
    <row r="79" spans="1:9" s="19" customFormat="1" ht="20" x14ac:dyDescent="0.25">
      <c r="A79" s="18" t="s">
        <v>414</v>
      </c>
      <c r="I79" s="18" t="s">
        <v>433</v>
      </c>
    </row>
    <row r="80" spans="1:9" ht="20" x14ac:dyDescent="0.25">
      <c r="A80" s="17" t="s">
        <v>226</v>
      </c>
      <c r="I80" s="17" t="s">
        <v>434</v>
      </c>
    </row>
    <row r="81" spans="1:9" ht="20" x14ac:dyDescent="0.25">
      <c r="A81" s="17" t="s">
        <v>227</v>
      </c>
      <c r="I81" s="17" t="s">
        <v>202</v>
      </c>
    </row>
    <row r="82" spans="1:9" ht="20" x14ac:dyDescent="0.25">
      <c r="A82" s="17" t="s">
        <v>415</v>
      </c>
      <c r="I82" s="17" t="s">
        <v>435</v>
      </c>
    </row>
    <row r="83" spans="1:9" ht="20" x14ac:dyDescent="0.25">
      <c r="A83" s="17" t="s">
        <v>229</v>
      </c>
      <c r="I83" s="17" t="s">
        <v>204</v>
      </c>
    </row>
    <row r="84" spans="1:9" s="19" customFormat="1" ht="20" x14ac:dyDescent="0.25">
      <c r="A84" s="18" t="s">
        <v>230</v>
      </c>
      <c r="I84" s="18" t="s">
        <v>205</v>
      </c>
    </row>
    <row r="85" spans="1:9" s="19" customFormat="1" ht="20" x14ac:dyDescent="0.25">
      <c r="A85" s="18" t="s">
        <v>416</v>
      </c>
      <c r="I85" s="18" t="s">
        <v>436</v>
      </c>
    </row>
    <row r="86" spans="1:9" ht="20" x14ac:dyDescent="0.25">
      <c r="A86" s="17" t="s">
        <v>417</v>
      </c>
      <c r="I86" s="17" t="s">
        <v>437</v>
      </c>
    </row>
    <row r="87" spans="1:9" s="19" customFormat="1" ht="20" x14ac:dyDescent="0.25">
      <c r="A87" s="18" t="s">
        <v>418</v>
      </c>
      <c r="I87" s="18" t="s">
        <v>438</v>
      </c>
    </row>
    <row r="88" spans="1:9" s="19" customFormat="1" ht="20" x14ac:dyDescent="0.25">
      <c r="A88" s="18" t="s">
        <v>234</v>
      </c>
      <c r="I88" s="18" t="s">
        <v>209</v>
      </c>
    </row>
    <row r="89" spans="1:9" ht="20" x14ac:dyDescent="0.25">
      <c r="A89" s="17" t="s">
        <v>235</v>
      </c>
      <c r="I89" s="17" t="s">
        <v>210</v>
      </c>
    </row>
    <row r="90" spans="1:9" ht="20" x14ac:dyDescent="0.25">
      <c r="A90" s="17" t="s">
        <v>419</v>
      </c>
      <c r="I90" s="17" t="s">
        <v>439</v>
      </c>
    </row>
    <row r="91" spans="1:9" ht="20" x14ac:dyDescent="0.25">
      <c r="A91" s="17" t="s">
        <v>420</v>
      </c>
      <c r="I91" s="17" t="s">
        <v>440</v>
      </c>
    </row>
    <row r="92" spans="1:9" s="19" customFormat="1" ht="20" x14ac:dyDescent="0.25">
      <c r="A92" s="18" t="s">
        <v>421</v>
      </c>
      <c r="I92" s="18" t="s">
        <v>441</v>
      </c>
    </row>
    <row r="93" spans="1:9" ht="20" x14ac:dyDescent="0.25">
      <c r="A93" s="17" t="s">
        <v>422</v>
      </c>
      <c r="I93" s="17" t="s">
        <v>442</v>
      </c>
    </row>
    <row r="94" spans="1:9" ht="20" x14ac:dyDescent="0.25">
      <c r="A94" s="17" t="s">
        <v>423</v>
      </c>
      <c r="I94" s="17" t="s">
        <v>443</v>
      </c>
    </row>
    <row r="95" spans="1:9" s="19" customFormat="1" ht="20" x14ac:dyDescent="0.25">
      <c r="A95" s="18" t="s">
        <v>241</v>
      </c>
      <c r="I95" s="18" t="s">
        <v>216</v>
      </c>
    </row>
    <row r="96" spans="1:9" ht="20" x14ac:dyDescent="0.25">
      <c r="A96" s="17" t="s">
        <v>424</v>
      </c>
      <c r="I96" s="17" t="s">
        <v>444</v>
      </c>
    </row>
    <row r="97" spans="1:13" ht="20" x14ac:dyDescent="0.25">
      <c r="A97" s="17" t="s">
        <v>425</v>
      </c>
      <c r="I97" s="17" t="s">
        <v>445</v>
      </c>
    </row>
    <row r="98" spans="1:13" ht="20" x14ac:dyDescent="0.25">
      <c r="A98" s="17" t="s">
        <v>244</v>
      </c>
      <c r="I98" s="17" t="s">
        <v>219</v>
      </c>
    </row>
    <row r="99" spans="1:13" ht="20" x14ac:dyDescent="0.25">
      <c r="A99" s="17" t="s">
        <v>426</v>
      </c>
      <c r="I99" s="17" t="s">
        <v>446</v>
      </c>
    </row>
    <row r="101" spans="1:13" ht="20" x14ac:dyDescent="0.25">
      <c r="A101" s="17" t="s">
        <v>61</v>
      </c>
    </row>
    <row r="102" spans="1:13" ht="20" x14ac:dyDescent="0.25">
      <c r="A102" s="17" t="s">
        <v>62</v>
      </c>
    </row>
    <row r="103" spans="1:13" ht="20" x14ac:dyDescent="0.25">
      <c r="A103" s="17" t="s">
        <v>428</v>
      </c>
    </row>
    <row r="106" spans="1:13" s="21" customFormat="1" ht="20" x14ac:dyDescent="0.25">
      <c r="A106" s="20" t="s">
        <v>447</v>
      </c>
    </row>
    <row r="109" spans="1:13" ht="20" x14ac:dyDescent="0.25">
      <c r="A109" s="17" t="s">
        <v>248</v>
      </c>
      <c r="C109" s="17" t="s">
        <v>273</v>
      </c>
      <c r="F109" s="17" t="s">
        <v>275</v>
      </c>
      <c r="I109" s="17" t="s">
        <v>277</v>
      </c>
      <c r="J109" s="17" t="s">
        <v>276</v>
      </c>
    </row>
    <row r="110" spans="1:13" ht="20" x14ac:dyDescent="0.25">
      <c r="A110" s="17" t="s">
        <v>249</v>
      </c>
      <c r="C110" s="17" t="s">
        <v>274</v>
      </c>
    </row>
    <row r="111" spans="1:13" ht="20" x14ac:dyDescent="0.25">
      <c r="A111" s="17" t="s">
        <v>250</v>
      </c>
      <c r="B111" s="23"/>
      <c r="C111" s="22">
        <v>1629</v>
      </c>
      <c r="D111" s="24">
        <f>C111/$C$134</f>
        <v>5.2374369031926177E-3</v>
      </c>
      <c r="E111" s="23"/>
      <c r="F111" s="7">
        <v>2203</v>
      </c>
      <c r="G111" s="24">
        <f>F111/$F$134</f>
        <v>4.4973584398759519E-4</v>
      </c>
      <c r="H111" s="23"/>
      <c r="I111" s="7">
        <f>C111*$F$134/$C$134</f>
        <v>25655.223287142719</v>
      </c>
      <c r="J111" s="26">
        <f>I111-F111</f>
        <v>23452.223287142719</v>
      </c>
      <c r="M111" s="22">
        <v>1577</v>
      </c>
    </row>
    <row r="112" spans="1:13" ht="20" x14ac:dyDescent="0.25">
      <c r="A112" s="17" t="s">
        <v>251</v>
      </c>
      <c r="B112" s="23"/>
      <c r="C112" s="22">
        <v>27</v>
      </c>
      <c r="D112" s="24">
        <f>C112/$C$134</f>
        <v>8.6808346461756094E-5</v>
      </c>
      <c r="E112" s="23"/>
      <c r="F112" s="7">
        <v>30</v>
      </c>
      <c r="G112" s="24">
        <f t="shared" ref="G112:G133" si="0">F112/$F$134</f>
        <v>6.1244100406844562E-6</v>
      </c>
      <c r="H112" s="23"/>
      <c r="I112" s="7">
        <f t="shared" ref="I112:I133" si="1">C112*$F$134/$C$134</f>
        <v>425.2246953670064</v>
      </c>
      <c r="J112" s="26">
        <f t="shared" ref="J112:J133" si="2">I112-F112</f>
        <v>395.2246953670064</v>
      </c>
      <c r="M112" s="22">
        <v>33</v>
      </c>
    </row>
    <row r="113" spans="1:13" s="19" customFormat="1" ht="20" x14ac:dyDescent="0.25">
      <c r="A113" s="18" t="s">
        <v>252</v>
      </c>
      <c r="B113" s="27"/>
      <c r="C113" s="28">
        <v>253</v>
      </c>
      <c r="D113" s="29">
        <f>C113/$C$134</f>
        <v>8.13426357586085E-4</v>
      </c>
      <c r="E113" s="27"/>
      <c r="F113" s="30">
        <v>8</v>
      </c>
      <c r="G113" s="29">
        <f t="shared" si="0"/>
        <v>1.6331760108491883E-6</v>
      </c>
      <c r="H113" s="27"/>
      <c r="I113" s="31">
        <f t="shared" si="1"/>
        <v>3984.5128862167635</v>
      </c>
      <c r="J113" s="32">
        <f t="shared" si="2"/>
        <v>3976.5128862167635</v>
      </c>
      <c r="M113" s="28">
        <v>7</v>
      </c>
    </row>
    <row r="114" spans="1:13" ht="20" x14ac:dyDescent="0.25">
      <c r="A114" s="17" t="s">
        <v>253</v>
      </c>
      <c r="B114" s="23"/>
      <c r="C114" s="22">
        <v>156</v>
      </c>
      <c r="D114" s="24">
        <f>C114/$C$134</f>
        <v>5.0155933511236857E-4</v>
      </c>
      <c r="E114" s="23"/>
      <c r="F114" s="1">
        <v>53</v>
      </c>
      <c r="G114" s="24">
        <f t="shared" si="0"/>
        <v>1.0819791071875872E-5</v>
      </c>
      <c r="H114" s="23"/>
      <c r="I114" s="7">
        <f t="shared" si="1"/>
        <v>2456.8537954538147</v>
      </c>
      <c r="J114" s="26">
        <f t="shared" si="2"/>
        <v>2403.8537954538147</v>
      </c>
      <c r="M114" s="22">
        <v>474</v>
      </c>
    </row>
    <row r="115" spans="1:13" ht="20" x14ac:dyDescent="0.25">
      <c r="A115" s="17" t="s">
        <v>254</v>
      </c>
      <c r="B115" s="23"/>
      <c r="C115" s="22">
        <v>73</v>
      </c>
      <c r="D115" s="24">
        <f>C115/$C$134</f>
        <v>2.3470404784104427E-4</v>
      </c>
      <c r="E115" s="23"/>
      <c r="F115" s="1">
        <v>12</v>
      </c>
      <c r="G115" s="24">
        <f t="shared" si="0"/>
        <v>2.4497640162737824E-6</v>
      </c>
      <c r="H115" s="23"/>
      <c r="I115" s="7">
        <f t="shared" si="1"/>
        <v>1149.6815837700544</v>
      </c>
      <c r="J115" s="26">
        <f t="shared" si="2"/>
        <v>1137.6815837700544</v>
      </c>
      <c r="M115" s="22">
        <v>32</v>
      </c>
    </row>
    <row r="116" spans="1:13" ht="20" x14ac:dyDescent="0.25">
      <c r="A116" s="17" t="s">
        <v>255</v>
      </c>
      <c r="B116" s="23"/>
      <c r="C116" s="22">
        <v>976</v>
      </c>
      <c r="D116" s="24">
        <f>C116/$C$134</f>
        <v>3.1379609683953318E-3</v>
      </c>
      <c r="E116" s="23"/>
      <c r="F116" s="1">
        <v>12481</v>
      </c>
      <c r="G116" s="24">
        <f t="shared" si="0"/>
        <v>2.54795872392609E-3</v>
      </c>
      <c r="H116" s="23"/>
      <c r="I116" s="7">
        <f t="shared" si="1"/>
        <v>15371.085284377712</v>
      </c>
      <c r="J116" s="26">
        <f t="shared" si="2"/>
        <v>2890.085284377712</v>
      </c>
      <c r="M116" s="22">
        <v>695</v>
      </c>
    </row>
    <row r="117" spans="1:13" ht="20" x14ac:dyDescent="0.25">
      <c r="A117" s="17" t="s">
        <v>256</v>
      </c>
      <c r="B117" s="23"/>
      <c r="C117" s="22">
        <v>9</v>
      </c>
      <c r="D117" s="24">
        <f>C117/$C$134</f>
        <v>2.8936115487252034E-5</v>
      </c>
      <c r="E117" s="23"/>
      <c r="F117" s="1">
        <v>21</v>
      </c>
      <c r="G117" s="24">
        <f t="shared" si="0"/>
        <v>4.2870870284791191E-6</v>
      </c>
      <c r="H117" s="23"/>
      <c r="I117" s="7">
        <f t="shared" si="1"/>
        <v>141.74156512233546</v>
      </c>
      <c r="J117" s="26">
        <f t="shared" si="2"/>
        <v>120.74156512233546</v>
      </c>
      <c r="M117" s="22">
        <v>61</v>
      </c>
    </row>
    <row r="118" spans="1:13" s="19" customFormat="1" ht="20" x14ac:dyDescent="0.25">
      <c r="A118" s="18" t="s">
        <v>257</v>
      </c>
      <c r="B118" s="27"/>
      <c r="C118" s="28">
        <v>21</v>
      </c>
      <c r="D118" s="29">
        <f>C118/$C$134</f>
        <v>6.7517602803588076E-5</v>
      </c>
      <c r="E118" s="27"/>
      <c r="F118" s="30">
        <v>9</v>
      </c>
      <c r="G118" s="29">
        <f t="shared" si="0"/>
        <v>1.8373230122053367E-6</v>
      </c>
      <c r="H118" s="27"/>
      <c r="I118" s="31">
        <f t="shared" si="1"/>
        <v>330.73031861878275</v>
      </c>
      <c r="J118" s="32">
        <f t="shared" si="2"/>
        <v>321.73031861878275</v>
      </c>
      <c r="M118" s="28">
        <v>41</v>
      </c>
    </row>
    <row r="119" spans="1:13" s="19" customFormat="1" ht="20" x14ac:dyDescent="0.25">
      <c r="A119" s="18" t="s">
        <v>258</v>
      </c>
      <c r="B119" s="27"/>
      <c r="C119" s="28">
        <v>182</v>
      </c>
      <c r="D119" s="29">
        <f>C119/$C$134</f>
        <v>5.851525576310967E-4</v>
      </c>
      <c r="E119" s="27"/>
      <c r="F119" s="30">
        <v>7</v>
      </c>
      <c r="G119" s="29">
        <f t="shared" si="0"/>
        <v>1.4290290094930398E-6</v>
      </c>
      <c r="H119" s="27"/>
      <c r="I119" s="31">
        <f t="shared" si="1"/>
        <v>2866.3294280294504</v>
      </c>
      <c r="J119" s="32">
        <f t="shared" si="2"/>
        <v>2859.3294280294504</v>
      </c>
      <c r="M119" s="28">
        <v>43</v>
      </c>
    </row>
    <row r="120" spans="1:13" ht="20" x14ac:dyDescent="0.25">
      <c r="A120" s="17" t="s">
        <v>259</v>
      </c>
      <c r="B120" s="23"/>
      <c r="C120" s="22">
        <v>57980</v>
      </c>
      <c r="D120" s="24">
        <f>C120/$C$134</f>
        <v>0.18641288621676366</v>
      </c>
      <c r="E120" s="23"/>
      <c r="F120" s="1">
        <v>1072017</v>
      </c>
      <c r="G120" s="24">
        <f t="shared" si="0"/>
        <v>0.21884905595281429</v>
      </c>
      <c r="H120" s="23"/>
      <c r="I120" s="7">
        <f t="shared" si="1"/>
        <v>913130.6606436678</v>
      </c>
      <c r="J120" s="26">
        <f t="shared" si="2"/>
        <v>-158886.3393563322</v>
      </c>
      <c r="M120" s="22">
        <v>57864</v>
      </c>
    </row>
    <row r="121" spans="1:13" ht="20" x14ac:dyDescent="0.25">
      <c r="A121" s="17" t="s">
        <v>260</v>
      </c>
      <c r="B121" s="23"/>
      <c r="C121" s="22">
        <v>6445</v>
      </c>
      <c r="D121" s="24">
        <f>C121/$C$134</f>
        <v>2.0721473812815486E-2</v>
      </c>
      <c r="E121" s="23"/>
      <c r="F121" s="1">
        <v>2316</v>
      </c>
      <c r="G121" s="24">
        <f t="shared" si="0"/>
        <v>4.7280445514084001E-4</v>
      </c>
      <c r="H121" s="23"/>
      <c r="I121" s="7">
        <f t="shared" si="1"/>
        <v>101502.70969038356</v>
      </c>
      <c r="J121" s="26">
        <f t="shared" si="2"/>
        <v>99186.709690383563</v>
      </c>
      <c r="M121" s="22">
        <v>446</v>
      </c>
    </row>
    <row r="122" spans="1:13" s="19" customFormat="1" ht="20" x14ac:dyDescent="0.25">
      <c r="A122" s="18" t="s">
        <v>261</v>
      </c>
      <c r="B122" s="27"/>
      <c r="C122" s="28">
        <v>13</v>
      </c>
      <c r="D122" s="29">
        <f>C122/$C$134</f>
        <v>4.1796611259364045E-5</v>
      </c>
      <c r="E122" s="27"/>
      <c r="F122" s="30">
        <v>3</v>
      </c>
      <c r="G122" s="29">
        <f t="shared" si="0"/>
        <v>6.124410040684456E-7</v>
      </c>
      <c r="H122" s="27"/>
      <c r="I122" s="31">
        <f t="shared" si="1"/>
        <v>204.73781628781791</v>
      </c>
      <c r="J122" s="32">
        <f t="shared" si="2"/>
        <v>201.73781628781791</v>
      </c>
      <c r="M122" s="28">
        <v>13</v>
      </c>
    </row>
    <row r="123" spans="1:13" s="19" customFormat="1" ht="20" x14ac:dyDescent="0.25">
      <c r="A123" s="18" t="s">
        <v>262</v>
      </c>
      <c r="B123" s="27"/>
      <c r="C123" s="28">
        <v>1</v>
      </c>
      <c r="D123" s="29">
        <f>C123/$C$134</f>
        <v>3.2151239430280038E-6</v>
      </c>
      <c r="E123" s="27"/>
      <c r="F123" s="30">
        <v>4</v>
      </c>
      <c r="G123" s="29">
        <f t="shared" si="0"/>
        <v>8.1658800542459416E-7</v>
      </c>
      <c r="H123" s="27"/>
      <c r="I123" s="31">
        <f t="shared" si="1"/>
        <v>15.749062791370607</v>
      </c>
      <c r="J123" s="32">
        <f t="shared" si="2"/>
        <v>11.749062791370607</v>
      </c>
      <c r="M123" s="28">
        <v>4</v>
      </c>
    </row>
    <row r="124" spans="1:13" ht="20" x14ac:dyDescent="0.25">
      <c r="A124" s="17" t="s">
        <v>263</v>
      </c>
      <c r="B124" s="23"/>
      <c r="C124" s="22">
        <v>122</v>
      </c>
      <c r="D124" s="24">
        <f>C124/$C$134</f>
        <v>3.9224512104941647E-4</v>
      </c>
      <c r="E124" s="23"/>
      <c r="F124" s="1">
        <v>264</v>
      </c>
      <c r="G124" s="24">
        <f t="shared" si="0"/>
        <v>5.3894808358023215E-5</v>
      </c>
      <c r="H124" s="23"/>
      <c r="I124" s="7">
        <f t="shared" si="1"/>
        <v>1921.385660547214</v>
      </c>
      <c r="J124" s="26">
        <f t="shared" si="2"/>
        <v>1657.385660547214</v>
      </c>
      <c r="M124" s="22">
        <v>232</v>
      </c>
    </row>
    <row r="125" spans="1:13" ht="20" x14ac:dyDescent="0.25">
      <c r="A125" s="17" t="s">
        <v>264</v>
      </c>
      <c r="B125" s="23"/>
      <c r="C125" s="22">
        <v>801</v>
      </c>
      <c r="D125" s="24">
        <f>C125/$C$134</f>
        <v>2.575314278365431E-3</v>
      </c>
      <c r="E125" s="23"/>
      <c r="F125" s="1">
        <v>10413</v>
      </c>
      <c r="G125" s="24">
        <f t="shared" si="0"/>
        <v>2.1257827251215744E-3</v>
      </c>
      <c r="H125" s="23"/>
      <c r="I125" s="7">
        <f t="shared" si="1"/>
        <v>12614.999295887856</v>
      </c>
      <c r="J125" s="26">
        <f t="shared" si="2"/>
        <v>2201.9992958878556</v>
      </c>
      <c r="M125" s="22">
        <v>660</v>
      </c>
    </row>
    <row r="126" spans="1:13" s="19" customFormat="1" ht="20" x14ac:dyDescent="0.25">
      <c r="A126" s="18" t="s">
        <v>265</v>
      </c>
      <c r="B126" s="27"/>
      <c r="C126" s="28">
        <v>442</v>
      </c>
      <c r="D126" s="29">
        <f>C126/$C$134</f>
        <v>1.4210847828183776E-3</v>
      </c>
      <c r="E126" s="27"/>
      <c r="F126" s="30">
        <v>10</v>
      </c>
      <c r="G126" s="29">
        <f t="shared" si="0"/>
        <v>2.0414700135614852E-6</v>
      </c>
      <c r="H126" s="27"/>
      <c r="I126" s="31">
        <f t="shared" si="1"/>
        <v>6961.0857537858083</v>
      </c>
      <c r="J126" s="32">
        <f t="shared" si="2"/>
        <v>6951.0857537858083</v>
      </c>
      <c r="M126" s="28">
        <v>106</v>
      </c>
    </row>
    <row r="127" spans="1:13" ht="20" x14ac:dyDescent="0.25">
      <c r="A127" s="17" t="s">
        <v>266</v>
      </c>
      <c r="B127" s="23"/>
      <c r="C127" s="22">
        <v>2640</v>
      </c>
      <c r="D127" s="24">
        <f>C127/$C$134</f>
        <v>8.48792720959393E-3</v>
      </c>
      <c r="E127" s="23"/>
      <c r="F127" s="1">
        <v>15892</v>
      </c>
      <c r="G127" s="24">
        <f t="shared" si="0"/>
        <v>3.2443041455519125E-3</v>
      </c>
      <c r="H127" s="23"/>
      <c r="I127" s="7">
        <f t="shared" si="1"/>
        <v>41577.525769218402</v>
      </c>
      <c r="J127" s="26">
        <f t="shared" si="2"/>
        <v>25685.525769218402</v>
      </c>
      <c r="M127" s="22">
        <v>2441</v>
      </c>
    </row>
    <row r="128" spans="1:13" ht="20" x14ac:dyDescent="0.25">
      <c r="A128" s="17" t="s">
        <v>267</v>
      </c>
      <c r="B128" s="23"/>
      <c r="C128" s="22">
        <v>164130</v>
      </c>
      <c r="D128" s="24">
        <f>C128/$C$134</f>
        <v>0.52769829276918623</v>
      </c>
      <c r="E128" s="23"/>
      <c r="F128" s="1">
        <v>2807886</v>
      </c>
      <c r="G128" s="24">
        <f t="shared" si="0"/>
        <v>0.57322150704991048</v>
      </c>
      <c r="H128" s="23"/>
      <c r="I128" s="7">
        <f t="shared" si="1"/>
        <v>2584893.6759476578</v>
      </c>
      <c r="J128" s="26">
        <f t="shared" si="2"/>
        <v>-222992.32405234221</v>
      </c>
      <c r="M128" s="22">
        <v>164742</v>
      </c>
    </row>
    <row r="129" spans="1:13" s="19" customFormat="1" ht="20" x14ac:dyDescent="0.25">
      <c r="A129" s="18" t="s">
        <v>268</v>
      </c>
      <c r="B129" s="27"/>
      <c r="C129" s="28">
        <v>724</v>
      </c>
      <c r="D129" s="29">
        <f>C129/$C$134</f>
        <v>2.3277497347522747E-3</v>
      </c>
      <c r="E129" s="27"/>
      <c r="F129" s="30">
        <v>2</v>
      </c>
      <c r="G129" s="29">
        <f t="shared" si="0"/>
        <v>4.0829400271229708E-7</v>
      </c>
      <c r="H129" s="27"/>
      <c r="I129" s="31">
        <f t="shared" si="1"/>
        <v>11402.32146095232</v>
      </c>
      <c r="J129" s="32">
        <f t="shared" si="2"/>
        <v>11400.32146095232</v>
      </c>
      <c r="M129" s="28">
        <v>85</v>
      </c>
    </row>
    <row r="130" spans="1:13" ht="20" x14ac:dyDescent="0.25">
      <c r="A130" s="17" t="s">
        <v>269</v>
      </c>
      <c r="B130" s="23"/>
      <c r="C130" s="22">
        <v>110</v>
      </c>
      <c r="D130" s="24">
        <f>C130/$C$134</f>
        <v>3.5366363373308044E-4</v>
      </c>
      <c r="E130" s="23"/>
      <c r="F130" s="1">
        <v>979</v>
      </c>
      <c r="G130" s="24">
        <f t="shared" si="0"/>
        <v>1.9985991432766942E-4</v>
      </c>
      <c r="H130" s="23"/>
      <c r="I130" s="7">
        <f t="shared" si="1"/>
        <v>1732.3969070507669</v>
      </c>
      <c r="J130" s="26">
        <f t="shared" si="2"/>
        <v>753.39690705076691</v>
      </c>
      <c r="M130" s="22">
        <v>103</v>
      </c>
    </row>
    <row r="131" spans="1:13" ht="20" x14ac:dyDescent="0.25">
      <c r="A131" s="17" t="s">
        <v>270</v>
      </c>
      <c r="B131" s="23"/>
      <c r="C131" s="22">
        <v>786</v>
      </c>
      <c r="D131" s="24">
        <f>C131/$C$134</f>
        <v>2.527087419220011E-3</v>
      </c>
      <c r="E131" s="23"/>
      <c r="F131" s="1">
        <v>1020</v>
      </c>
      <c r="G131" s="24">
        <f t="shared" si="0"/>
        <v>2.0822994138327151E-4</v>
      </c>
      <c r="H131" s="23"/>
      <c r="I131" s="7">
        <f t="shared" si="1"/>
        <v>12378.763354017297</v>
      </c>
      <c r="J131" s="26">
        <f t="shared" si="2"/>
        <v>11358.763354017297</v>
      </c>
      <c r="M131" s="22">
        <v>1721</v>
      </c>
    </row>
    <row r="132" spans="1:13" ht="20" x14ac:dyDescent="0.25">
      <c r="A132" s="17" t="s">
        <v>271</v>
      </c>
      <c r="B132" s="23"/>
      <c r="C132" s="22">
        <v>1084</v>
      </c>
      <c r="D132" s="24">
        <f>C132/$C$134</f>
        <v>3.485194354242356E-3</v>
      </c>
      <c r="E132" s="23"/>
      <c r="F132" s="1">
        <v>20</v>
      </c>
      <c r="G132" s="24">
        <f t="shared" si="0"/>
        <v>4.0829400271229705E-6</v>
      </c>
      <c r="H132" s="23"/>
      <c r="I132" s="7">
        <f t="shared" si="1"/>
        <v>17071.98406584574</v>
      </c>
      <c r="J132" s="26">
        <f t="shared" si="2"/>
        <v>17051.98406584574</v>
      </c>
      <c r="M132" s="22">
        <v>34</v>
      </c>
    </row>
    <row r="133" spans="1:13" ht="20" x14ac:dyDescent="0.25">
      <c r="A133" s="17" t="s">
        <v>272</v>
      </c>
      <c r="B133" s="23"/>
      <c r="C133" s="22">
        <v>72426</v>
      </c>
      <c r="D133" s="24">
        <f>C133/$C$134</f>
        <v>0.23285856669774621</v>
      </c>
      <c r="E133" s="23"/>
      <c r="F133" s="7">
        <v>972781</v>
      </c>
      <c r="G133" s="24">
        <f t="shared" si="0"/>
        <v>0.19859032412623553</v>
      </c>
      <c r="H133" s="23"/>
      <c r="I133" s="7">
        <f t="shared" si="1"/>
        <v>1140641.6217278077</v>
      </c>
      <c r="J133" s="26">
        <f t="shared" si="2"/>
        <v>167860.62172780768</v>
      </c>
      <c r="M133" s="22">
        <v>79616</v>
      </c>
    </row>
    <row r="134" spans="1:13" ht="20" x14ac:dyDescent="0.25">
      <c r="A134" s="17" t="s">
        <v>25</v>
      </c>
      <c r="B134" s="23"/>
      <c r="C134" s="22">
        <f>SUM(C111:C133)</f>
        <v>311030</v>
      </c>
      <c r="D134" s="25">
        <f>SUM(D111:D133)</f>
        <v>1</v>
      </c>
      <c r="E134" s="23"/>
      <c r="F134" s="26">
        <f>SUM(F111:F133)</f>
        <v>4898431</v>
      </c>
      <c r="G134" s="25">
        <f>SUM(G111:G133)</f>
        <v>1</v>
      </c>
      <c r="H134" s="23"/>
      <c r="I134" s="25"/>
      <c r="J13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D190-1C51-1248-AB52-ADF8808BD500}">
  <dimension ref="A1:G13"/>
  <sheetViews>
    <sheetView zoomScale="170" zoomScaleNormal="170" workbookViewId="0">
      <selection activeCell="C33" sqref="C33"/>
    </sheetView>
  </sheetViews>
  <sheetFormatPr baseColWidth="10" defaultRowHeight="16" x14ac:dyDescent="0.2"/>
  <sheetData>
    <row r="1" spans="1:7" x14ac:dyDescent="0.2">
      <c r="D1" t="s">
        <v>32</v>
      </c>
    </row>
    <row r="2" spans="1:7" x14ac:dyDescent="0.2">
      <c r="C2" t="s">
        <v>29</v>
      </c>
      <c r="D2" t="s">
        <v>30</v>
      </c>
      <c r="E2" s="15" t="s">
        <v>31</v>
      </c>
    </row>
    <row r="3" spans="1:7" x14ac:dyDescent="0.2">
      <c r="B3" t="s">
        <v>29</v>
      </c>
      <c r="C3">
        <v>100000</v>
      </c>
      <c r="D3">
        <v>3</v>
      </c>
      <c r="E3">
        <v>0</v>
      </c>
      <c r="G3">
        <f>SUM(C3:F3)</f>
        <v>100003</v>
      </c>
    </row>
    <row r="4" spans="1:7" x14ac:dyDescent="0.2">
      <c r="A4" t="s">
        <v>33</v>
      </c>
      <c r="B4" t="s">
        <v>30</v>
      </c>
      <c r="C4">
        <v>100</v>
      </c>
      <c r="D4">
        <v>90</v>
      </c>
      <c r="E4">
        <v>0</v>
      </c>
      <c r="G4">
        <f>SUM(C4:F4)</f>
        <v>190</v>
      </c>
    </row>
    <row r="5" spans="1:7" x14ac:dyDescent="0.2">
      <c r="B5" t="s">
        <v>31</v>
      </c>
      <c r="C5">
        <v>1000</v>
      </c>
      <c r="D5">
        <v>7</v>
      </c>
      <c r="E5">
        <v>2</v>
      </c>
      <c r="G5">
        <f>SUM(C5:F5)</f>
        <v>1009</v>
      </c>
    </row>
    <row r="7" spans="1:7" x14ac:dyDescent="0.2">
      <c r="A7" s="13" t="s">
        <v>25</v>
      </c>
      <c r="B7" s="13"/>
      <c r="C7" s="13">
        <f>SUM(C3:C6)</f>
        <v>101100</v>
      </c>
      <c r="D7" s="13">
        <f>SUM(D3:D6)</f>
        <v>100</v>
      </c>
      <c r="E7" s="13">
        <f>SUM(E3:E6)</f>
        <v>2</v>
      </c>
      <c r="F7" s="13"/>
      <c r="G7" s="13">
        <f>SUM(G3:G6)</f>
        <v>101202</v>
      </c>
    </row>
    <row r="8" spans="1:7" x14ac:dyDescent="0.2">
      <c r="A8" s="13"/>
      <c r="B8" s="13"/>
      <c r="C8" s="13"/>
      <c r="D8" s="13"/>
      <c r="E8" s="13"/>
      <c r="F8" s="13"/>
      <c r="G8" s="13"/>
    </row>
    <row r="9" spans="1:7" x14ac:dyDescent="0.2">
      <c r="A9" s="13"/>
      <c r="B9" s="13"/>
      <c r="C9" s="13"/>
      <c r="D9" s="13"/>
      <c r="E9" s="13"/>
      <c r="F9" s="13"/>
      <c r="G9" s="13"/>
    </row>
    <row r="10" spans="1:7" x14ac:dyDescent="0.2">
      <c r="A10" s="13"/>
      <c r="B10" s="13"/>
      <c r="C10" s="13"/>
      <c r="D10" s="13"/>
      <c r="E10" s="13"/>
      <c r="F10" s="13"/>
      <c r="G10" s="13"/>
    </row>
    <row r="11" spans="1:7" x14ac:dyDescent="0.2">
      <c r="A11" s="13"/>
      <c r="B11" s="13" t="s">
        <v>34</v>
      </c>
      <c r="C11" s="16">
        <f>C3/(C3+C4+C5)</f>
        <v>0.98911968348170132</v>
      </c>
      <c r="D11" s="16">
        <f>D4/(D4+D3+D5)</f>
        <v>0.9</v>
      </c>
      <c r="E11" s="16">
        <f>E5/(E5+E4+E3)</f>
        <v>1</v>
      </c>
      <c r="F11" s="13"/>
      <c r="G11" s="13"/>
    </row>
    <row r="12" spans="1:7" x14ac:dyDescent="0.2">
      <c r="A12" s="13"/>
      <c r="B12" s="13"/>
      <c r="C12" s="13"/>
      <c r="D12" s="13"/>
      <c r="E12" s="13"/>
      <c r="F12" s="13"/>
      <c r="G12" s="13"/>
    </row>
    <row r="13" spans="1:7" x14ac:dyDescent="0.2">
      <c r="A13" s="13"/>
      <c r="B13" s="13" t="s">
        <v>35</v>
      </c>
      <c r="C13" s="13"/>
      <c r="D13" s="16">
        <f>(C11+D11+E11)/3</f>
        <v>0.96303989449390048</v>
      </c>
      <c r="E13" s="13"/>
      <c r="F13" s="13"/>
      <c r="G1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histogram of classes</vt:lpstr>
      <vt:lpstr>run1</vt:lpstr>
      <vt:lpstr>run2</vt:lpstr>
      <vt:lpstr>run3</vt:lpstr>
      <vt:lpstr>accuacy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McQuillan</dc:creator>
  <cp:lastModifiedBy>Francis McQuillan</cp:lastModifiedBy>
  <dcterms:created xsi:type="dcterms:W3CDTF">2021-01-14T19:28:09Z</dcterms:created>
  <dcterms:modified xsi:type="dcterms:W3CDTF">2021-01-31T23:30:49Z</dcterms:modified>
</cp:coreProperties>
</file>