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Eduardo\Desktop\Rafael\Dropbox Agromarina\Dropbox\Tajali - Saler Nodos\"/>
    </mc:Choice>
  </mc:AlternateContent>
  <bookViews>
    <workbookView xWindow="0" yWindow="0" windowWidth="28800" windowHeight="16515"/>
  </bookViews>
  <sheets>
    <sheet name="Cuadro Resumen" sheetId="3" r:id="rId1"/>
  </sheets>
  <externalReferences>
    <externalReference r:id="rId2"/>
  </externalReferences>
  <calcPr calcId="152511"/>
  <pivotCaches>
    <pivotCache cacheId="6" r:id="rId3"/>
    <pivotCache cacheId="8" r:id="rId4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0" i="3" l="1"/>
  <c r="D109" i="3"/>
  <c r="D108" i="3"/>
  <c r="D107" i="3"/>
  <c r="F106" i="3"/>
  <c r="D106" i="3"/>
  <c r="F105" i="3"/>
  <c r="D104" i="3"/>
  <c r="F103" i="3"/>
  <c r="J103" i="3" s="1"/>
  <c r="D102" i="3"/>
  <c r="D101" i="3"/>
  <c r="D100" i="3"/>
  <c r="D99" i="3"/>
  <c r="F98" i="3"/>
  <c r="D98" i="3"/>
  <c r="F97" i="3"/>
  <c r="D97" i="3"/>
  <c r="D96" i="3"/>
  <c r="F96" i="3" s="1"/>
  <c r="F95" i="3"/>
  <c r="D95" i="3"/>
  <c r="D93" i="3"/>
  <c r="D92" i="3"/>
  <c r="D91" i="3"/>
  <c r="D90" i="3"/>
  <c r="D89" i="3"/>
  <c r="J88" i="3"/>
  <c r="D88" i="3"/>
  <c r="J87" i="3"/>
  <c r="D87" i="3"/>
  <c r="D86" i="3"/>
  <c r="D85" i="3"/>
  <c r="F84" i="3"/>
  <c r="D84" i="3" s="1"/>
  <c r="J83" i="3"/>
  <c r="D83" i="3"/>
  <c r="J82" i="3"/>
  <c r="D82" i="3"/>
  <c r="F81" i="3"/>
  <c r="D81" i="3" s="1"/>
  <c r="F80" i="3"/>
  <c r="D80" i="3" s="1"/>
  <c r="J79" i="3"/>
  <c r="D78" i="3"/>
  <c r="F78" i="3" s="1"/>
  <c r="F77" i="3"/>
  <c r="J77" i="3" s="1"/>
  <c r="D77" i="3"/>
  <c r="F76" i="3"/>
  <c r="D75" i="3"/>
  <c r="F74" i="3"/>
  <c r="D73" i="3"/>
  <c r="F72" i="3"/>
  <c r="F71" i="3"/>
  <c r="J71" i="3" s="1"/>
  <c r="D70" i="3"/>
  <c r="F70" i="3" s="1"/>
  <c r="F69" i="3"/>
  <c r="F68" i="3"/>
  <c r="D67" i="3"/>
  <c r="F66" i="3"/>
  <c r="D66" i="3" s="1"/>
  <c r="D14" i="3" s="1"/>
  <c r="D65" i="3"/>
  <c r="D64" i="3"/>
  <c r="F62" i="3"/>
  <c r="D61" i="3"/>
  <c r="F60" i="3"/>
  <c r="D59" i="3"/>
  <c r="D58" i="3"/>
  <c r="D57" i="3"/>
  <c r="F57" i="3" s="1"/>
  <c r="D56" i="3"/>
  <c r="F55" i="3"/>
  <c r="F54" i="3"/>
  <c r="D53" i="3"/>
  <c r="D52" i="3"/>
  <c r="D51" i="3"/>
  <c r="D50" i="3"/>
  <c r="D49" i="3"/>
  <c r="D48" i="3"/>
  <c r="D47" i="3"/>
  <c r="D46" i="3"/>
  <c r="D45" i="3"/>
  <c r="D44" i="3"/>
  <c r="D43" i="3"/>
  <c r="D42" i="3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34" i="3"/>
  <c r="D34" i="3"/>
  <c r="J33" i="3"/>
  <c r="D33" i="3"/>
  <c r="J32" i="3"/>
  <c r="F32" i="3"/>
  <c r="D32" i="3"/>
  <c r="J31" i="3"/>
  <c r="D31" i="3"/>
  <c r="F30" i="3"/>
  <c r="J30" i="3" s="1"/>
  <c r="F29" i="3"/>
  <c r="J29" i="3" s="1"/>
  <c r="F28" i="3"/>
  <c r="J28" i="3" s="1"/>
  <c r="J27" i="3"/>
  <c r="D27" i="3"/>
  <c r="E26" i="3"/>
  <c r="J25" i="3"/>
  <c r="D25" i="3"/>
  <c r="D24" i="3"/>
  <c r="J23" i="3"/>
  <c r="D23" i="3"/>
  <c r="J22" i="3"/>
  <c r="D22" i="3"/>
  <c r="J21" i="3"/>
  <c r="D21" i="3"/>
  <c r="D20" i="3"/>
  <c r="J19" i="3"/>
  <c r="D19" i="3"/>
  <c r="J18" i="3"/>
  <c r="D18" i="3"/>
  <c r="J17" i="3"/>
  <c r="D17" i="3"/>
  <c r="J16" i="3"/>
  <c r="D16" i="3"/>
</calcChain>
</file>

<file path=xl/sharedStrings.xml><?xml version="1.0" encoding="utf-8"?>
<sst xmlns="http://schemas.openxmlformats.org/spreadsheetml/2006/main" count="245" uniqueCount="53">
  <si>
    <t>MONTO Bs.</t>
  </si>
  <si>
    <t>MONTO US$</t>
  </si>
  <si>
    <t>Obs.</t>
  </si>
  <si>
    <t>TASA DE CAMBIO</t>
  </si>
  <si>
    <t>NOMBRE APORTE</t>
  </si>
  <si>
    <t>FECHA</t>
  </si>
  <si>
    <t>Detalle de aporte</t>
  </si>
  <si>
    <t>COMPAÑÍA</t>
  </si>
  <si>
    <t>Anticipo cliente</t>
  </si>
  <si>
    <t>Caviar</t>
  </si>
  <si>
    <t>Coseinca</t>
  </si>
  <si>
    <t>Hay $112,15 por definir</t>
  </si>
  <si>
    <t>Hay $ 98,04 por definir</t>
  </si>
  <si>
    <t>Nombre</t>
  </si>
  <si>
    <t xml:space="preserve"> US$</t>
  </si>
  <si>
    <t xml:space="preserve"> Bs.</t>
  </si>
  <si>
    <t>Hay $183,33 por definir</t>
  </si>
  <si>
    <t>Pago de factura 30457 Saler Nodos</t>
  </si>
  <si>
    <t>Nota de entrega 80</t>
  </si>
  <si>
    <t>Nota de entrega 81</t>
  </si>
  <si>
    <t>Pago de factura 30427 Saler Nodos</t>
  </si>
  <si>
    <t>Trasferencia hecha a Altamar Foods Corp</t>
  </si>
  <si>
    <t>Tabla Resumen de Anticipos</t>
  </si>
  <si>
    <t>Nota de entrega 83</t>
  </si>
  <si>
    <t>Pago Factura Saler Nodos</t>
  </si>
  <si>
    <t xml:space="preserve">Pago de factura 30471 Saler Nodos </t>
  </si>
  <si>
    <t>Capital de Trabajo</t>
  </si>
  <si>
    <t>Nota de entrega 85</t>
  </si>
  <si>
    <t>Nota de entrega 86</t>
  </si>
  <si>
    <t>Pago de factura 30413 Saler Nodos (Pago doble)</t>
  </si>
  <si>
    <t>Pago de permiso Insopesca / no en banco</t>
  </si>
  <si>
    <t xml:space="preserve">Pago de factura 30511 Saler Nodos </t>
  </si>
  <si>
    <t>Nota de entrega 87</t>
  </si>
  <si>
    <t xml:space="preserve">Pago de factura 30517 Saler Nodos </t>
  </si>
  <si>
    <t>Pagos 75%</t>
  </si>
  <si>
    <t>Pagos Altamar Foods Coorp</t>
  </si>
  <si>
    <t>Notas de entrega</t>
  </si>
  <si>
    <t>Nota de entrega 91</t>
  </si>
  <si>
    <t>Trasferencia hecha a Altamar Foods Corp Ref. T-080417 004710683</t>
  </si>
  <si>
    <t>Tabla Resumen de pagos a Saler Nodos</t>
  </si>
  <si>
    <t>Tabla Resumen CxP Altamar Foods</t>
  </si>
  <si>
    <t>CxP Altamar Foods</t>
  </si>
  <si>
    <t>Nota de entrega 89</t>
  </si>
  <si>
    <t xml:space="preserve">Pago de factura 30548 Saler Nodos </t>
  </si>
  <si>
    <t>Trasferencia hecha a Altamar Foods Corp Ref. T-080517 004711721 por $12.000 ($4538,81 para La Costa y $7,461,19 para Mundo Mar)</t>
  </si>
  <si>
    <t>Exterior</t>
  </si>
  <si>
    <t>Banesco</t>
  </si>
  <si>
    <t>Grand Total</t>
  </si>
  <si>
    <t>Nota de entrega 93</t>
  </si>
  <si>
    <t xml:space="preserve">Pago de factura 30568 Saler Nodos </t>
  </si>
  <si>
    <t>Nota de entrega 95</t>
  </si>
  <si>
    <t xml:space="preserve">Pago de factura 30593 Saler Nodos </t>
  </si>
  <si>
    <t>Anticipo compra 34950 cajas Grafinpac (Quito - Ecuador)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</si>
</sst>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#,##0.00\ &quot;€&quot;;[Red]\-#,##0.00\ &quot;€&quot;"/>
    <numFmt numFmtId="43" formatCode="_-* #,##0.00\ _€_-;\-* #,##0.00\ _€_-;_-* &quot;-&quot;??\ _€_-;_-@_-"/>
    <numFmt numFmtId="164" formatCode="_(* #,##0.0_);_(* \(#,##0.0\);_(* &quot;-&quot;??_);_(@_)"/>
    <numFmt numFmtId="165" formatCode="[$-409]d\-mmm\-yy"/>
    <numFmt numFmtId="166" formatCode="[$$-540A]#,##0"/>
    <numFmt numFmtId="167" formatCode="&quot;$&quot;#,##0.00;[Red]\-&quot;$&quot;#,##0.00"/>
    <numFmt numFmtId="168" formatCode="#,##0.00_ ;[Red]\-#,##0.00\ "/>
    <numFmt numFmtId="169" formatCode="[$Bs.-200A]#,##0.00;[Red][$Bs.-200A]\-#,##0.00"/>
    <numFmt numFmtId="170" formatCode="#,##0_ ;[Red]\-#,##0\ "/>
    <numFmt numFmtId="171" formatCode="d\-mmm\-yyyy"/>
  </numFmts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8" tint="-0.499984740745262"/>
      <name val="Calibri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169" fontId="2" fillId="0" borderId="0" xfId="0" applyNumberFormat="1" applyFont="1" applyAlignment="1">
      <alignment vertical="center"/>
    </xf>
    <xf numFmtId="0" fontId="2" fillId="0" borderId="0" xfId="0" pivotButton="1" applyFont="1" applyAlignment="1">
      <alignment vertical="center"/>
    </xf>
    <xf numFmtId="0" fontId="2" fillId="0" borderId="0" xfId="0" pivotButton="1" applyFont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43" fontId="2" fillId="0" borderId="0" xfId="1" applyFont="1" applyAlignment="1">
      <alignment vertical="center"/>
    </xf>
    <xf numFmtId="43" fontId="3" fillId="0" borderId="0" xfId="3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8" fontId="3" fillId="0" borderId="0" xfId="2" applyNumberFormat="1" applyFont="1" applyAlignment="1">
      <alignment vertical="center"/>
    </xf>
    <xf numFmtId="0" fontId="3" fillId="0" borderId="0" xfId="2" applyFont="1" applyFill="1" applyAlignment="1">
      <alignment vertical="center"/>
    </xf>
    <xf numFmtId="170" fontId="2" fillId="0" borderId="0" xfId="0" applyNumberFormat="1" applyFont="1" applyAlignment="1">
      <alignment vertical="center"/>
    </xf>
    <xf numFmtId="0" fontId="3" fillId="0" borderId="0" xfId="2" applyFont="1" applyFill="1" applyAlignment="1">
      <alignment horizontal="center" vertical="center"/>
    </xf>
    <xf numFmtId="43" fontId="2" fillId="0" borderId="0" xfId="3" applyFont="1" applyAlignment="1">
      <alignment vertical="center"/>
    </xf>
    <xf numFmtId="168" fontId="2" fillId="0" borderId="0" xfId="1" applyNumberFormat="1" applyFont="1" applyFill="1" applyAlignment="1">
      <alignment vertical="center"/>
    </xf>
    <xf numFmtId="43" fontId="3" fillId="0" borderId="0" xfId="1" applyFont="1" applyFill="1" applyBorder="1" applyAlignment="1" applyProtection="1">
      <alignment vertical="center"/>
    </xf>
    <xf numFmtId="0" fontId="3" fillId="2" borderId="0" xfId="2" applyFont="1" applyFill="1" applyAlignment="1">
      <alignment vertical="center"/>
    </xf>
    <xf numFmtId="165" fontId="5" fillId="2" borderId="0" xfId="2" applyNumberFormat="1" applyFont="1" applyFill="1" applyAlignment="1">
      <alignment vertical="center"/>
    </xf>
    <xf numFmtId="164" fontId="5" fillId="2" borderId="0" xfId="2" applyNumberFormat="1" applyFont="1" applyFill="1" applyAlignment="1">
      <alignment horizontal="left" vertical="center" wrapText="1"/>
    </xf>
    <xf numFmtId="43" fontId="6" fillId="2" borderId="0" xfId="1" applyFont="1" applyFill="1" applyAlignment="1">
      <alignment horizontal="center" vertical="center" wrapText="1"/>
    </xf>
    <xf numFmtId="43" fontId="3" fillId="2" borderId="0" xfId="3" applyFont="1" applyFill="1" applyAlignment="1">
      <alignment horizontal="center" vertical="center"/>
    </xf>
    <xf numFmtId="164" fontId="5" fillId="2" borderId="0" xfId="2" applyNumberFormat="1" applyFont="1" applyFill="1" applyAlignment="1">
      <alignment horizontal="center" vertical="center" wrapText="1"/>
    </xf>
    <xf numFmtId="164" fontId="5" fillId="3" borderId="0" xfId="2" applyNumberFormat="1" applyFont="1" applyFill="1" applyAlignment="1">
      <alignment horizontal="center" vertical="center" wrapText="1"/>
    </xf>
    <xf numFmtId="43" fontId="5" fillId="3" borderId="0" xfId="1" applyFont="1" applyFill="1" applyAlignment="1">
      <alignment horizontal="center" vertical="center" wrapText="1"/>
    </xf>
    <xf numFmtId="43" fontId="5" fillId="3" borderId="0" xfId="3" applyFont="1" applyFill="1" applyAlignment="1">
      <alignment horizontal="center" vertical="center" wrapText="1"/>
    </xf>
    <xf numFmtId="171" fontId="3" fillId="0" borderId="0" xfId="2" applyNumberFormat="1" applyFont="1" applyAlignment="1">
      <alignment horizontal="center" vertical="center"/>
    </xf>
    <xf numFmtId="0" fontId="3" fillId="4" borderId="0" xfId="2" applyFont="1" applyFill="1" applyAlignment="1">
      <alignment horizontal="left" vertical="center"/>
    </xf>
    <xf numFmtId="168" fontId="3" fillId="0" borderId="0" xfId="1" applyNumberFormat="1" applyFont="1" applyAlignment="1">
      <alignment horizontal="right" vertical="center"/>
    </xf>
    <xf numFmtId="168" fontId="3" fillId="0" borderId="0" xfId="3" applyNumberFormat="1" applyFont="1" applyAlignment="1">
      <alignment horizontal="center" vertical="center"/>
    </xf>
    <xf numFmtId="0" fontId="3" fillId="0" borderId="0" xfId="2" applyFont="1" applyAlignment="1">
      <alignment vertical="center" wrapText="1"/>
    </xf>
    <xf numFmtId="43" fontId="3" fillId="0" borderId="0" xfId="2" applyNumberFormat="1" applyFont="1" applyAlignment="1">
      <alignment vertical="center"/>
    </xf>
    <xf numFmtId="43" fontId="3" fillId="0" borderId="0" xfId="1" applyFont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3" fillId="4" borderId="0" xfId="2" applyFont="1" applyFill="1" applyAlignment="1">
      <alignment vertical="center"/>
    </xf>
    <xf numFmtId="171" fontId="3" fillId="4" borderId="0" xfId="2" applyNumberFormat="1" applyFont="1" applyFill="1" applyAlignment="1">
      <alignment horizontal="center" vertical="center"/>
    </xf>
    <xf numFmtId="168" fontId="3" fillId="4" borderId="0" xfId="1" applyNumberFormat="1" applyFont="1" applyFill="1" applyAlignment="1">
      <alignment horizontal="right" vertical="center"/>
    </xf>
    <xf numFmtId="168" fontId="3" fillId="4" borderId="0" xfId="3" applyNumberFormat="1" applyFont="1" applyFill="1" applyAlignment="1">
      <alignment horizontal="center" vertical="center"/>
    </xf>
    <xf numFmtId="0" fontId="3" fillId="4" borderId="0" xfId="2" applyFont="1" applyFill="1" applyAlignment="1">
      <alignment vertical="center" wrapText="1"/>
    </xf>
    <xf numFmtId="0" fontId="7" fillId="4" borderId="0" xfId="2" applyFont="1" applyFill="1" applyAlignment="1">
      <alignment vertical="center"/>
    </xf>
    <xf numFmtId="168" fontId="3" fillId="2" borderId="0" xfId="3" applyNumberFormat="1" applyFont="1" applyFill="1" applyBorder="1" applyAlignment="1">
      <alignment horizontal="center" vertical="center"/>
    </xf>
    <xf numFmtId="168" fontId="3" fillId="5" borderId="0" xfId="3" applyNumberFormat="1" applyFont="1" applyFill="1" applyBorder="1" applyAlignment="1">
      <alignment horizontal="center" vertical="center"/>
    </xf>
    <xf numFmtId="168" fontId="3" fillId="0" borderId="0" xfId="1" applyNumberFormat="1" applyFont="1" applyAlignment="1">
      <alignment vertical="center"/>
    </xf>
    <xf numFmtId="43" fontId="3" fillId="0" borderId="0" xfId="2" applyNumberFormat="1" applyFont="1" applyAlignment="1">
      <alignment vertical="center" wrapText="1"/>
    </xf>
    <xf numFmtId="4" fontId="3" fillId="0" borderId="0" xfId="2" applyNumberFormat="1" applyFont="1" applyAlignment="1">
      <alignment horizontal="right" vertical="center"/>
    </xf>
    <xf numFmtId="168" fontId="3" fillId="6" borderId="0" xfId="1" applyNumberFormat="1" applyFont="1" applyFill="1" applyAlignment="1">
      <alignment vertical="center"/>
    </xf>
    <xf numFmtId="43" fontId="3" fillId="0" borderId="0" xfId="1" applyFont="1" applyAlignment="1">
      <alignment vertical="center"/>
    </xf>
    <xf numFmtId="0" fontId="4" fillId="0" borderId="0" xfId="2" applyFont="1" applyAlignment="1">
      <alignment horizontal="left" vertical="center"/>
    </xf>
    <xf numFmtId="43" fontId="5" fillId="2" borderId="0" xfId="3" applyFont="1" applyFill="1" applyAlignment="1">
      <alignment vertical="center" wrapText="1"/>
    </xf>
    <xf numFmtId="43" fontId="5" fillId="3" borderId="0" xfId="3" applyFont="1" applyFill="1" applyAlignment="1">
      <alignment vertical="center" wrapText="1"/>
    </xf>
    <xf numFmtId="43" fontId="3" fillId="0" borderId="0" xfId="3" applyFont="1" applyAlignment="1">
      <alignment vertical="center"/>
    </xf>
    <xf numFmtId="43" fontId="3" fillId="4" borderId="0" xfId="3" applyFont="1" applyFill="1" applyAlignment="1">
      <alignment vertical="center"/>
    </xf>
    <xf numFmtId="43" fontId="3" fillId="2" borderId="0" xfId="3" applyFont="1" applyFill="1" applyBorder="1" applyAlignment="1">
      <alignment vertical="center"/>
    </xf>
  </cellXfs>
  <cellStyles count="4">
    <cellStyle name="Millares" xfId="1" builtinId="3"/>
    <cellStyle name="Millares 2" xfId="3"/>
    <cellStyle name="Normal" xfId="0" builtinId="0"/>
    <cellStyle name="Normal 2" xfId="2"/>
  </cellStyles>
  <dxfs count="179">
    <dxf>
      <numFmt numFmtId="3" formatCode="#,##0"/>
    </dxf>
    <dxf>
      <numFmt numFmtId="3" formatCode="#,##0"/>
    </dxf>
    <dxf>
      <numFmt numFmtId="166" formatCode="[$$-540A]#,##0"/>
    </dxf>
    <dxf>
      <numFmt numFmtId="172" formatCode="[$Bs. F.-200A]\ #,##0.00"/>
    </dxf>
    <dxf>
      <alignment horizontal="center"/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0" formatCode="#,##0_ ;[Red]\-#,##0\ "/>
    </dxf>
    <dxf>
      <numFmt numFmtId="3" formatCode="#,##0"/>
    </dxf>
    <dxf>
      <numFmt numFmtId="3" formatCode="#,##0"/>
    </dxf>
    <dxf>
      <numFmt numFmtId="166" formatCode="[$$-540A]#,##0"/>
    </dxf>
    <dxf>
      <numFmt numFmtId="172" formatCode="[$Bs. F.-200A]\ #,##0.00"/>
    </dxf>
    <dxf>
      <alignment horizontal="center"/>
    </dxf>
    <dxf>
      <font>
        <sz val="10"/>
      </font>
    </dxf>
    <dxf>
      <numFmt numFmtId="167" formatCode="&quot;$&quot;#,##0.00;[Red]\-&quot;$&quot;#,##0.00"/>
    </dxf>
    <dxf>
      <numFmt numFmtId="169" formatCode="[$Bs.-200A]#,##0.00;[Red][$Bs.-200A]\-#,##0.00"/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$-540A]#,##0"/>
    </dxf>
    <dxf>
      <alignment horizontal="center"/>
    </dxf>
    <dxf>
      <font>
        <sz val="10"/>
      </font>
    </dxf>
    <dxf>
      <numFmt numFmtId="167" formatCode="&quot;$&quot;#,##0.00;[Red]\-&quot;$&quot;#,##0.00"/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alignment horizontal="center" readingOrder="0"/>
    </dxf>
    <dxf>
      <alignment horizontal="center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numFmt numFmtId="167" formatCode="&quot;$&quot;#,##0.00;[Red]\-&quot;$&quot;#,##0.00"/>
    </dxf>
    <dxf>
      <font>
        <sz val="10"/>
      </font>
    </dxf>
    <dxf>
      <alignment horizontal="center"/>
    </dxf>
    <dxf>
      <numFmt numFmtId="166" formatCode="[$$-540A]#,##0"/>
    </dxf>
    <dxf>
      <numFmt numFmtId="170" formatCode="#,##0_ ;[Red]\-#,##0\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alignment horizontal="center"/>
    </dxf>
    <dxf>
      <numFmt numFmtId="172" formatCode="[$Bs. F.-200A]\ #,##0.00"/>
    </dxf>
    <dxf>
      <numFmt numFmtId="166" formatCode="[$$-540A]#,##0"/>
    </dxf>
    <dxf>
      <numFmt numFmtId="3" formatCode="#,##0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numFmt numFmtId="169" formatCode="[$Bs.-200A]#,##0.00;[Red][$Bs.-200A]\-#,##0.00"/>
    </dxf>
    <dxf>
      <numFmt numFmtId="167" formatCode="&quot;$&quot;#,##0.00;[Red]\-&quot;$&quot;#,##0.00"/>
    </dxf>
    <dxf>
      <font>
        <sz val="10"/>
      </font>
    </dxf>
    <dxf>
      <alignment horizontal="center"/>
    </dxf>
    <dxf>
      <numFmt numFmtId="172" formatCode="[$Bs. F.-200A]\ #,##0.00"/>
    </dxf>
    <dxf>
      <numFmt numFmtId="166" formatCode="[$$-540A]#,##0"/>
    </dxf>
    <dxf>
      <numFmt numFmtId="3" formatCode="#,##0"/>
    </dxf>
    <dxf>
      <numFmt numFmtId="3" formatCode="#,##0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Desktop/Rafael/Dropbox%20Agromarina/Dropbox/TAJALI/Transferencias%20y%20Hoja%20de%20Banco/Hoja%20de%20Banco%20Banesco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_Corte 1"/>
      <sheetName val="RF_Corte 2"/>
      <sheetName val="RF_CONSOLIDADO"/>
      <sheetName val="Mayo2017"/>
      <sheetName val="Junio2017"/>
      <sheetName val="Julio2017"/>
      <sheetName val="Julio2017_Bancrecer"/>
      <sheetName val="Agosto2017_Banesco"/>
      <sheetName val="Agosto2017_Bancrecer"/>
      <sheetName val="Resumen mensual"/>
      <sheetName val="Resumen General"/>
      <sheetName val="Aportes y CxP"/>
      <sheetName val="Tabla Contenedores"/>
      <sheetName val="Compras"/>
      <sheetName val="Claves"/>
      <sheetName val="Ede cuenta Banesco Agosto"/>
    </sheetNames>
    <sheetDataSet>
      <sheetData sheetId="0"/>
      <sheetData sheetId="1"/>
      <sheetData sheetId="2"/>
      <sheetData sheetId="3">
        <row r="7">
          <cell r="J7">
            <v>51500000</v>
          </cell>
        </row>
        <row r="23">
          <cell r="J23">
            <v>50500000</v>
          </cell>
        </row>
        <row r="30">
          <cell r="J30">
            <v>102000000</v>
          </cell>
        </row>
        <row r="31">
          <cell r="J31">
            <v>40000000</v>
          </cell>
        </row>
        <row r="49">
          <cell r="J49">
            <v>75750000</v>
          </cell>
        </row>
        <row r="50">
          <cell r="J50">
            <v>51000000</v>
          </cell>
        </row>
        <row r="67">
          <cell r="J67">
            <v>104000000</v>
          </cell>
        </row>
        <row r="85">
          <cell r="J85">
            <v>107600000</v>
          </cell>
        </row>
        <row r="86">
          <cell r="J86">
            <v>161100000</v>
          </cell>
        </row>
        <row r="113">
          <cell r="J113">
            <v>170100000</v>
          </cell>
        </row>
        <row r="133">
          <cell r="J133">
            <v>9630000</v>
          </cell>
        </row>
        <row r="134">
          <cell r="J134">
            <v>57800000</v>
          </cell>
        </row>
        <row r="154">
          <cell r="J154">
            <v>289500000</v>
          </cell>
        </row>
        <row r="172">
          <cell r="J172">
            <v>44650800</v>
          </cell>
        </row>
        <row r="173">
          <cell r="J173">
            <v>3622485</v>
          </cell>
        </row>
        <row r="194">
          <cell r="J194">
            <v>174600000</v>
          </cell>
        </row>
        <row r="195">
          <cell r="J195">
            <v>2400000</v>
          </cell>
        </row>
        <row r="196">
          <cell r="J196">
            <v>7240000</v>
          </cell>
        </row>
        <row r="197">
          <cell r="J197">
            <v>802500</v>
          </cell>
        </row>
        <row r="225">
          <cell r="J225">
            <v>106000000</v>
          </cell>
        </row>
        <row r="235">
          <cell r="J235">
            <v>50000000</v>
          </cell>
        </row>
        <row r="236">
          <cell r="J236">
            <v>42000000</v>
          </cell>
        </row>
        <row r="237">
          <cell r="J237">
            <v>60000000</v>
          </cell>
        </row>
        <row r="241">
          <cell r="J241">
            <v>2100000</v>
          </cell>
        </row>
        <row r="247">
          <cell r="J247">
            <v>30000000</v>
          </cell>
        </row>
        <row r="248">
          <cell r="J248">
            <v>24000000</v>
          </cell>
        </row>
        <row r="249">
          <cell r="J249">
            <v>11000000</v>
          </cell>
        </row>
        <row r="250">
          <cell r="J250">
            <v>12000000</v>
          </cell>
        </row>
      </sheetData>
      <sheetData sheetId="4"/>
      <sheetData sheetId="5">
        <row r="13">
          <cell r="J13">
            <v>41000</v>
          </cell>
        </row>
        <row r="15">
          <cell r="J15">
            <v>154000000</v>
          </cell>
        </row>
        <row r="41">
          <cell r="J41">
            <v>76900000</v>
          </cell>
        </row>
        <row r="47">
          <cell r="J47">
            <v>105000</v>
          </cell>
        </row>
        <row r="53">
          <cell r="J53">
            <v>14100000</v>
          </cell>
        </row>
        <row r="54">
          <cell r="J54">
            <v>14200000</v>
          </cell>
        </row>
        <row r="55">
          <cell r="J55">
            <v>14300000</v>
          </cell>
        </row>
        <row r="56">
          <cell r="J56">
            <v>14400000</v>
          </cell>
        </row>
        <row r="57">
          <cell r="J57">
            <v>14500000</v>
          </cell>
        </row>
        <row r="58">
          <cell r="J58">
            <v>14600000</v>
          </cell>
        </row>
        <row r="59">
          <cell r="J59">
            <v>14700000</v>
          </cell>
        </row>
        <row r="60">
          <cell r="J60">
            <v>14800000</v>
          </cell>
        </row>
        <row r="61">
          <cell r="J61">
            <v>14900000</v>
          </cell>
        </row>
        <row r="62">
          <cell r="J62">
            <v>14000000</v>
          </cell>
        </row>
        <row r="63">
          <cell r="J63">
            <v>9100000</v>
          </cell>
        </row>
        <row r="83">
          <cell r="J83">
            <v>500000</v>
          </cell>
        </row>
        <row r="88">
          <cell r="J88">
            <v>28959052.800000001</v>
          </cell>
        </row>
        <row r="100">
          <cell r="J100">
            <v>10000000</v>
          </cell>
        </row>
        <row r="107">
          <cell r="J107">
            <v>152000000</v>
          </cell>
        </row>
        <row r="131">
          <cell r="J131">
            <v>3000000</v>
          </cell>
        </row>
        <row r="133">
          <cell r="J133">
            <v>12383972</v>
          </cell>
        </row>
        <row r="136">
          <cell r="J136">
            <v>1400000</v>
          </cell>
        </row>
        <row r="143">
          <cell r="J143">
            <v>83500000</v>
          </cell>
        </row>
        <row r="156">
          <cell r="J156">
            <v>75000000</v>
          </cell>
        </row>
        <row r="163">
          <cell r="J163">
            <v>50000000</v>
          </cell>
        </row>
        <row r="164">
          <cell r="J164">
            <v>45000000</v>
          </cell>
        </row>
        <row r="165">
          <cell r="J165">
            <v>39500000</v>
          </cell>
        </row>
        <row r="177">
          <cell r="J177">
            <v>100035000</v>
          </cell>
        </row>
        <row r="178">
          <cell r="J178">
            <v>100035000</v>
          </cell>
        </row>
        <row r="184">
          <cell r="J184">
            <v>100000000</v>
          </cell>
        </row>
        <row r="185">
          <cell r="J185">
            <v>67400000</v>
          </cell>
        </row>
        <row r="191">
          <cell r="J191">
            <v>85700000</v>
          </cell>
        </row>
        <row r="219">
          <cell r="J219">
            <v>107000</v>
          </cell>
        </row>
        <row r="220">
          <cell r="J220">
            <v>7000000</v>
          </cell>
        </row>
        <row r="221">
          <cell r="J221">
            <v>9370000</v>
          </cell>
        </row>
        <row r="222">
          <cell r="J222">
            <v>10000000</v>
          </cell>
        </row>
        <row r="223">
          <cell r="J223">
            <v>436000000</v>
          </cell>
        </row>
        <row r="251">
          <cell r="J251">
            <v>28457240</v>
          </cell>
        </row>
        <row r="252">
          <cell r="J252">
            <v>22000000</v>
          </cell>
        </row>
        <row r="263">
          <cell r="J263">
            <v>291000000</v>
          </cell>
        </row>
        <row r="264">
          <cell r="J264">
            <v>4101684.94</v>
          </cell>
        </row>
        <row r="272">
          <cell r="J272">
            <v>40000000</v>
          </cell>
        </row>
        <row r="276">
          <cell r="J276">
            <v>3210000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Desktop/Rafael/Dropbox%20Agromarina/Dropbox/TAJALI/Transferencias%20y%20Hoja%20de%20Banco/Hoja%20de%20Banco%20Banesco%202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uardo/Desktop/Rafael/Dropbox%20Agromarina/Dropbox/TAJALI/Transferencias%20y%20Hoja%20de%20Banco/Hoja%20de%20Banco%20Banesco%2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Familia" refreshedDate="42964.858819444402" createdVersion="5" refreshedVersion="5" minRefreshableVersion="3" recordCount="1">
  <cacheSource type="worksheet">
    <worksheetSource ref="B15:I108" sheet="Aportes y CxP" r:id="rId1"/>
  </cacheSource>
  <cacheFields count="8">
    <cacheField name="FECHA" numFmtId="0">
      <sharedItems containsSemiMixedTypes="0" containsNonDate="0" containsDate="1" containsString="0" minDate="2017-05-05T00:00:00" maxDate="2017-08-17T00:00:00" count="47">
        <d v="2017-05-05T00:00:00"/>
        <d v="2017-05-10T00:00:00"/>
        <d v="2017-05-11T00:00:00"/>
        <d v="2017-05-12T00:00:00"/>
        <d v="2017-05-15T00:00:00"/>
        <d v="2017-05-17T00:00:00"/>
        <d v="2017-05-19T00:00:00"/>
        <d v="2017-05-24T00:00:00"/>
        <d v="2017-05-26T00:00:00"/>
        <d v="2017-05-30T00:00:00"/>
        <d v="2017-05-31T00:00:00"/>
        <d v="2017-06-02T00:00:00"/>
        <d v="2017-06-05T00:00:00"/>
        <d v="2017-06-07T00:00:00"/>
        <d v="2017-06-08T00:00:00"/>
        <d v="2017-06-09T00:00:00"/>
        <d v="2017-06-13T00:00:00"/>
        <d v="2017-06-15T00:00:00"/>
        <d v="2017-06-16T00:00:00"/>
        <d v="2017-06-21T00:00:00"/>
        <d v="2017-06-22T00:00:00"/>
        <d v="2017-06-23T00:00:00"/>
        <d v="2017-06-26T00:00:00"/>
        <d v="2017-06-29T00:00:00"/>
        <d v="2017-06-30T00:00:00"/>
        <d v="2017-07-03T00:00:00"/>
        <d v="2017-07-05T00:00:00"/>
        <d v="2017-07-06T00:00:00"/>
        <d v="2017-07-07T00:00:00"/>
        <d v="2017-07-11T00:00:00"/>
        <d v="2017-07-13T00:00:00"/>
        <d v="2017-07-14T00:00:00"/>
        <d v="2017-07-18T00:00:00"/>
        <d v="2017-07-19T00:00:00"/>
        <d v="2017-07-20T00:00:00"/>
        <d v="2017-07-21T00:00:00"/>
        <d v="2017-07-25T00:00:00"/>
        <d v="2017-07-28T00:00:00"/>
        <d v="2017-08-01T00:00:00"/>
        <d v="2017-07-31T00:00:00"/>
        <d v="2017-08-04T00:00:00"/>
        <d v="2017-08-05T00:00:00"/>
        <d v="2017-08-07T00:00:00"/>
        <d v="2017-08-11T00:00:00"/>
        <d v="2017-08-08T00:00:00"/>
        <d v="2017-08-15T00:00:00"/>
        <d v="2017-08-17T00:00:00"/>
      </sharedItems>
    </cacheField>
    <cacheField name="NOMBRE APORTE" numFmtId="0">
      <sharedItems count="4">
        <s v="Capital de Trabajo"/>
        <s v="CxP Altamar Foods"/>
        <s v="Pago Factura Saler Nodos"/>
        <s v="Anticipo cliente"/>
      </sharedItems>
    </cacheField>
    <cacheField name="MONTO US$" numFmtId="0">
      <sharedItems containsSemiMixedTypes="0" containsString="0" containsNumber="1" minValue="-31000" maxValue="50000" count="67">
        <n v="10098.0392156863"/>
        <n v="10000"/>
        <n v="20000"/>
        <n v="8000"/>
        <n v="15000"/>
        <n v="20112.1495327103"/>
        <n v="30112.1495327103"/>
        <n v="30000"/>
        <n v="-3443.2256373831801"/>
        <n v="3000"/>
        <n v="6600"/>
        <n v="50000"/>
        <n v="17666.666666666701"/>
        <n v="8333.3333333333303"/>
        <n v="7000"/>
        <n v="350"/>
        <n v="5000"/>
        <n v="4000"/>
        <n v="1833.3333333333301"/>
        <n v="2000"/>
        <n v="26000"/>
        <n v="25477.707006369401"/>
        <n v="22292.993630573201"/>
        <n v="2229.2993630573201"/>
        <n v="-4849.1599538216597"/>
        <n v="23006.134969325201"/>
        <n v="26993.865030674799"/>
        <n v="16135.7346533742"/>
        <n v="12738.172550613501"/>
        <n v="-5916.4360398772997"/>
        <n v="10025.3807106599"/>
        <n v="-14000"/>
        <n v="9879.51807228916"/>
        <n v="120.481927710843"/>
        <n v="17219.167149577799"/>
        <n v="40000"/>
        <n v="-6554.8564077645597"/>
        <n v="20576.4148303068"/>
        <n v="-31000"/>
        <n v="3661.5519413173702"/>
        <n v="5283.6860083532201"/>
        <n v="25000"/>
        <n v="-20000"/>
        <n v="-7061.0400490081702"/>
        <n v="-1308.1040291715301"/>
        <n v="2989.7959183673502"/>
        <n v="-1860.6658119266101"/>
        <n v="2500"/>
        <n v="4538.8114624999998"/>
        <n v="4123.7113402061896"/>
        <n v="1470.5882352941201"/>
        <n v="1352.9411764705901"/>
        <n v="8700"/>
        <n v="6300"/>
        <n v="7362.1057882352898"/>
        <n v="-2699.4387899159701"/>
        <n v="-14533.61"/>
        <n v="-1664.2308704545501"/>
        <n v="-4538.8100000000004"/>
        <n v="5072.9370393120398"/>
        <n v="4966.6724815724801"/>
        <n v="4982.6717444717397"/>
        <n v="4977.7187346437404"/>
        <n v="6533.8577866611804"/>
        <n v="-2395.7042444784602"/>
        <n v="9152.82366932279"/>
        <n v="-3356.03534539251"/>
      </sharedItems>
    </cacheField>
    <cacheField name="TASA DE CAMBIO" numFmtId="0">
      <sharedItems containsSemiMixedTypes="0" containsString="0" containsNumber="1" minValue="5000" maxValue="16480.47" count="41">
        <n v="5100"/>
        <n v="5050"/>
        <n v="5000"/>
        <n v="5200"/>
        <n v="5350"/>
        <n v="5670"/>
        <n v="5780"/>
        <n v="5750"/>
        <n v="5790"/>
        <n v="5900"/>
        <n v="6000"/>
        <n v="6280"/>
        <n v="6520"/>
        <n v="7000"/>
        <n v="7490"/>
        <n v="7700"/>
        <n v="7880"/>
        <n v="7900"/>
        <n v="8300"/>
        <n v="8290"/>
        <n v="8100"/>
        <n v="7985"/>
        <n v="7690"/>
        <n v="7680"/>
        <n v="7600"/>
        <n v="8350"/>
        <n v="8380"/>
        <n v="8370"/>
        <n v="8570"/>
        <n v="8820"/>
        <n v="8720"/>
        <n v="8800"/>
        <n v="9700"/>
        <n v="11085"/>
        <n v="11900"/>
        <n v="16280"/>
        <n v="12000"/>
        <n v="16480.169999999998"/>
        <n v="12694"/>
        <n v="16480.47"/>
        <n v="12894.75"/>
      </sharedItems>
    </cacheField>
    <cacheField name="MONTO Bs." numFmtId="0">
      <sharedItems containsSemiMixedTypes="0" containsString="0" containsNumber="1" minValue="-238390000" maxValue="507760000" count="91">
        <n v="51500000"/>
        <n v="50500000"/>
        <n v="102000000"/>
        <n v="40000000"/>
        <n v="75750000"/>
        <n v="51000000"/>
        <n v="104000000"/>
        <n v="107600000"/>
        <n v="161100000"/>
        <n v="170100000"/>
        <n v="-18421257.16"/>
        <n v="57800000"/>
        <n v="17250000"/>
        <n v="37950000"/>
        <n v="57500000"/>
        <n v="289500000"/>
        <n v="177000000"/>
        <n v="106000000"/>
        <n v="50000000"/>
        <n v="42000000"/>
        <n v="60000000"/>
        <n v="2100000"/>
        <n v="30000000"/>
        <n v="24000000"/>
        <n v="11000000"/>
        <n v="12000000"/>
        <n v="156000000"/>
        <n v="160000000"/>
        <n v="140000000"/>
        <n v="14000000"/>
        <n v="-30452724.510000002"/>
        <n v="150000000"/>
        <n v="176000000"/>
        <n v="105204989.94"/>
        <n v="83052885.030000001"/>
        <n v="-38575162.979999997"/>
        <n v="210000000"/>
        <n v="374500000"/>
        <n v="77000000"/>
        <n v="79000000"/>
        <n v="-110600000"/>
        <n v="82000000"/>
        <n v="1000000"/>
        <n v="165800000"/>
        <n v="142746895.66999999"/>
        <n v="249000000"/>
        <n v="83000000"/>
        <n v="243000000"/>
        <n v="319400000"/>
        <n v="-52340528.416000001"/>
        <n v="164302672.41999999"/>
        <n v="154000000"/>
        <n v="76900000"/>
        <n v="-238390000"/>
        <n v="153600000"/>
        <n v="152000000"/>
        <n v="30573958.710000001"/>
        <n v="83500000"/>
        <n v="44277288.75"/>
        <n v="209500000"/>
        <n v="167400000"/>
        <n v="-167400000"/>
        <n v="85700000"/>
        <n v="-60513113.219999999"/>
        <n v="-11210451.529999999"/>
        <n v="26370000"/>
        <n v="436000000"/>
        <n v="-16225005.880000001"/>
        <n v="22000000"/>
        <n v="39941540.869999997"/>
        <n v="291000000"/>
        <n v="332550000"/>
        <n v="17500000"/>
        <n v="16100000"/>
        <n v="103530000"/>
        <n v="74970000"/>
        <n v="87609058.879999995"/>
        <n v="-32123321.600000001"/>
        <n v="-172949959"/>
        <n v="-14645231.66"/>
        <n v="-44026457"/>
        <n v="82587415"/>
        <n v="80857428"/>
        <n v="81117896"/>
        <n v="81037261"/>
        <n v="240000000"/>
        <n v="107679087.08"/>
        <n v="507760000"/>
        <n v="-39482331.93"/>
        <n v="118023373.01000001"/>
        <n v="-43275236.770000003"/>
      </sharedItems>
    </cacheField>
    <cacheField name="COMPAÑÍA" numFmtId="43">
      <sharedItems containsBlank="1" count="3">
        <s v="Caviar"/>
        <s v="Coseinca"/>
        <m/>
      </sharedItems>
    </cacheField>
    <cacheField name="Obs." numFmtId="0">
      <sharedItems containsBlank="1" count="29">
        <s v="Hay $ 98,04 por definir"/>
        <m/>
        <s v="Hay $112,15 por definir"/>
        <s v="Pago de factura 30413 Saler Nodos (Pago doble)"/>
        <s v="Pago de permiso Insopesca / no en banco"/>
        <s v="Hay $183,33 por definir"/>
        <s v="Pago de factura 30457 Saler Nodos"/>
        <s v="Nota de entrega 80"/>
        <s v="Nota de entrega 81"/>
        <s v="Pago de factura 30427 Saler Nodos"/>
        <s v="Trasferencia hecha a Altamar Foods Corp"/>
        <s v="Nota de entrega 83"/>
        <s v="Pago de factura 30471 Saler Nodos "/>
        <s v="Nota de entrega 85"/>
        <s v="Nota de entrega 86"/>
        <s v="Nota de entrega 87"/>
        <s v="Pago de factura 30511 Saler Nodos "/>
        <s v="Pago de factura 30517 Saler Nodos "/>
        <s v="Nota de entrega 89"/>
        <s v="Nota de entrega 91"/>
        <s v="Trasferencia hecha a Altamar Foods Corp Ref. T-080417 004710683"/>
        <s v="Pago de factura 30548 Saler Nodos "/>
        <s v="Trasferencia hecha a Altamar Foods Corp Ref. T-080517 004711721 por $12.000 ($4538,81 para La Costa y $7,461,19 para Mundo Mar)"/>
        <s v="Exterior"/>
        <s v="Banesco"/>
        <s v="Nota de entrega 93"/>
        <s v="Pago de factura 30568 Saler Nodos "/>
        <s v="Nota de entrega 95"/>
        <s v="Pago de factura 30593 Saler Nodos "/>
      </sharedItems>
    </cacheField>
    <cacheField name="Pagos 75%" numFmtId="0">
      <sharedItems containsBlank="1" count="3">
        <m/>
        <s v="Pagos Altamar Foods Coorp"/>
        <s v="Notas de entreg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milia" refreshedDate="42965.7902777778" createdVersion="5" refreshedVersion="5" minRefreshableVersion="3" recordCount="95">
  <cacheSource type="worksheet">
    <worksheetSource ref="B15:H110" sheet="Aportes y CxP" r:id="rId2"/>
  </cacheSource>
  <cacheFields count="7">
    <cacheField name="FECHA" numFmtId="0">
      <sharedItems containsSemiMixedTypes="0" containsNonDate="0" containsDate="1" containsString="0" minDate="2017-05-05T00:00:00" maxDate="2017-08-18T00:00:00" count="48">
        <d v="2017-05-05T00:00:00"/>
        <d v="2017-05-10T00:00:00"/>
        <d v="2017-05-11T00:00:00"/>
        <d v="2017-05-12T00:00:00"/>
        <d v="2017-05-15T00:00:00"/>
        <d v="2017-05-17T00:00:00"/>
        <d v="2017-05-19T00:00:00"/>
        <d v="2017-05-24T00:00:00"/>
        <d v="2017-05-26T00:00:00"/>
        <d v="2017-05-30T00:00:00"/>
        <d v="2017-05-31T00:00:00"/>
        <d v="2017-06-02T00:00:00"/>
        <d v="2017-06-05T00:00:00"/>
        <d v="2017-06-07T00:00:00"/>
        <d v="2017-06-08T00:00:00"/>
        <d v="2017-06-09T00:00:00"/>
        <d v="2017-06-13T00:00:00"/>
        <d v="2017-06-15T00:00:00"/>
        <d v="2017-06-16T00:00:00"/>
        <d v="2017-06-21T00:00:00"/>
        <d v="2017-06-22T00:00:00"/>
        <d v="2017-06-23T00:00:00"/>
        <d v="2017-06-26T00:00:00"/>
        <d v="2017-06-29T00:00:00"/>
        <d v="2017-06-30T00:00:00"/>
        <d v="2017-07-03T00:00:00"/>
        <d v="2017-07-05T00:00:00"/>
        <d v="2017-07-06T00:00:00"/>
        <d v="2017-07-07T00:00:00"/>
        <d v="2017-07-11T00:00:00"/>
        <d v="2017-07-13T00:00:00"/>
        <d v="2017-07-14T00:00:00"/>
        <d v="2017-07-18T00:00:00"/>
        <d v="2017-07-19T00:00:00"/>
        <d v="2017-07-20T00:00:00"/>
        <d v="2017-07-21T00:00:00"/>
        <d v="2017-07-25T00:00:00"/>
        <d v="2017-07-28T00:00:00"/>
        <d v="2017-08-01T00:00:00"/>
        <d v="2017-07-31T00:00:00"/>
        <d v="2017-08-04T00:00:00"/>
        <d v="2017-08-05T00:00:00"/>
        <d v="2017-08-07T00:00:00"/>
        <d v="2017-08-11T00:00:00"/>
        <d v="2017-08-08T00:00:00"/>
        <d v="2017-08-15T00:00:00"/>
        <d v="2017-08-17T00:00:00"/>
        <d v="2017-08-18T00:00:00"/>
      </sharedItems>
    </cacheField>
    <cacheField name="NOMBRE APORTE" numFmtId="0">
      <sharedItems count="4">
        <s v="Capital de Trabajo"/>
        <s v="CxP Altamar Foods"/>
        <s v="Pago Factura Saler Nodos"/>
        <s v="Anticipo cliente"/>
      </sharedItems>
    </cacheField>
    <cacheField name="MONTO US$" numFmtId="0">
      <sharedItems containsSemiMixedTypes="0" containsString="0" containsNumber="1" minValue="-31000" maxValue="50000" count="68">
        <n v="10098.0392156863"/>
        <n v="10000"/>
        <n v="20000"/>
        <n v="8000"/>
        <n v="15000"/>
        <n v="20112.1495327103"/>
        <n v="30112.1495327103"/>
        <n v="30000"/>
        <n v="-3443.2256373831801"/>
        <n v="3000"/>
        <n v="6600"/>
        <n v="50000"/>
        <n v="17666.666666666701"/>
        <n v="8333.3333333333303"/>
        <n v="7000"/>
        <n v="350"/>
        <n v="5000"/>
        <n v="4000"/>
        <n v="1833.3333333333301"/>
        <n v="2000"/>
        <n v="26000"/>
        <n v="25477.707006369401"/>
        <n v="22292.993630573201"/>
        <n v="2229.2993630573201"/>
        <n v="-4849.1599538216597"/>
        <n v="23006.134969325201"/>
        <n v="26993.865030674799"/>
        <n v="16135.7346533742"/>
        <n v="12738.172550613501"/>
        <n v="-5916.4360398772997"/>
        <n v="10025.3807106599"/>
        <n v="-14000"/>
        <n v="9879.51807228916"/>
        <n v="120.481927710843"/>
        <n v="17219.167149577799"/>
        <n v="40000"/>
        <n v="-6554.8564077645597"/>
        <n v="20576.4148303068"/>
        <n v="-31000"/>
        <n v="3661.5519413173702"/>
        <n v="5283.6860083532201"/>
        <n v="25000"/>
        <n v="-20000"/>
        <n v="-7061.0400490081702"/>
        <n v="-1308.1040291715301"/>
        <n v="2989.7959183673502"/>
        <n v="-1860.6658119266101"/>
        <n v="2500"/>
        <n v="4538.8114624999998"/>
        <n v="4123.7113402061896"/>
        <n v="1470.5882352941201"/>
        <n v="1352.9411764705901"/>
        <n v="8700"/>
        <n v="6300"/>
        <n v="7362.1057882352898"/>
        <n v="-2699.4387899159701"/>
        <n v="-14533.61"/>
        <n v="-1664.2308704545501"/>
        <n v="-4538.8100000000004"/>
        <n v="5072.9370393120398"/>
        <n v="4966.6724815724801"/>
        <n v="4982.6717444717397"/>
        <n v="4977.7187346437404"/>
        <n v="6533.8577866611804"/>
        <n v="-2395.7042444784602"/>
        <n v="9152.82366932279"/>
        <n v="-3356.03534539251"/>
        <n v="22000"/>
      </sharedItems>
    </cacheField>
    <cacheField name="TASA DE CAMBIO" numFmtId="0">
      <sharedItems containsSemiMixedTypes="0" containsString="0" containsNumber="1" minValue="5000" maxValue="16480.47" count="42">
        <n v="5100"/>
        <n v="5050"/>
        <n v="5000"/>
        <n v="5200"/>
        <n v="5350"/>
        <n v="5670"/>
        <n v="5780"/>
        <n v="5750"/>
        <n v="5790"/>
        <n v="5900"/>
        <n v="6000"/>
        <n v="6280"/>
        <n v="6520"/>
        <n v="7000"/>
        <n v="7490"/>
        <n v="7700"/>
        <n v="7880"/>
        <n v="7900"/>
        <n v="8300"/>
        <n v="8290"/>
        <n v="8100"/>
        <n v="7985"/>
        <n v="7690"/>
        <n v="7680"/>
        <n v="7600"/>
        <n v="8350"/>
        <n v="8380"/>
        <n v="8370"/>
        <n v="8570"/>
        <n v="8820"/>
        <n v="8720"/>
        <n v="8800"/>
        <n v="9700"/>
        <n v="11085"/>
        <n v="11900"/>
        <n v="16280"/>
        <n v="12000"/>
        <n v="16480.169999999998"/>
        <n v="12694"/>
        <n v="16480.47"/>
        <n v="12894.75"/>
        <n v="16050"/>
      </sharedItems>
    </cacheField>
    <cacheField name="MONTO Bs." numFmtId="0">
      <sharedItems containsSemiMixedTypes="0" containsString="0" containsNumber="1" minValue="-238390000" maxValue="507760000" count="93">
        <n v="51500000"/>
        <n v="50500000"/>
        <n v="102000000"/>
        <n v="40000000"/>
        <n v="75750000"/>
        <n v="51000000"/>
        <n v="104000000"/>
        <n v="107600000"/>
        <n v="161100000"/>
        <n v="170100000"/>
        <n v="-18421257.16"/>
        <n v="57800000"/>
        <n v="17250000"/>
        <n v="37950000"/>
        <n v="57500000"/>
        <n v="289500000"/>
        <n v="177000000"/>
        <n v="106000000"/>
        <n v="50000000"/>
        <n v="42000000"/>
        <n v="60000000"/>
        <n v="2100000"/>
        <n v="30000000"/>
        <n v="24000000"/>
        <n v="11000000"/>
        <n v="12000000"/>
        <n v="156000000"/>
        <n v="160000000"/>
        <n v="140000000"/>
        <n v="14000000"/>
        <n v="-30452724.510000002"/>
        <n v="150000000"/>
        <n v="176000000"/>
        <n v="105204989.94"/>
        <n v="83052885.030000001"/>
        <n v="-38575162.979999997"/>
        <n v="210000000"/>
        <n v="374500000"/>
        <n v="77000000"/>
        <n v="79000000"/>
        <n v="-110600000"/>
        <n v="82000000"/>
        <n v="1000000"/>
        <n v="165800000"/>
        <n v="142746895.66999999"/>
        <n v="249000000"/>
        <n v="83000000"/>
        <n v="243000000"/>
        <n v="319400000"/>
        <n v="-52340528.416000001"/>
        <n v="164302672.41999999"/>
        <n v="154000000"/>
        <n v="76900000"/>
        <n v="-238390000"/>
        <n v="153600000"/>
        <n v="152000000"/>
        <n v="30573958.710000001"/>
        <n v="83500000"/>
        <n v="44277288.75"/>
        <n v="209500000"/>
        <n v="167400000"/>
        <n v="-167400000"/>
        <n v="85700000"/>
        <n v="-60513113.219999999"/>
        <n v="-11210451.529999999"/>
        <n v="26370000"/>
        <n v="436000000"/>
        <n v="-16225005.880000001"/>
        <n v="22000000"/>
        <n v="39941540.869999997"/>
        <n v="291000000"/>
        <n v="332550000"/>
        <n v="17500000"/>
        <n v="16100000"/>
        <n v="103530000"/>
        <n v="74970000"/>
        <n v="87609058.879999995"/>
        <n v="-32123321.600000001"/>
        <n v="-172949959"/>
        <n v="-14645231.66"/>
        <n v="-44026457"/>
        <n v="82587415"/>
        <n v="80857428"/>
        <n v="81117896"/>
        <n v="81037261"/>
        <n v="240000000"/>
        <n v="107679087.08"/>
        <n v="507760000"/>
        <n v="-39482331.93"/>
        <n v="118023373.01000001"/>
        <n v="-43275236.770000003"/>
        <n v="481500000"/>
        <n v="353100000"/>
      </sharedItems>
    </cacheField>
    <cacheField name="COMPAÑÍA" numFmtId="43">
      <sharedItems containsBlank="1" count="3">
        <s v="Caviar"/>
        <s v="Coseinca"/>
        <m/>
      </sharedItems>
    </cacheField>
    <cacheField name="Obs." numFmtId="0">
      <sharedItems containsBlank="1" count="30">
        <s v="Hay $ 98,04 por definir"/>
        <m/>
        <s v="Hay $112,15 por definir"/>
        <s v="Pago de factura 30413 Saler Nodos (Pago doble)"/>
        <s v="Pago de permiso Insopesca / no en banco"/>
        <s v="Hay $183,33 por definir"/>
        <s v="Pago de factura 30457 Saler Nodos"/>
        <s v="Nota de entrega 80"/>
        <s v="Nota de entrega 81"/>
        <s v="Pago de factura 30427 Saler Nodos"/>
        <s v="Trasferencia hecha a Altamar Foods Corp"/>
        <s v="Nota de entrega 83"/>
        <s v="Pago de factura 30471 Saler Nodos "/>
        <s v="Nota de entrega 85"/>
        <s v="Nota de entrega 86"/>
        <s v="Nota de entrega 87"/>
        <s v="Pago de factura 30511 Saler Nodos "/>
        <s v="Pago de factura 30517 Saler Nodos "/>
        <s v="Nota de entrega 89"/>
        <s v="Nota de entrega 91"/>
        <s v="Trasferencia hecha a Altamar Foods Corp Ref. T-080417 004710683"/>
        <s v="Pago de factura 30548 Saler Nodos "/>
        <s v="Trasferencia hecha a Altamar Foods Corp Ref. T-080517 004711721 por $12.000 ($4538,81 para La Costa y $7,461,19 para Mundo Mar)"/>
        <s v="Exterior"/>
        <s v="Banesco"/>
        <s v="Nota de entrega 93"/>
        <s v="Pago de factura 30568 Saler Nodos "/>
        <s v="Nota de entrega 95"/>
        <s v="Pago de factura 30593 Saler Nodos "/>
        <s v="Anticipo compra 34950 cajas Grafinpac (Quito - Ecuador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x v="0"/>
    <x v="0"/>
    <x v="0"/>
    <x v="0"/>
    <x v="0"/>
  </r>
  <r>
    <x v="1"/>
    <x v="0"/>
    <x v="1"/>
    <x v="1"/>
    <x v="1"/>
    <x v="0"/>
    <x v="1"/>
  </r>
  <r>
    <x v="1"/>
    <x v="0"/>
    <x v="2"/>
    <x v="0"/>
    <x v="2"/>
    <x v="0"/>
    <x v="1"/>
  </r>
  <r>
    <x v="1"/>
    <x v="0"/>
    <x v="3"/>
    <x v="2"/>
    <x v="3"/>
    <x v="0"/>
    <x v="1"/>
  </r>
  <r>
    <x v="2"/>
    <x v="0"/>
    <x v="4"/>
    <x v="1"/>
    <x v="4"/>
    <x v="1"/>
    <x v="1"/>
  </r>
  <r>
    <x v="2"/>
    <x v="0"/>
    <x v="1"/>
    <x v="0"/>
    <x v="5"/>
    <x v="1"/>
    <x v="1"/>
  </r>
  <r>
    <x v="3"/>
    <x v="0"/>
    <x v="2"/>
    <x v="3"/>
    <x v="6"/>
    <x v="0"/>
    <x v="1"/>
  </r>
  <r>
    <x v="4"/>
    <x v="0"/>
    <x v="5"/>
    <x v="4"/>
    <x v="7"/>
    <x v="0"/>
    <x v="2"/>
  </r>
  <r>
    <x v="4"/>
    <x v="0"/>
    <x v="6"/>
    <x v="4"/>
    <x v="8"/>
    <x v="0"/>
    <x v="2"/>
  </r>
  <r>
    <x v="5"/>
    <x v="0"/>
    <x v="7"/>
    <x v="5"/>
    <x v="9"/>
    <x v="0"/>
    <x v="1"/>
  </r>
  <r>
    <x v="5"/>
    <x v="1"/>
    <x v="8"/>
    <x v="4"/>
    <x v="10"/>
    <x v="2"/>
    <x v="3"/>
  </r>
  <r>
    <x v="6"/>
    <x v="0"/>
    <x v="1"/>
    <x v="6"/>
    <x v="11"/>
    <x v="0"/>
    <x v="1"/>
  </r>
  <r>
    <x v="6"/>
    <x v="0"/>
    <x v="9"/>
    <x v="7"/>
    <x v="12"/>
    <x v="0"/>
    <x v="4"/>
  </r>
  <r>
    <x v="6"/>
    <x v="0"/>
    <x v="10"/>
    <x v="7"/>
    <x v="13"/>
    <x v="1"/>
    <x v="4"/>
  </r>
  <r>
    <x v="6"/>
    <x v="0"/>
    <x v="1"/>
    <x v="7"/>
    <x v="14"/>
    <x v="0"/>
    <x v="4"/>
  </r>
  <r>
    <x v="7"/>
    <x v="0"/>
    <x v="11"/>
    <x v="8"/>
    <x v="15"/>
    <x v="0"/>
    <x v="1"/>
  </r>
  <r>
    <x v="8"/>
    <x v="0"/>
    <x v="7"/>
    <x v="9"/>
    <x v="16"/>
    <x v="0"/>
    <x v="1"/>
  </r>
  <r>
    <x v="9"/>
    <x v="0"/>
    <x v="12"/>
    <x v="10"/>
    <x v="17"/>
    <x v="0"/>
    <x v="1"/>
  </r>
  <r>
    <x v="9"/>
    <x v="0"/>
    <x v="13"/>
    <x v="10"/>
    <x v="18"/>
    <x v="0"/>
    <x v="1"/>
  </r>
  <r>
    <x v="9"/>
    <x v="0"/>
    <x v="14"/>
    <x v="10"/>
    <x v="19"/>
    <x v="0"/>
    <x v="1"/>
  </r>
  <r>
    <x v="9"/>
    <x v="0"/>
    <x v="1"/>
    <x v="10"/>
    <x v="20"/>
    <x v="0"/>
    <x v="1"/>
  </r>
  <r>
    <x v="10"/>
    <x v="0"/>
    <x v="15"/>
    <x v="10"/>
    <x v="21"/>
    <x v="0"/>
    <x v="1"/>
  </r>
  <r>
    <x v="10"/>
    <x v="0"/>
    <x v="16"/>
    <x v="10"/>
    <x v="22"/>
    <x v="0"/>
    <x v="1"/>
  </r>
  <r>
    <x v="10"/>
    <x v="0"/>
    <x v="17"/>
    <x v="10"/>
    <x v="23"/>
    <x v="0"/>
    <x v="1"/>
  </r>
  <r>
    <x v="10"/>
    <x v="0"/>
    <x v="18"/>
    <x v="10"/>
    <x v="24"/>
    <x v="0"/>
    <x v="5"/>
  </r>
  <r>
    <x v="10"/>
    <x v="0"/>
    <x v="19"/>
    <x v="10"/>
    <x v="25"/>
    <x v="0"/>
    <x v="1"/>
  </r>
  <r>
    <x v="11"/>
    <x v="0"/>
    <x v="20"/>
    <x v="10"/>
    <x v="26"/>
    <x v="1"/>
    <x v="1"/>
  </r>
  <r>
    <x v="11"/>
    <x v="0"/>
    <x v="17"/>
    <x v="10"/>
    <x v="23"/>
    <x v="1"/>
    <x v="1"/>
  </r>
  <r>
    <x v="12"/>
    <x v="0"/>
    <x v="21"/>
    <x v="11"/>
    <x v="27"/>
    <x v="0"/>
    <x v="1"/>
  </r>
  <r>
    <x v="12"/>
    <x v="0"/>
    <x v="22"/>
    <x v="11"/>
    <x v="28"/>
    <x v="0"/>
    <x v="1"/>
  </r>
  <r>
    <x v="12"/>
    <x v="0"/>
    <x v="23"/>
    <x v="11"/>
    <x v="29"/>
    <x v="0"/>
    <x v="1"/>
  </r>
  <r>
    <x v="13"/>
    <x v="2"/>
    <x v="24"/>
    <x v="11"/>
    <x v="30"/>
    <x v="2"/>
    <x v="6"/>
  </r>
  <r>
    <x v="14"/>
    <x v="0"/>
    <x v="25"/>
    <x v="12"/>
    <x v="31"/>
    <x v="0"/>
    <x v="1"/>
  </r>
  <r>
    <x v="14"/>
    <x v="0"/>
    <x v="26"/>
    <x v="12"/>
    <x v="32"/>
    <x v="0"/>
    <x v="1"/>
  </r>
  <r>
    <x v="14"/>
    <x v="1"/>
    <x v="27"/>
    <x v="12"/>
    <x v="33"/>
    <x v="2"/>
    <x v="7"/>
  </r>
  <r>
    <x v="14"/>
    <x v="1"/>
    <x v="28"/>
    <x v="12"/>
    <x v="34"/>
    <x v="2"/>
    <x v="8"/>
  </r>
  <r>
    <x v="15"/>
    <x v="2"/>
    <x v="29"/>
    <x v="12"/>
    <x v="35"/>
    <x v="2"/>
    <x v="9"/>
  </r>
  <r>
    <x v="15"/>
    <x v="0"/>
    <x v="7"/>
    <x v="13"/>
    <x v="36"/>
    <x v="0"/>
    <x v="1"/>
  </r>
  <r>
    <x v="16"/>
    <x v="0"/>
    <x v="11"/>
    <x v="14"/>
    <x v="37"/>
    <x v="0"/>
    <x v="1"/>
  </r>
  <r>
    <x v="17"/>
    <x v="0"/>
    <x v="1"/>
    <x v="15"/>
    <x v="38"/>
    <x v="0"/>
    <x v="1"/>
  </r>
  <r>
    <x v="17"/>
    <x v="0"/>
    <x v="30"/>
    <x v="16"/>
    <x v="39"/>
    <x v="0"/>
    <x v="1"/>
  </r>
  <r>
    <x v="17"/>
    <x v="1"/>
    <x v="31"/>
    <x v="17"/>
    <x v="40"/>
    <x v="0"/>
    <x v="10"/>
  </r>
  <r>
    <x v="18"/>
    <x v="0"/>
    <x v="32"/>
    <x v="18"/>
    <x v="41"/>
    <x v="0"/>
    <x v="1"/>
  </r>
  <r>
    <x v="18"/>
    <x v="0"/>
    <x v="33"/>
    <x v="18"/>
    <x v="42"/>
    <x v="0"/>
    <x v="1"/>
  </r>
  <r>
    <x v="19"/>
    <x v="0"/>
    <x v="2"/>
    <x v="19"/>
    <x v="43"/>
    <x v="0"/>
    <x v="1"/>
  </r>
  <r>
    <x v="19"/>
    <x v="1"/>
    <x v="34"/>
    <x v="19"/>
    <x v="44"/>
    <x v="2"/>
    <x v="11"/>
  </r>
  <r>
    <x v="20"/>
    <x v="0"/>
    <x v="7"/>
    <x v="18"/>
    <x v="45"/>
    <x v="0"/>
    <x v="1"/>
  </r>
  <r>
    <x v="21"/>
    <x v="0"/>
    <x v="1"/>
    <x v="18"/>
    <x v="46"/>
    <x v="0"/>
    <x v="1"/>
  </r>
  <r>
    <x v="22"/>
    <x v="3"/>
    <x v="7"/>
    <x v="20"/>
    <x v="47"/>
    <x v="0"/>
    <x v="1"/>
  </r>
  <r>
    <x v="23"/>
    <x v="3"/>
    <x v="35"/>
    <x v="21"/>
    <x v="48"/>
    <x v="0"/>
    <x v="1"/>
  </r>
  <r>
    <x v="24"/>
    <x v="2"/>
    <x v="36"/>
    <x v="21"/>
    <x v="49"/>
    <x v="2"/>
    <x v="12"/>
  </r>
  <r>
    <x v="24"/>
    <x v="1"/>
    <x v="37"/>
    <x v="21"/>
    <x v="50"/>
    <x v="2"/>
    <x v="13"/>
  </r>
  <r>
    <x v="25"/>
    <x v="3"/>
    <x v="2"/>
    <x v="15"/>
    <x v="51"/>
    <x v="0"/>
    <x v="1"/>
  </r>
  <r>
    <x v="26"/>
    <x v="3"/>
    <x v="1"/>
    <x v="22"/>
    <x v="52"/>
    <x v="0"/>
    <x v="1"/>
  </r>
  <r>
    <x v="27"/>
    <x v="1"/>
    <x v="38"/>
    <x v="22"/>
    <x v="53"/>
    <x v="0"/>
    <x v="10"/>
  </r>
  <r>
    <x v="28"/>
    <x v="0"/>
    <x v="2"/>
    <x v="23"/>
    <x v="54"/>
    <x v="0"/>
    <x v="1"/>
  </r>
  <r>
    <x v="29"/>
    <x v="3"/>
    <x v="2"/>
    <x v="24"/>
    <x v="55"/>
    <x v="0"/>
    <x v="1"/>
  </r>
  <r>
    <x v="30"/>
    <x v="1"/>
    <x v="39"/>
    <x v="25"/>
    <x v="56"/>
    <x v="2"/>
    <x v="14"/>
  </r>
  <r>
    <x v="31"/>
    <x v="3"/>
    <x v="1"/>
    <x v="25"/>
    <x v="57"/>
    <x v="0"/>
    <x v="1"/>
  </r>
  <r>
    <x v="32"/>
    <x v="1"/>
    <x v="40"/>
    <x v="26"/>
    <x v="58"/>
    <x v="2"/>
    <x v="15"/>
  </r>
  <r>
    <x v="33"/>
    <x v="3"/>
    <x v="41"/>
    <x v="26"/>
    <x v="59"/>
    <x v="0"/>
    <x v="1"/>
  </r>
  <r>
    <x v="34"/>
    <x v="0"/>
    <x v="2"/>
    <x v="27"/>
    <x v="60"/>
    <x v="0"/>
    <x v="1"/>
  </r>
  <r>
    <x v="34"/>
    <x v="1"/>
    <x v="42"/>
    <x v="27"/>
    <x v="61"/>
    <x v="2"/>
    <x v="10"/>
  </r>
  <r>
    <x v="35"/>
    <x v="0"/>
    <x v="1"/>
    <x v="28"/>
    <x v="62"/>
    <x v="0"/>
    <x v="1"/>
  </r>
  <r>
    <x v="35"/>
    <x v="2"/>
    <x v="43"/>
    <x v="28"/>
    <x v="63"/>
    <x v="2"/>
    <x v="16"/>
  </r>
  <r>
    <x v="35"/>
    <x v="2"/>
    <x v="44"/>
    <x v="28"/>
    <x v="64"/>
    <x v="2"/>
    <x v="17"/>
  </r>
  <r>
    <x v="36"/>
    <x v="0"/>
    <x v="45"/>
    <x v="29"/>
    <x v="65"/>
    <x v="0"/>
    <x v="1"/>
  </r>
  <r>
    <x v="36"/>
    <x v="0"/>
    <x v="11"/>
    <x v="30"/>
    <x v="66"/>
    <x v="0"/>
    <x v="1"/>
  </r>
  <r>
    <x v="36"/>
    <x v="2"/>
    <x v="46"/>
    <x v="30"/>
    <x v="67"/>
    <x v="2"/>
    <x v="17"/>
  </r>
  <r>
    <x v="36"/>
    <x v="3"/>
    <x v="47"/>
    <x v="31"/>
    <x v="68"/>
    <x v="0"/>
    <x v="1"/>
  </r>
  <r>
    <x v="36"/>
    <x v="1"/>
    <x v="48"/>
    <x v="31"/>
    <x v="69"/>
    <x v="2"/>
    <x v="18"/>
  </r>
  <r>
    <x v="37"/>
    <x v="0"/>
    <x v="7"/>
    <x v="32"/>
    <x v="70"/>
    <x v="0"/>
    <x v="1"/>
  </r>
  <r>
    <x v="37"/>
    <x v="0"/>
    <x v="49"/>
    <x v="32"/>
    <x v="3"/>
    <x v="0"/>
    <x v="1"/>
  </r>
  <r>
    <x v="38"/>
    <x v="0"/>
    <x v="7"/>
    <x v="33"/>
    <x v="71"/>
    <x v="0"/>
    <x v="1"/>
  </r>
  <r>
    <x v="38"/>
    <x v="0"/>
    <x v="50"/>
    <x v="34"/>
    <x v="72"/>
    <x v="0"/>
    <x v="1"/>
  </r>
  <r>
    <x v="38"/>
    <x v="0"/>
    <x v="51"/>
    <x v="34"/>
    <x v="73"/>
    <x v="0"/>
    <x v="1"/>
  </r>
  <r>
    <x v="38"/>
    <x v="0"/>
    <x v="52"/>
    <x v="34"/>
    <x v="74"/>
    <x v="0"/>
    <x v="1"/>
  </r>
  <r>
    <x v="38"/>
    <x v="0"/>
    <x v="53"/>
    <x v="34"/>
    <x v="75"/>
    <x v="0"/>
    <x v="1"/>
  </r>
  <r>
    <x v="39"/>
    <x v="1"/>
    <x v="54"/>
    <x v="32"/>
    <x v="76"/>
    <x v="2"/>
    <x v="19"/>
  </r>
  <r>
    <x v="40"/>
    <x v="2"/>
    <x v="55"/>
    <x v="34"/>
    <x v="77"/>
    <x v="2"/>
    <x v="17"/>
  </r>
  <r>
    <x v="40"/>
    <x v="1"/>
    <x v="56"/>
    <x v="34"/>
    <x v="78"/>
    <x v="2"/>
    <x v="20"/>
  </r>
  <r>
    <x v="40"/>
    <x v="2"/>
    <x v="57"/>
    <x v="31"/>
    <x v="79"/>
    <x v="2"/>
    <x v="21"/>
  </r>
  <r>
    <x v="41"/>
    <x v="1"/>
    <x v="58"/>
    <x v="32"/>
    <x v="80"/>
    <x v="2"/>
    <x v="22"/>
  </r>
  <r>
    <x v="42"/>
    <x v="3"/>
    <x v="59"/>
    <x v="35"/>
    <x v="81"/>
    <x v="0"/>
    <x v="23"/>
  </r>
  <r>
    <x v="42"/>
    <x v="3"/>
    <x v="60"/>
    <x v="35"/>
    <x v="82"/>
    <x v="0"/>
    <x v="23"/>
  </r>
  <r>
    <x v="42"/>
    <x v="3"/>
    <x v="61"/>
    <x v="35"/>
    <x v="83"/>
    <x v="0"/>
    <x v="24"/>
  </r>
  <r>
    <x v="42"/>
    <x v="3"/>
    <x v="62"/>
    <x v="35"/>
    <x v="84"/>
    <x v="0"/>
    <x v="24"/>
  </r>
  <r>
    <x v="43"/>
    <x v="3"/>
    <x v="2"/>
    <x v="36"/>
    <x v="85"/>
    <x v="0"/>
    <x v="24"/>
  </r>
  <r>
    <x v="44"/>
    <x v="1"/>
    <x v="63"/>
    <x v="37"/>
    <x v="86"/>
    <x v="2"/>
    <x v="25"/>
  </r>
  <r>
    <x v="45"/>
    <x v="0"/>
    <x v="35"/>
    <x v="38"/>
    <x v="87"/>
    <x v="0"/>
    <x v="1"/>
  </r>
  <r>
    <x v="45"/>
    <x v="2"/>
    <x v="64"/>
    <x v="39"/>
    <x v="88"/>
    <x v="2"/>
    <x v="26"/>
  </r>
  <r>
    <x v="45"/>
    <x v="1"/>
    <x v="65"/>
    <x v="40"/>
    <x v="89"/>
    <x v="2"/>
    <x v="27"/>
  </r>
  <r>
    <x v="46"/>
    <x v="2"/>
    <x v="66"/>
    <x v="40"/>
    <x v="90"/>
    <x v="2"/>
    <x v="28"/>
  </r>
  <r>
    <x v="47"/>
    <x v="0"/>
    <x v="7"/>
    <x v="41"/>
    <x v="91"/>
    <x v="0"/>
    <x v="1"/>
  </r>
  <r>
    <x v="32"/>
    <x v="0"/>
    <x v="67"/>
    <x v="41"/>
    <x v="92"/>
    <x v="2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8" applyNumberFormats="0" applyBorderFormats="0" applyFontFormats="0" applyPatternFormats="0" applyAlignmentFormats="0" applyWidthHeightFormats="1" dataCaption="Valores" updatedVersion="5" minRefreshableVersion="3" useAutoFormatting="1" createdVersion="5" indent="0" outline="1" outlineData="1" multipleFieldFilters="0" rowHeaderCaption="Nombre">
  <location ref="B3:D6" firstHeaderRow="0" firstDataRow="1" firstDataCol="1"/>
  <pivotFields count="7">
    <pivotField showAll="0"/>
    <pivotField axis="axisRow" showAll="0">
      <items count="5">
        <item x="3"/>
        <item h="1" x="2"/>
        <item x="0"/>
        <item h="1" x="1"/>
        <item t="default"/>
      </items>
    </pivotField>
    <pivotField dataField="1" showAll="0">
      <items count="69">
        <item x="38"/>
        <item x="42"/>
        <item x="56"/>
        <item x="31"/>
        <item x="43"/>
        <item x="36"/>
        <item x="29"/>
        <item x="24"/>
        <item x="58"/>
        <item x="8"/>
        <item x="66"/>
        <item x="55"/>
        <item x="64"/>
        <item x="46"/>
        <item x="57"/>
        <item x="44"/>
        <item x="33"/>
        <item x="15"/>
        <item x="51"/>
        <item x="50"/>
        <item x="18"/>
        <item x="19"/>
        <item x="23"/>
        <item x="47"/>
        <item x="45"/>
        <item x="9"/>
        <item x="39"/>
        <item x="17"/>
        <item x="49"/>
        <item x="48"/>
        <item x="60"/>
        <item x="62"/>
        <item x="61"/>
        <item x="16"/>
        <item x="59"/>
        <item x="40"/>
        <item x="53"/>
        <item x="63"/>
        <item x="10"/>
        <item x="14"/>
        <item x="54"/>
        <item x="3"/>
        <item x="13"/>
        <item x="52"/>
        <item x="65"/>
        <item x="32"/>
        <item x="1"/>
        <item x="30"/>
        <item x="0"/>
        <item x="28"/>
        <item x="4"/>
        <item x="27"/>
        <item x="34"/>
        <item x="12"/>
        <item x="2"/>
        <item x="5"/>
        <item x="37"/>
        <item x="67"/>
        <item x="22"/>
        <item x="25"/>
        <item x="41"/>
        <item x="21"/>
        <item x="20"/>
        <item x="26"/>
        <item x="7"/>
        <item x="6"/>
        <item x="35"/>
        <item x="11"/>
        <item t="default"/>
      </items>
    </pivotField>
    <pivotField showAll="0"/>
    <pivotField dataField="1" showAll="0">
      <items count="94">
        <item x="53"/>
        <item x="78"/>
        <item x="61"/>
        <item x="40"/>
        <item x="63"/>
        <item x="49"/>
        <item x="80"/>
        <item x="90"/>
        <item x="88"/>
        <item x="35"/>
        <item x="77"/>
        <item x="30"/>
        <item x="10"/>
        <item x="67"/>
        <item x="79"/>
        <item x="64"/>
        <item x="42"/>
        <item x="21"/>
        <item x="24"/>
        <item x="25"/>
        <item x="29"/>
        <item x="73"/>
        <item x="12"/>
        <item x="72"/>
        <item x="68"/>
        <item x="23"/>
        <item x="65"/>
        <item x="22"/>
        <item x="56"/>
        <item x="13"/>
        <item x="69"/>
        <item x="3"/>
        <item x="19"/>
        <item x="58"/>
        <item x="18"/>
        <item x="1"/>
        <item x="5"/>
        <item x="0"/>
        <item x="14"/>
        <item x="11"/>
        <item x="20"/>
        <item x="75"/>
        <item x="4"/>
        <item x="52"/>
        <item x="38"/>
        <item x="39"/>
        <item x="82"/>
        <item x="84"/>
        <item x="83"/>
        <item x="41"/>
        <item x="81"/>
        <item x="46"/>
        <item x="34"/>
        <item x="57"/>
        <item x="62"/>
        <item x="76"/>
        <item x="2"/>
        <item x="74"/>
        <item x="6"/>
        <item x="33"/>
        <item x="17"/>
        <item x="7"/>
        <item x="86"/>
        <item x="89"/>
        <item x="28"/>
        <item x="44"/>
        <item x="31"/>
        <item x="55"/>
        <item x="54"/>
        <item x="51"/>
        <item x="26"/>
        <item x="27"/>
        <item x="8"/>
        <item x="50"/>
        <item x="43"/>
        <item x="60"/>
        <item x="9"/>
        <item x="32"/>
        <item x="16"/>
        <item x="59"/>
        <item x="36"/>
        <item x="85"/>
        <item x="47"/>
        <item x="45"/>
        <item x="15"/>
        <item x="70"/>
        <item x="48"/>
        <item x="71"/>
        <item x="92"/>
        <item x="37"/>
        <item x="66"/>
        <item x="91"/>
        <item x="87"/>
        <item t="default"/>
      </items>
    </pivotField>
    <pivotField showAll="0"/>
    <pivotField showAll="0"/>
  </pivotFields>
  <rowFields count="1">
    <field x="1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US$" fld="2" baseField="1" baseItem="0" numFmtId="166"/>
    <dataField name=" Bs." fld="4" baseField="1" baseItem="0" numFmtId="170"/>
  </dataFields>
  <formats count="14">
    <format dxfId="0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">
      <pivotArea grandRow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6">
      <pivotArea type="all" dataOnly="0" outline="0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5" minRefreshableVersion="3" useAutoFormatting="1" rowGrandTotals="0" createdVersion="5" indent="0" outline="1" outlineData="1" multipleFieldFilters="0" rowHeaderCaption="Nombre">
  <location ref="B10:D11" firstHeaderRow="0" firstDataRow="1" firstDataCol="1"/>
  <pivotFields count="8">
    <pivotField showAll="0"/>
    <pivotField axis="axisRow" multipleItemSelectionAllowed="1" showAll="0">
      <items count="5">
        <item h="1" x="3"/>
        <item x="2"/>
        <item h="1" x="0"/>
        <item h="1" x="1"/>
        <item t="default"/>
      </items>
    </pivotField>
    <pivotField dataField="1" showAll="0">
      <items count="68">
        <item x="38"/>
        <item x="42"/>
        <item x="56"/>
        <item x="31"/>
        <item x="43"/>
        <item x="36"/>
        <item x="29"/>
        <item x="24"/>
        <item x="58"/>
        <item x="8"/>
        <item x="66"/>
        <item x="55"/>
        <item x="64"/>
        <item x="46"/>
        <item x="57"/>
        <item x="44"/>
        <item x="33"/>
        <item x="15"/>
        <item x="51"/>
        <item x="50"/>
        <item x="18"/>
        <item x="19"/>
        <item x="23"/>
        <item x="47"/>
        <item x="45"/>
        <item x="9"/>
        <item x="39"/>
        <item x="17"/>
        <item x="49"/>
        <item x="48"/>
        <item x="60"/>
        <item x="62"/>
        <item x="61"/>
        <item x="16"/>
        <item x="59"/>
        <item x="40"/>
        <item x="53"/>
        <item x="63"/>
        <item x="10"/>
        <item x="14"/>
        <item x="54"/>
        <item x="3"/>
        <item x="13"/>
        <item x="52"/>
        <item x="65"/>
        <item x="32"/>
        <item x="1"/>
        <item x="30"/>
        <item x="0"/>
        <item x="28"/>
        <item x="4"/>
        <item x="27"/>
        <item x="34"/>
        <item x="12"/>
        <item x="2"/>
        <item x="5"/>
        <item x="37"/>
        <item x="22"/>
        <item x="25"/>
        <item x="41"/>
        <item x="21"/>
        <item x="20"/>
        <item x="26"/>
        <item x="7"/>
        <item x="6"/>
        <item x="35"/>
        <item x="11"/>
        <item t="default"/>
      </items>
    </pivotField>
    <pivotField showAll="0"/>
    <pivotField dataField="1" showAll="0">
      <items count="92">
        <item x="53"/>
        <item x="78"/>
        <item x="61"/>
        <item x="40"/>
        <item x="63"/>
        <item x="49"/>
        <item x="80"/>
        <item x="90"/>
        <item x="88"/>
        <item x="35"/>
        <item x="77"/>
        <item x="30"/>
        <item x="10"/>
        <item x="67"/>
        <item x="79"/>
        <item x="64"/>
        <item x="42"/>
        <item x="21"/>
        <item x="24"/>
        <item x="25"/>
        <item x="29"/>
        <item x="73"/>
        <item x="12"/>
        <item x="72"/>
        <item x="68"/>
        <item x="23"/>
        <item x="65"/>
        <item x="22"/>
        <item x="56"/>
        <item x="13"/>
        <item x="69"/>
        <item x="3"/>
        <item x="19"/>
        <item x="58"/>
        <item x="18"/>
        <item x="1"/>
        <item x="5"/>
        <item x="0"/>
        <item x="14"/>
        <item x="11"/>
        <item x="20"/>
        <item x="75"/>
        <item x="4"/>
        <item x="52"/>
        <item x="38"/>
        <item x="39"/>
        <item x="82"/>
        <item x="84"/>
        <item x="83"/>
        <item x="41"/>
        <item x="81"/>
        <item x="46"/>
        <item x="34"/>
        <item x="57"/>
        <item x="62"/>
        <item x="76"/>
        <item x="2"/>
        <item x="74"/>
        <item x="6"/>
        <item x="33"/>
        <item x="17"/>
        <item x="7"/>
        <item x="86"/>
        <item x="89"/>
        <item x="28"/>
        <item x="44"/>
        <item x="31"/>
        <item x="55"/>
        <item x="54"/>
        <item x="51"/>
        <item x="26"/>
        <item x="27"/>
        <item x="8"/>
        <item x="50"/>
        <item x="43"/>
        <item x="60"/>
        <item x="9"/>
        <item x="32"/>
        <item x="16"/>
        <item x="59"/>
        <item x="36"/>
        <item x="85"/>
        <item x="47"/>
        <item x="45"/>
        <item x="15"/>
        <item x="70"/>
        <item x="48"/>
        <item x="71"/>
        <item x="37"/>
        <item x="66"/>
        <item x="87"/>
        <item t="default"/>
      </items>
    </pivotField>
    <pivotField showAll="0"/>
    <pivotField showAll="0"/>
    <pivotField showAll="0" defaultSubtotal="0"/>
  </pivotFields>
  <rowFields count="1">
    <field x="1"/>
  </rowFields>
  <rowItems count="1">
    <i>
      <x v="1"/>
    </i>
  </rowItems>
  <colFields count="1">
    <field x="-2"/>
  </colFields>
  <colItems count="2">
    <i>
      <x/>
    </i>
    <i i="1">
      <x v="1"/>
    </i>
  </colItems>
  <dataFields count="2">
    <dataField name=" US$" fld="2" baseField="1" baseItem="0" numFmtId="167"/>
    <dataField name=" Bs." fld="4" baseField="1" baseItem="0" numFmtId="169"/>
  </dataFields>
  <formats count="14">
    <format dxfId="14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5">
      <pivotArea grandRow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20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type="all" dataOnly="0" outline="0" fieldPosition="0"/>
    </format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1" type="button" dataOnly="0" labelOnly="1" outline="0" fieldPosition="0"/>
    </format>
    <format dxfId="26">
      <pivotArea dataOnly="0" labelOnly="1" fieldPosition="0">
        <references count="1">
          <reference field="1" count="0"/>
        </references>
      </pivotArea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5" minRefreshableVersion="3" useAutoFormatting="1" rowGrandTotals="0" createdVersion="5" indent="0" outline="1" outlineData="1" multipleFieldFilters="0" rowHeaderCaption="Nombre">
  <location ref="F3:G4" firstHeaderRow="1" firstDataRow="1" firstDataCol="1"/>
  <pivotFields count="8">
    <pivotField showAll="0"/>
    <pivotField axis="axisRow" multipleItemSelectionAllowed="1" showAll="0">
      <items count="5">
        <item h="1" x="3"/>
        <item h="1" x="2"/>
        <item h="1" x="0"/>
        <item x="1"/>
        <item t="default"/>
      </items>
    </pivotField>
    <pivotField dataField="1" showAll="0">
      <items count="68">
        <item x="38"/>
        <item x="42"/>
        <item x="56"/>
        <item x="31"/>
        <item x="43"/>
        <item x="36"/>
        <item x="29"/>
        <item x="24"/>
        <item x="58"/>
        <item x="8"/>
        <item x="66"/>
        <item x="55"/>
        <item x="64"/>
        <item x="46"/>
        <item x="57"/>
        <item x="44"/>
        <item x="33"/>
        <item x="15"/>
        <item x="51"/>
        <item x="50"/>
        <item x="18"/>
        <item x="19"/>
        <item x="23"/>
        <item x="47"/>
        <item x="45"/>
        <item x="9"/>
        <item x="39"/>
        <item x="17"/>
        <item x="49"/>
        <item x="48"/>
        <item x="60"/>
        <item x="62"/>
        <item x="61"/>
        <item x="16"/>
        <item x="59"/>
        <item x="40"/>
        <item x="53"/>
        <item x="63"/>
        <item x="10"/>
        <item x="14"/>
        <item x="54"/>
        <item x="3"/>
        <item x="13"/>
        <item x="52"/>
        <item x="65"/>
        <item x="32"/>
        <item x="1"/>
        <item x="30"/>
        <item x="0"/>
        <item x="28"/>
        <item x="4"/>
        <item x="27"/>
        <item x="34"/>
        <item x="12"/>
        <item x="2"/>
        <item x="5"/>
        <item x="37"/>
        <item x="22"/>
        <item x="25"/>
        <item x="41"/>
        <item x="21"/>
        <item x="20"/>
        <item x="26"/>
        <item x="7"/>
        <item x="6"/>
        <item x="35"/>
        <item x="1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"/>
  </rowFields>
  <rowItems count="1">
    <i>
      <x v="3"/>
    </i>
  </rowItems>
  <colItems count="1">
    <i/>
  </colItems>
  <dataFields count="1">
    <dataField name=" US$" fld="2" baseField="1" baseItem="0" numFmtId="167"/>
  </dataFields>
  <formats count="11">
    <format dxfId="28">
      <pivotArea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type="all" dataOnly="0" outline="0" fieldPosition="0"/>
    </format>
    <format dxfId="31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32">
      <pivotArea type="all" dataOnly="0" outline="0" fieldPosition="0"/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1" type="button" dataOnly="0" labelOnly="1" outline="0" fieldPosition="0"/>
    </format>
    <format dxfId="36">
      <pivotArea dataOnly="0" labelOnly="1" fieldPosition="0">
        <references count="1">
          <reference field="1" count="0"/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0"/>
  <sheetViews>
    <sheetView showGridLines="0" tabSelected="1" workbookViewId="0">
      <pane ySplit="14" topLeftCell="A96" activePane="bottomLeft" state="frozen"/>
      <selection pane="bottomLeft" activeCell="B3" sqref="B3"/>
    </sheetView>
  </sheetViews>
  <sheetFormatPr baseColWidth="10" defaultColWidth="15.140625" defaultRowHeight="12.75" x14ac:dyDescent="0.25"/>
  <cols>
    <col min="1" max="1" width="4.140625" style="10" customWidth="1"/>
    <col min="2" max="2" width="15.140625" style="10"/>
    <col min="3" max="3" width="22.7109375" style="11" customWidth="1"/>
    <col min="4" max="4" width="17.7109375" style="12" customWidth="1"/>
    <col min="5" max="5" width="12.42578125" style="19" customWidth="1"/>
    <col min="6" max="6" width="15.140625" style="12"/>
    <col min="7" max="7" width="15.140625" style="19"/>
    <col min="8" max="8" width="57.42578125" style="10" customWidth="1"/>
    <col min="9" max="9" width="32.42578125" style="10" customWidth="1"/>
    <col min="10" max="10" width="17.42578125" style="10" customWidth="1"/>
    <col min="11" max="12" width="17" style="10" customWidth="1"/>
    <col min="13" max="13" width="16" style="10" customWidth="1"/>
    <col min="14" max="14" width="8.140625" style="10" customWidth="1"/>
    <col min="15" max="15" width="16.42578125" style="10" customWidth="1"/>
    <col min="16" max="16" width="9.42578125" style="10" customWidth="1"/>
    <col min="17" max="16384" width="15.140625" style="10"/>
  </cols>
  <sheetData>
    <row r="1" spans="1:20" x14ac:dyDescent="0.25">
      <c r="E1" s="13"/>
      <c r="F1" s="1"/>
      <c r="G1" s="6"/>
      <c r="H1" s="7"/>
    </row>
    <row r="2" spans="1:20" x14ac:dyDescent="0.25">
      <c r="B2" s="52" t="s">
        <v>22</v>
      </c>
      <c r="C2" s="52"/>
      <c r="D2" s="52"/>
      <c r="E2" s="13"/>
      <c r="F2" s="14" t="s">
        <v>40</v>
      </c>
      <c r="G2" s="14"/>
      <c r="H2" s="7"/>
      <c r="J2" s="15"/>
    </row>
    <row r="3" spans="1:20" x14ac:dyDescent="0.25">
      <c r="B3" s="8" t="s">
        <v>13</v>
      </c>
      <c r="C3" s="9" t="s">
        <v>14</v>
      </c>
      <c r="D3" s="2" t="s">
        <v>15</v>
      </c>
      <c r="E3" s="13"/>
      <c r="F3" s="8" t="s">
        <v>13</v>
      </c>
      <c r="G3" s="1" t="s">
        <v>14</v>
      </c>
      <c r="H3" s="7"/>
      <c r="J3" s="15"/>
      <c r="K3" s="16"/>
      <c r="L3" s="16"/>
      <c r="M3" s="16"/>
      <c r="N3" s="16"/>
      <c r="O3" s="16"/>
      <c r="Q3" s="1"/>
      <c r="R3" s="1"/>
      <c r="S3" s="1"/>
      <c r="T3" s="1"/>
    </row>
    <row r="4" spans="1:20" ht="15" x14ac:dyDescent="0.25">
      <c r="B4" s="3" t="s">
        <v>8</v>
      </c>
      <c r="C4" s="4">
        <v>197500</v>
      </c>
      <c r="D4" s="17">
        <v>1825900000</v>
      </c>
      <c r="E4" s="13"/>
      <c r="F4" s="3" t="s">
        <v>41</v>
      </c>
      <c r="G4" s="5">
        <v>15686.680202879001</v>
      </c>
      <c r="H4"/>
      <c r="K4" s="16"/>
      <c r="L4" s="16"/>
      <c r="M4" s="16"/>
      <c r="N4" s="16"/>
      <c r="O4" s="16"/>
      <c r="Q4" s="1"/>
      <c r="R4" s="1"/>
      <c r="S4" s="1"/>
      <c r="T4" s="1"/>
    </row>
    <row r="5" spans="1:20" ht="15" x14ac:dyDescent="0.25">
      <c r="B5" s="3" t="s">
        <v>26</v>
      </c>
      <c r="C5" s="4">
        <v>916068.08899543795</v>
      </c>
      <c r="D5" s="17">
        <v>7116030000</v>
      </c>
      <c r="E5" s="13"/>
      <c r="F5"/>
      <c r="G5"/>
      <c r="H5"/>
      <c r="K5" s="18"/>
      <c r="L5" s="18"/>
      <c r="M5" s="18"/>
      <c r="N5" s="16"/>
      <c r="O5" s="16"/>
      <c r="Q5" s="1"/>
      <c r="R5" s="1"/>
      <c r="S5" s="1"/>
      <c r="T5" s="1"/>
    </row>
    <row r="6" spans="1:20" x14ac:dyDescent="0.25">
      <c r="B6" s="3" t="s">
        <v>47</v>
      </c>
      <c r="C6" s="4">
        <v>1113568.0889954399</v>
      </c>
      <c r="D6" s="17">
        <v>8941930000</v>
      </c>
      <c r="E6" s="13"/>
      <c r="K6" s="20"/>
      <c r="L6" s="20"/>
      <c r="M6" s="20"/>
      <c r="N6" s="16"/>
      <c r="O6" s="16"/>
      <c r="Q6" s="1"/>
      <c r="R6" s="1"/>
      <c r="S6" s="1"/>
      <c r="T6" s="1"/>
    </row>
    <row r="7" spans="1:20" x14ac:dyDescent="0.25">
      <c r="B7" s="3"/>
      <c r="C7" s="4"/>
      <c r="D7" s="17"/>
      <c r="E7" s="13"/>
      <c r="K7" s="20"/>
      <c r="L7" s="20"/>
      <c r="M7" s="20"/>
      <c r="N7" s="16"/>
      <c r="O7" s="16"/>
      <c r="Q7" s="1"/>
      <c r="R7" s="1"/>
      <c r="S7" s="1"/>
      <c r="T7" s="1"/>
    </row>
    <row r="8" spans="1:20" x14ac:dyDescent="0.25">
      <c r="B8" s="1"/>
      <c r="C8" s="1"/>
      <c r="D8" s="1"/>
      <c r="E8" s="13"/>
      <c r="K8" s="20"/>
      <c r="L8" s="20"/>
      <c r="M8" s="20"/>
      <c r="N8" s="16"/>
      <c r="O8" s="16"/>
      <c r="Q8" s="1"/>
      <c r="R8" s="1"/>
      <c r="S8" s="1"/>
      <c r="T8" s="1"/>
    </row>
    <row r="9" spans="1:20" x14ac:dyDescent="0.25">
      <c r="B9" s="14" t="s">
        <v>39</v>
      </c>
      <c r="C9" s="14"/>
      <c r="D9" s="14"/>
      <c r="E9" s="13"/>
      <c r="H9" s="14"/>
      <c r="K9" s="20"/>
      <c r="L9" s="20"/>
      <c r="M9" s="20"/>
      <c r="N9" s="16"/>
      <c r="O9" s="16"/>
      <c r="Q9" s="1"/>
      <c r="R9" s="1"/>
      <c r="S9" s="1"/>
      <c r="T9" s="1"/>
    </row>
    <row r="10" spans="1:20" ht="15" x14ac:dyDescent="0.25">
      <c r="B10" s="8" t="s">
        <v>13</v>
      </c>
      <c r="C10" s="9" t="s">
        <v>14</v>
      </c>
      <c r="D10" s="2" t="s">
        <v>15</v>
      </c>
      <c r="E10" s="13"/>
      <c r="H10"/>
      <c r="K10" s="20"/>
      <c r="L10" s="20"/>
      <c r="M10" s="20"/>
      <c r="N10" s="16"/>
      <c r="O10" s="21"/>
      <c r="Q10" s="1"/>
      <c r="R10" s="1"/>
      <c r="S10" s="1"/>
      <c r="T10" s="1"/>
    </row>
    <row r="11" spans="1:20" ht="15" x14ac:dyDescent="0.25">
      <c r="B11" s="3" t="s">
        <v>24</v>
      </c>
      <c r="C11" s="6">
        <v>-37665.671541811302</v>
      </c>
      <c r="D11" s="7">
        <v>-338843108.49599999</v>
      </c>
      <c r="E11" s="13"/>
      <c r="H11"/>
      <c r="K11" s="16"/>
      <c r="L11" s="16"/>
      <c r="M11" s="16"/>
      <c r="N11" s="16"/>
      <c r="O11" s="16"/>
      <c r="Q11" s="1"/>
      <c r="R11" s="1"/>
      <c r="S11" s="1"/>
      <c r="T11" s="1"/>
    </row>
    <row r="12" spans="1:20" ht="15" x14ac:dyDescent="0.25">
      <c r="A12" s="22"/>
      <c r="B12"/>
      <c r="C12"/>
      <c r="D12"/>
      <c r="F12"/>
      <c r="G12"/>
      <c r="H12"/>
      <c r="J12" s="22"/>
      <c r="K12" s="22"/>
      <c r="L12" s="22"/>
      <c r="M12" s="22"/>
      <c r="N12" s="22"/>
      <c r="O12" s="22"/>
      <c r="P12" s="22"/>
      <c r="Q12" s="1"/>
      <c r="R12" s="1"/>
      <c r="S12" s="1"/>
      <c r="T12" s="1"/>
    </row>
    <row r="13" spans="1:20" ht="15" x14ac:dyDescent="0.25">
      <c r="A13" s="22"/>
      <c r="B13" s="3"/>
      <c r="C13" s="6"/>
      <c r="D13" s="7"/>
      <c r="F13"/>
      <c r="G13"/>
      <c r="H13"/>
      <c r="J13" s="22"/>
      <c r="K13" s="22"/>
      <c r="L13" s="22"/>
      <c r="M13" s="22"/>
      <c r="N13" s="22"/>
      <c r="O13" s="22"/>
      <c r="P13" s="22"/>
      <c r="Q13" s="1"/>
      <c r="R13" s="1"/>
      <c r="S13" s="1"/>
      <c r="T13" s="1"/>
    </row>
    <row r="14" spans="1:20" x14ac:dyDescent="0.25">
      <c r="A14" s="22"/>
      <c r="B14" s="23" t="s">
        <v>6</v>
      </c>
      <c r="C14" s="24"/>
      <c r="D14" s="25">
        <f>SUBTOTAL(9,D16:D92)</f>
        <v>959428.13966252818</v>
      </c>
      <c r="E14" s="26"/>
      <c r="F14" s="25">
        <v>8421610968.7040005</v>
      </c>
      <c r="G14" s="53"/>
      <c r="H14" s="27"/>
      <c r="I14" s="22"/>
      <c r="J14" s="22"/>
      <c r="K14" s="22"/>
      <c r="L14" s="22"/>
      <c r="M14" s="22"/>
      <c r="N14" s="22"/>
      <c r="O14" s="22"/>
      <c r="P14" s="22"/>
      <c r="Q14" s="1"/>
      <c r="R14" s="1"/>
      <c r="S14" s="1"/>
      <c r="T14" s="1"/>
    </row>
    <row r="15" spans="1:20" ht="25.5" x14ac:dyDescent="0.25">
      <c r="B15" s="28" t="s">
        <v>5</v>
      </c>
      <c r="C15" s="28" t="s">
        <v>4</v>
      </c>
      <c r="D15" s="29" t="s">
        <v>1</v>
      </c>
      <c r="E15" s="30" t="s">
        <v>3</v>
      </c>
      <c r="F15" s="29" t="s">
        <v>0</v>
      </c>
      <c r="G15" s="54" t="s">
        <v>7</v>
      </c>
      <c r="H15" s="28" t="s">
        <v>2</v>
      </c>
      <c r="I15" s="28" t="s">
        <v>34</v>
      </c>
      <c r="Q15" s="1"/>
      <c r="R15" s="1"/>
      <c r="S15" s="1"/>
      <c r="T15" s="1"/>
    </row>
    <row r="16" spans="1:20" x14ac:dyDescent="0.25">
      <c r="B16" s="31">
        <v>42860</v>
      </c>
      <c r="C16" s="32" t="s">
        <v>26</v>
      </c>
      <c r="D16" s="33">
        <f t="shared" ref="D16:D25" si="0">F16/E16</f>
        <v>10098.039215686274</v>
      </c>
      <c r="E16" s="34">
        <v>5100</v>
      </c>
      <c r="F16" s="33">
        <v>51500000</v>
      </c>
      <c r="G16" s="55" t="s">
        <v>9</v>
      </c>
      <c r="H16" s="35" t="s">
        <v>12</v>
      </c>
      <c r="I16" s="36"/>
      <c r="J16" s="37">
        <f>VLOOKUP(F16,[1]Mayo2017!$J$7:$J$250,1,0)-F16</f>
        <v>0</v>
      </c>
      <c r="K16" s="37"/>
      <c r="Q16" s="1"/>
      <c r="R16" s="1"/>
      <c r="S16" s="1"/>
      <c r="T16" s="1"/>
    </row>
    <row r="17" spans="2:20" x14ac:dyDescent="0.25">
      <c r="B17" s="31">
        <v>42865</v>
      </c>
      <c r="C17" s="32" t="s">
        <v>26</v>
      </c>
      <c r="D17" s="33">
        <f t="shared" si="0"/>
        <v>10000</v>
      </c>
      <c r="E17" s="34">
        <v>5050</v>
      </c>
      <c r="F17" s="33">
        <v>50500000</v>
      </c>
      <c r="G17" s="55" t="s">
        <v>9</v>
      </c>
      <c r="H17" s="35"/>
      <c r="J17" s="37">
        <f>VLOOKUP(F17,[1]Mayo2017!$J$7:$J$250,1,0)-F17</f>
        <v>0</v>
      </c>
      <c r="K17" s="37"/>
      <c r="Q17" s="1"/>
      <c r="R17" s="1"/>
      <c r="S17" s="1"/>
      <c r="T17" s="1"/>
    </row>
    <row r="18" spans="2:20" x14ac:dyDescent="0.25">
      <c r="B18" s="31">
        <v>42865</v>
      </c>
      <c r="C18" s="32" t="s">
        <v>26</v>
      </c>
      <c r="D18" s="33">
        <f t="shared" si="0"/>
        <v>20000</v>
      </c>
      <c r="E18" s="34">
        <v>5100</v>
      </c>
      <c r="F18" s="33">
        <v>102000000</v>
      </c>
      <c r="G18" s="55" t="s">
        <v>9</v>
      </c>
      <c r="H18" s="35"/>
      <c r="I18" s="35"/>
      <c r="J18" s="37">
        <f>VLOOKUP(F18,[1]Mayo2017!$J$7:$J$250,1,0)-F18</f>
        <v>0</v>
      </c>
      <c r="K18" s="37"/>
      <c r="Q18" s="1"/>
      <c r="R18" s="1"/>
      <c r="S18" s="1"/>
      <c r="T18" s="1"/>
    </row>
    <row r="19" spans="2:20" x14ac:dyDescent="0.25">
      <c r="B19" s="31">
        <v>42865</v>
      </c>
      <c r="C19" s="32" t="s">
        <v>26</v>
      </c>
      <c r="D19" s="33">
        <f t="shared" si="0"/>
        <v>8000</v>
      </c>
      <c r="E19" s="34">
        <v>5000</v>
      </c>
      <c r="F19" s="33">
        <v>40000000</v>
      </c>
      <c r="G19" s="55" t="s">
        <v>9</v>
      </c>
      <c r="H19" s="35"/>
      <c r="I19" s="35"/>
      <c r="J19" s="37">
        <f>VLOOKUP(F19,[1]Mayo2017!$J$7:$J$250,1,0)-F19</f>
        <v>0</v>
      </c>
      <c r="K19" s="37"/>
    </row>
    <row r="20" spans="2:20" x14ac:dyDescent="0.25">
      <c r="B20" s="31">
        <v>42866</v>
      </c>
      <c r="C20" s="32" t="s">
        <v>26</v>
      </c>
      <c r="D20" s="33">
        <f t="shared" si="0"/>
        <v>15000</v>
      </c>
      <c r="E20" s="34">
        <v>5050</v>
      </c>
      <c r="F20" s="33">
        <v>75750000</v>
      </c>
      <c r="G20" s="55" t="s">
        <v>10</v>
      </c>
      <c r="H20" s="35"/>
      <c r="J20" s="37">
        <v>0</v>
      </c>
      <c r="K20" s="37"/>
    </row>
    <row r="21" spans="2:20" x14ac:dyDescent="0.25">
      <c r="B21" s="31">
        <v>42866</v>
      </c>
      <c r="C21" s="32" t="s">
        <v>26</v>
      </c>
      <c r="D21" s="33">
        <f t="shared" si="0"/>
        <v>10000</v>
      </c>
      <c r="E21" s="34">
        <v>5100</v>
      </c>
      <c r="F21" s="33">
        <v>51000000</v>
      </c>
      <c r="G21" s="55" t="s">
        <v>10</v>
      </c>
      <c r="H21" s="35"/>
      <c r="I21" s="38"/>
      <c r="J21" s="37">
        <f>VLOOKUP(F21,[1]Mayo2017!$J$7:$J$250,1,0)-F21</f>
        <v>0</v>
      </c>
      <c r="K21" s="37"/>
    </row>
    <row r="22" spans="2:20" x14ac:dyDescent="0.25">
      <c r="B22" s="31">
        <v>42867</v>
      </c>
      <c r="C22" s="32" t="s">
        <v>26</v>
      </c>
      <c r="D22" s="33">
        <f t="shared" si="0"/>
        <v>20000</v>
      </c>
      <c r="E22" s="34">
        <v>5200</v>
      </c>
      <c r="F22" s="33">
        <v>104000000</v>
      </c>
      <c r="G22" s="55" t="s">
        <v>9</v>
      </c>
      <c r="H22" s="35"/>
      <c r="I22" s="35"/>
      <c r="J22" s="37">
        <f>VLOOKUP(F22,[1]Mayo2017!$J$7:$J$250,1,0)-F22</f>
        <v>0</v>
      </c>
      <c r="K22" s="37"/>
    </row>
    <row r="23" spans="2:20" x14ac:dyDescent="0.25">
      <c r="B23" s="31">
        <v>42870</v>
      </c>
      <c r="C23" s="32" t="s">
        <v>26</v>
      </c>
      <c r="D23" s="33">
        <f t="shared" si="0"/>
        <v>20112.149532710282</v>
      </c>
      <c r="E23" s="34">
        <v>5350</v>
      </c>
      <c r="F23" s="33">
        <v>107600000</v>
      </c>
      <c r="G23" s="55" t="s">
        <v>9</v>
      </c>
      <c r="H23" s="35" t="s">
        <v>11</v>
      </c>
      <c r="I23" s="36"/>
      <c r="J23" s="37">
        <f>VLOOKUP(F23,[1]Mayo2017!$J$7:$J$250,1,0)-F23</f>
        <v>0</v>
      </c>
      <c r="K23" s="37"/>
    </row>
    <row r="24" spans="2:20" x14ac:dyDescent="0.25">
      <c r="B24" s="31">
        <v>42870</v>
      </c>
      <c r="C24" s="32" t="s">
        <v>26</v>
      </c>
      <c r="D24" s="33">
        <f t="shared" si="0"/>
        <v>30112.149532710282</v>
      </c>
      <c r="E24" s="34">
        <v>5350</v>
      </c>
      <c r="F24" s="33">
        <v>161100000</v>
      </c>
      <c r="G24" s="55" t="s">
        <v>9</v>
      </c>
      <c r="H24" s="35" t="s">
        <v>11</v>
      </c>
      <c r="I24" s="35"/>
      <c r="J24" s="37">
        <v>0</v>
      </c>
      <c r="K24" s="37"/>
    </row>
    <row r="25" spans="2:20" x14ac:dyDescent="0.25">
      <c r="B25" s="31">
        <v>42872</v>
      </c>
      <c r="C25" s="32" t="s">
        <v>26</v>
      </c>
      <c r="D25" s="33">
        <f t="shared" si="0"/>
        <v>30000</v>
      </c>
      <c r="E25" s="34">
        <v>5670</v>
      </c>
      <c r="F25" s="33">
        <v>170100000</v>
      </c>
      <c r="G25" s="55" t="s">
        <v>9</v>
      </c>
      <c r="H25" s="35"/>
      <c r="I25" s="38"/>
      <c r="J25" s="37">
        <f>VLOOKUP(F25,[1]Mayo2017!$J$7:$J$250,1,0)-F25</f>
        <v>0</v>
      </c>
      <c r="K25" s="37"/>
    </row>
    <row r="26" spans="2:20" x14ac:dyDescent="0.25">
      <c r="B26" s="31">
        <v>42872</v>
      </c>
      <c r="C26" s="3" t="s">
        <v>41</v>
      </c>
      <c r="D26" s="33">
        <v>-3443.2256373831801</v>
      </c>
      <c r="E26" s="34">
        <f>F26/D26</f>
        <v>5349.9999999999964</v>
      </c>
      <c r="F26" s="33">
        <v>-18421257.16</v>
      </c>
      <c r="G26" s="55"/>
      <c r="H26" s="35" t="s">
        <v>29</v>
      </c>
      <c r="I26" s="35" t="s">
        <v>35</v>
      </c>
    </row>
    <row r="27" spans="2:20" x14ac:dyDescent="0.25">
      <c r="B27" s="31">
        <v>42874</v>
      </c>
      <c r="C27" s="32" t="s">
        <v>26</v>
      </c>
      <c r="D27" s="33">
        <f>F27/E27</f>
        <v>10000</v>
      </c>
      <c r="E27" s="34">
        <v>5780</v>
      </c>
      <c r="F27" s="33">
        <v>57800000</v>
      </c>
      <c r="G27" s="55" t="s">
        <v>9</v>
      </c>
      <c r="H27" s="35"/>
      <c r="I27" s="35"/>
      <c r="J27" s="37">
        <f>VLOOKUP(F27,[1]Mayo2017!$J$7:$J$250,1,0)-F27</f>
        <v>0</v>
      </c>
      <c r="K27" s="37"/>
    </row>
    <row r="28" spans="2:20" x14ac:dyDescent="0.25">
      <c r="B28" s="31">
        <v>42874</v>
      </c>
      <c r="C28" s="32" t="s">
        <v>26</v>
      </c>
      <c r="D28" s="33">
        <v>3000</v>
      </c>
      <c r="E28" s="34">
        <v>5750</v>
      </c>
      <c r="F28" s="33">
        <f>D28*E28</f>
        <v>17250000</v>
      </c>
      <c r="G28" s="55" t="s">
        <v>9</v>
      </c>
      <c r="H28" s="35" t="s">
        <v>30</v>
      </c>
      <c r="I28" s="38"/>
      <c r="J28" s="37" t="e">
        <f>VLOOKUP(F28,[1]Mayo2017!$J$7:$J$250,1,0)-F28</f>
        <v>#N/A</v>
      </c>
      <c r="K28" s="37"/>
    </row>
    <row r="29" spans="2:20" x14ac:dyDescent="0.25">
      <c r="B29" s="31">
        <v>42874</v>
      </c>
      <c r="C29" s="32" t="s">
        <v>26</v>
      </c>
      <c r="D29" s="33">
        <v>6600</v>
      </c>
      <c r="E29" s="34">
        <v>5750</v>
      </c>
      <c r="F29" s="33">
        <f>D29*E29</f>
        <v>37950000</v>
      </c>
      <c r="G29" s="55" t="s">
        <v>10</v>
      </c>
      <c r="H29" s="35" t="s">
        <v>30</v>
      </c>
      <c r="J29" s="37" t="e">
        <f>VLOOKUP(F29,[1]Mayo2017!$J$7:$J$250,1,0)-F29</f>
        <v>#N/A</v>
      </c>
      <c r="K29" s="37"/>
    </row>
    <row r="30" spans="2:20" x14ac:dyDescent="0.25">
      <c r="B30" s="31">
        <v>42874</v>
      </c>
      <c r="C30" s="32" t="s">
        <v>26</v>
      </c>
      <c r="D30" s="33">
        <v>10000</v>
      </c>
      <c r="E30" s="34">
        <v>5750</v>
      </c>
      <c r="F30" s="33">
        <f>D30*E30</f>
        <v>57500000</v>
      </c>
      <c r="G30" s="56" t="s">
        <v>9</v>
      </c>
      <c r="H30" s="35" t="s">
        <v>30</v>
      </c>
      <c r="J30" s="37" t="e">
        <f>VLOOKUP(F30,[1]Mayo2017!$J$7:$J$250,1,0)-F30</f>
        <v>#N/A</v>
      </c>
      <c r="K30" s="37"/>
    </row>
    <row r="31" spans="2:20" s="39" customFormat="1" x14ac:dyDescent="0.25">
      <c r="B31" s="40">
        <v>42879</v>
      </c>
      <c r="C31" s="32" t="s">
        <v>26</v>
      </c>
      <c r="D31" s="41">
        <f>F31/E31</f>
        <v>50000</v>
      </c>
      <c r="E31" s="42">
        <v>5790</v>
      </c>
      <c r="F31" s="41">
        <v>289500000</v>
      </c>
      <c r="G31" s="56" t="s">
        <v>9</v>
      </c>
      <c r="H31" s="43"/>
      <c r="I31" s="10"/>
      <c r="J31" s="37">
        <f>VLOOKUP(F31,[1]Mayo2017!$J$7:$J$250,1,0)-F31</f>
        <v>0</v>
      </c>
      <c r="K31" s="37"/>
    </row>
    <row r="32" spans="2:20" s="39" customFormat="1" x14ac:dyDescent="0.25">
      <c r="B32" s="40">
        <v>42881</v>
      </c>
      <c r="C32" s="32" t="s">
        <v>26</v>
      </c>
      <c r="D32" s="41">
        <f>F32/E32</f>
        <v>30000</v>
      </c>
      <c r="E32" s="42">
        <v>5900</v>
      </c>
      <c r="F32" s="41">
        <f>174600000+2400000</f>
        <v>177000000</v>
      </c>
      <c r="G32" s="56" t="s">
        <v>9</v>
      </c>
      <c r="H32" s="43"/>
      <c r="I32" s="35"/>
      <c r="J32" s="37" t="e">
        <f>VLOOKUP(F32,[1]Mayo2017!$J$7:$J$250,1,0)-F32</f>
        <v>#N/A</v>
      </c>
      <c r="K32" s="37"/>
    </row>
    <row r="33" spans="1:17" s="39" customFormat="1" x14ac:dyDescent="0.25">
      <c r="A33" s="44"/>
      <c r="B33" s="40">
        <v>42885</v>
      </c>
      <c r="C33" s="32" t="s">
        <v>26</v>
      </c>
      <c r="D33" s="41">
        <f>F33/E33</f>
        <v>17666.666666666668</v>
      </c>
      <c r="E33" s="42">
        <v>6000</v>
      </c>
      <c r="F33" s="41">
        <v>106000000</v>
      </c>
      <c r="G33" s="56" t="s">
        <v>9</v>
      </c>
      <c r="H33" s="44"/>
      <c r="I33" s="36"/>
      <c r="J33" s="37">
        <f>VLOOKUP(F33,[1]Mayo2017!$J$7:$J$250,1,0)-F33</f>
        <v>0</v>
      </c>
      <c r="K33" s="37"/>
      <c r="L33" s="44"/>
      <c r="M33" s="44"/>
      <c r="N33" s="44"/>
      <c r="O33" s="44"/>
      <c r="P33" s="44"/>
      <c r="Q33" s="44"/>
    </row>
    <row r="34" spans="1:17" s="39" customFormat="1" x14ac:dyDescent="0.25">
      <c r="B34" s="40">
        <v>42885</v>
      </c>
      <c r="C34" s="32" t="s">
        <v>26</v>
      </c>
      <c r="D34" s="41">
        <f t="shared" ref="D34:D53" si="1">F34/E34</f>
        <v>8333.3333333333339</v>
      </c>
      <c r="E34" s="42">
        <v>6000</v>
      </c>
      <c r="F34" s="41">
        <v>50000000</v>
      </c>
      <c r="G34" s="56" t="s">
        <v>9</v>
      </c>
      <c r="H34" s="43"/>
      <c r="I34" s="36"/>
      <c r="J34" s="37">
        <f>VLOOKUP(F34,[1]Mayo2017!$J$7:$J$250,1,0)-F34</f>
        <v>0</v>
      </c>
      <c r="K34" s="37"/>
    </row>
    <row r="35" spans="1:17" s="39" customFormat="1" x14ac:dyDescent="0.25">
      <c r="B35" s="40">
        <v>42885</v>
      </c>
      <c r="C35" s="32" t="s">
        <v>26</v>
      </c>
      <c r="D35" s="41">
        <f t="shared" si="1"/>
        <v>7000</v>
      </c>
      <c r="E35" s="42">
        <v>6000</v>
      </c>
      <c r="F35" s="41">
        <v>42000000</v>
      </c>
      <c r="G35" s="56" t="s">
        <v>9</v>
      </c>
      <c r="H35" s="43"/>
      <c r="I35" s="36"/>
      <c r="J35" s="37">
        <f>VLOOKUP(F35,[1]Mayo2017!$J$7:$J$250,1,0)-F35</f>
        <v>0</v>
      </c>
      <c r="K35" s="37"/>
    </row>
    <row r="36" spans="1:17" s="39" customFormat="1" x14ac:dyDescent="0.25">
      <c r="B36" s="40">
        <v>42885</v>
      </c>
      <c r="C36" s="32" t="s">
        <v>26</v>
      </c>
      <c r="D36" s="41">
        <f t="shared" si="1"/>
        <v>10000</v>
      </c>
      <c r="E36" s="42">
        <v>6000</v>
      </c>
      <c r="F36" s="41">
        <v>60000000</v>
      </c>
      <c r="G36" s="56" t="s">
        <v>9</v>
      </c>
      <c r="H36" s="43"/>
      <c r="I36" s="36"/>
      <c r="J36" s="37">
        <f>VLOOKUP(F36,[1]Mayo2017!$J$7:$J$250,1,0)-F36</f>
        <v>0</v>
      </c>
      <c r="K36" s="37"/>
    </row>
    <row r="37" spans="1:17" s="39" customFormat="1" x14ac:dyDescent="0.25">
      <c r="B37" s="40">
        <v>42886</v>
      </c>
      <c r="C37" s="32" t="s">
        <v>26</v>
      </c>
      <c r="D37" s="41">
        <f t="shared" si="1"/>
        <v>350</v>
      </c>
      <c r="E37" s="42">
        <v>6000</v>
      </c>
      <c r="F37" s="41">
        <v>2100000</v>
      </c>
      <c r="G37" s="56" t="s">
        <v>9</v>
      </c>
      <c r="H37" s="43"/>
      <c r="I37" s="36"/>
      <c r="J37" s="37">
        <f>VLOOKUP(F37,[1]Mayo2017!$J$7:$J$250,1,0)-F37</f>
        <v>0</v>
      </c>
      <c r="K37" s="37"/>
    </row>
    <row r="38" spans="1:17" s="39" customFormat="1" x14ac:dyDescent="0.25">
      <c r="B38" s="40">
        <v>42886</v>
      </c>
      <c r="C38" s="32" t="s">
        <v>26</v>
      </c>
      <c r="D38" s="41">
        <f t="shared" si="1"/>
        <v>5000</v>
      </c>
      <c r="E38" s="42">
        <v>6000</v>
      </c>
      <c r="F38" s="41">
        <v>30000000</v>
      </c>
      <c r="G38" s="56" t="s">
        <v>9</v>
      </c>
      <c r="H38" s="43"/>
      <c r="I38" s="36"/>
      <c r="J38" s="37">
        <f>VLOOKUP(F38,[1]Mayo2017!$J$7:$J$250,1,0)-F38</f>
        <v>0</v>
      </c>
      <c r="K38" s="37"/>
    </row>
    <row r="39" spans="1:17" s="39" customFormat="1" x14ac:dyDescent="0.25">
      <c r="B39" s="40">
        <v>42886</v>
      </c>
      <c r="C39" s="32" t="s">
        <v>26</v>
      </c>
      <c r="D39" s="41">
        <f t="shared" si="1"/>
        <v>4000</v>
      </c>
      <c r="E39" s="42">
        <v>6000</v>
      </c>
      <c r="F39" s="41">
        <v>24000000</v>
      </c>
      <c r="G39" s="56" t="s">
        <v>9</v>
      </c>
      <c r="H39" s="43"/>
      <c r="I39" s="36"/>
      <c r="J39" s="37">
        <f>VLOOKUP(F39,[1]Mayo2017!$J$7:$J$250,1,0)-F39</f>
        <v>0</v>
      </c>
      <c r="K39" s="37"/>
    </row>
    <row r="40" spans="1:17" s="39" customFormat="1" x14ac:dyDescent="0.25">
      <c r="B40" s="40">
        <v>42886</v>
      </c>
      <c r="C40" s="32" t="s">
        <v>26</v>
      </c>
      <c r="D40" s="41">
        <f t="shared" si="1"/>
        <v>1833.3333333333333</v>
      </c>
      <c r="E40" s="42">
        <v>6000</v>
      </c>
      <c r="F40" s="41">
        <v>11000000</v>
      </c>
      <c r="G40" s="56" t="s">
        <v>9</v>
      </c>
      <c r="H40" s="43" t="s">
        <v>16</v>
      </c>
      <c r="I40" s="36"/>
      <c r="J40" s="37">
        <f>VLOOKUP(F40,[1]Mayo2017!$J$7:$J$250,1,0)-F40</f>
        <v>0</v>
      </c>
      <c r="K40" s="37"/>
    </row>
    <row r="41" spans="1:17" s="39" customFormat="1" x14ac:dyDescent="0.25">
      <c r="B41" s="40">
        <v>42886</v>
      </c>
      <c r="C41" s="32" t="s">
        <v>26</v>
      </c>
      <c r="D41" s="41">
        <f t="shared" si="1"/>
        <v>2000</v>
      </c>
      <c r="E41" s="42">
        <v>6000</v>
      </c>
      <c r="F41" s="41">
        <v>12000000</v>
      </c>
      <c r="G41" s="56" t="s">
        <v>9</v>
      </c>
      <c r="H41" s="43"/>
      <c r="I41" s="36"/>
      <c r="J41" s="37">
        <f>VLOOKUP(F41,[1]Mayo2017!$J$7:$J$250,1,0)-F41</f>
        <v>0</v>
      </c>
      <c r="K41" s="37"/>
    </row>
    <row r="42" spans="1:17" s="39" customFormat="1" x14ac:dyDescent="0.25">
      <c r="B42" s="40">
        <v>42888</v>
      </c>
      <c r="C42" s="32" t="s">
        <v>26</v>
      </c>
      <c r="D42" s="41">
        <f t="shared" si="1"/>
        <v>26000</v>
      </c>
      <c r="E42" s="42">
        <v>6000</v>
      </c>
      <c r="F42" s="41">
        <v>156000000</v>
      </c>
      <c r="G42" s="56" t="s">
        <v>10</v>
      </c>
      <c r="H42" s="43"/>
      <c r="J42" s="37"/>
      <c r="K42" s="37"/>
    </row>
    <row r="43" spans="1:17" x14ac:dyDescent="0.25">
      <c r="B43" s="40">
        <v>42888</v>
      </c>
      <c r="C43" s="32" t="s">
        <v>26</v>
      </c>
      <c r="D43" s="33">
        <f t="shared" si="1"/>
        <v>4000</v>
      </c>
      <c r="E43" s="42">
        <v>6000</v>
      </c>
      <c r="F43" s="33">
        <v>24000000</v>
      </c>
      <c r="G43" s="56" t="s">
        <v>10</v>
      </c>
      <c r="H43" s="35"/>
      <c r="J43" s="37"/>
      <c r="K43" s="37"/>
    </row>
    <row r="44" spans="1:17" x14ac:dyDescent="0.25">
      <c r="B44" s="31">
        <v>42891</v>
      </c>
      <c r="C44" s="32" t="s">
        <v>26</v>
      </c>
      <c r="D44" s="41">
        <f t="shared" si="1"/>
        <v>25477.707006369426</v>
      </c>
      <c r="E44" s="34">
        <v>6280</v>
      </c>
      <c r="F44" s="41">
        <v>160000000</v>
      </c>
      <c r="G44" s="56" t="s">
        <v>9</v>
      </c>
      <c r="H44" s="35"/>
      <c r="J44" s="37"/>
      <c r="K44" s="37"/>
    </row>
    <row r="45" spans="1:17" x14ac:dyDescent="0.25">
      <c r="B45" s="31">
        <v>42891</v>
      </c>
      <c r="C45" s="32" t="s">
        <v>26</v>
      </c>
      <c r="D45" s="41">
        <f t="shared" si="1"/>
        <v>22292.993630573248</v>
      </c>
      <c r="E45" s="34">
        <v>6280</v>
      </c>
      <c r="F45" s="41">
        <v>140000000</v>
      </c>
      <c r="G45" s="56" t="s">
        <v>9</v>
      </c>
      <c r="H45" s="35"/>
      <c r="J45" s="37"/>
      <c r="K45" s="37"/>
    </row>
    <row r="46" spans="1:17" x14ac:dyDescent="0.25">
      <c r="B46" s="31">
        <v>42891</v>
      </c>
      <c r="C46" s="32" t="s">
        <v>26</v>
      </c>
      <c r="D46" s="33">
        <f t="shared" si="1"/>
        <v>2229.2993630573246</v>
      </c>
      <c r="E46" s="34">
        <v>6280</v>
      </c>
      <c r="F46" s="33">
        <v>14000000</v>
      </c>
      <c r="G46" s="56" t="s">
        <v>9</v>
      </c>
      <c r="H46" s="35"/>
      <c r="J46" s="37"/>
      <c r="K46" s="37"/>
    </row>
    <row r="47" spans="1:17" x14ac:dyDescent="0.25">
      <c r="B47" s="31">
        <v>42893</v>
      </c>
      <c r="C47" s="11" t="s">
        <v>24</v>
      </c>
      <c r="D47" s="33">
        <f t="shared" si="1"/>
        <v>-4849.159953821656</v>
      </c>
      <c r="E47" s="34">
        <v>6280</v>
      </c>
      <c r="F47" s="33">
        <v>-30452724.510000002</v>
      </c>
      <c r="G47" s="55"/>
      <c r="H47" s="35" t="s">
        <v>17</v>
      </c>
    </row>
    <row r="48" spans="1:17" x14ac:dyDescent="0.25">
      <c r="B48" s="31">
        <v>42894</v>
      </c>
      <c r="C48" s="32" t="s">
        <v>26</v>
      </c>
      <c r="D48" s="33">
        <f t="shared" si="1"/>
        <v>23006.134969325154</v>
      </c>
      <c r="E48" s="45">
        <v>6520</v>
      </c>
      <c r="F48" s="33">
        <v>150000000</v>
      </c>
      <c r="G48" s="56" t="s">
        <v>9</v>
      </c>
      <c r="H48" s="35"/>
      <c r="J48" s="37"/>
      <c r="K48" s="37"/>
    </row>
    <row r="49" spans="2:11" x14ac:dyDescent="0.25">
      <c r="B49" s="31">
        <v>42894</v>
      </c>
      <c r="C49" s="32" t="s">
        <v>26</v>
      </c>
      <c r="D49" s="33">
        <f t="shared" si="1"/>
        <v>26993.865030674846</v>
      </c>
      <c r="E49" s="45">
        <v>6520</v>
      </c>
      <c r="F49" s="33">
        <v>176000000</v>
      </c>
      <c r="G49" s="56" t="s">
        <v>9</v>
      </c>
      <c r="H49" s="35"/>
      <c r="J49" s="37"/>
      <c r="K49" s="37"/>
    </row>
    <row r="50" spans="2:11" x14ac:dyDescent="0.25">
      <c r="B50" s="31">
        <v>42894</v>
      </c>
      <c r="C50" s="11" t="s">
        <v>41</v>
      </c>
      <c r="D50" s="33">
        <f t="shared" si="1"/>
        <v>16135.734653374233</v>
      </c>
      <c r="E50" s="45">
        <v>6520</v>
      </c>
      <c r="F50" s="33">
        <v>105204989.94</v>
      </c>
      <c r="G50" s="57"/>
      <c r="H50" s="35" t="s">
        <v>18</v>
      </c>
      <c r="I50" s="10" t="s">
        <v>36</v>
      </c>
    </row>
    <row r="51" spans="2:11" x14ac:dyDescent="0.25">
      <c r="B51" s="31">
        <v>42894</v>
      </c>
      <c r="C51" s="11" t="s">
        <v>41</v>
      </c>
      <c r="D51" s="33">
        <f t="shared" si="1"/>
        <v>12738.172550613497</v>
      </c>
      <c r="E51" s="45">
        <v>6520</v>
      </c>
      <c r="F51" s="33">
        <v>83052885.030000001</v>
      </c>
      <c r="G51" s="55"/>
      <c r="H51" s="35" t="s">
        <v>19</v>
      </c>
      <c r="I51" s="10" t="s">
        <v>36</v>
      </c>
    </row>
    <row r="52" spans="2:11" x14ac:dyDescent="0.25">
      <c r="B52" s="31">
        <v>42895</v>
      </c>
      <c r="C52" s="11" t="s">
        <v>24</v>
      </c>
      <c r="D52" s="33">
        <f t="shared" si="1"/>
        <v>-5916.4360398772997</v>
      </c>
      <c r="E52" s="45">
        <v>6520</v>
      </c>
      <c r="F52" s="33">
        <v>-38575162.979999997</v>
      </c>
      <c r="G52" s="55"/>
      <c r="H52" s="35" t="s">
        <v>20</v>
      </c>
    </row>
    <row r="53" spans="2:11" x14ac:dyDescent="0.25">
      <c r="B53" s="31">
        <v>42895</v>
      </c>
      <c r="C53" s="32" t="s">
        <v>26</v>
      </c>
      <c r="D53" s="33">
        <f t="shared" si="1"/>
        <v>30000</v>
      </c>
      <c r="E53" s="45">
        <v>7000</v>
      </c>
      <c r="F53" s="33">
        <v>210000000</v>
      </c>
      <c r="G53" s="56" t="s">
        <v>9</v>
      </c>
      <c r="H53" s="35"/>
      <c r="J53" s="37"/>
      <c r="K53" s="37"/>
    </row>
    <row r="54" spans="2:11" x14ac:dyDescent="0.25">
      <c r="B54" s="31">
        <v>42899</v>
      </c>
      <c r="C54" s="32" t="s">
        <v>26</v>
      </c>
      <c r="D54" s="33">
        <v>50000</v>
      </c>
      <c r="E54" s="45">
        <v>7490</v>
      </c>
      <c r="F54" s="33">
        <f>E54*D54</f>
        <v>374500000</v>
      </c>
      <c r="G54" s="56" t="s">
        <v>9</v>
      </c>
      <c r="H54" s="35"/>
      <c r="J54" s="37"/>
      <c r="K54" s="37"/>
    </row>
    <row r="55" spans="2:11" x14ac:dyDescent="0.25">
      <c r="B55" s="31">
        <v>42901</v>
      </c>
      <c r="C55" s="32" t="s">
        <v>26</v>
      </c>
      <c r="D55" s="41">
        <v>10000</v>
      </c>
      <c r="E55" s="45">
        <v>7700</v>
      </c>
      <c r="F55" s="41">
        <f>E55*D55</f>
        <v>77000000</v>
      </c>
      <c r="G55" s="56" t="s">
        <v>9</v>
      </c>
      <c r="J55" s="37"/>
      <c r="K55" s="37"/>
    </row>
    <row r="56" spans="2:11" x14ac:dyDescent="0.25">
      <c r="B56" s="31">
        <v>42901</v>
      </c>
      <c r="C56" s="32" t="s">
        <v>26</v>
      </c>
      <c r="D56" s="41">
        <f>+F56/E56</f>
        <v>10025.380710659898</v>
      </c>
      <c r="E56" s="46">
        <v>7880</v>
      </c>
      <c r="F56" s="41">
        <v>79000000</v>
      </c>
      <c r="G56" s="56" t="s">
        <v>9</v>
      </c>
      <c r="H56" s="35"/>
      <c r="J56" s="37"/>
      <c r="K56" s="37"/>
    </row>
    <row r="57" spans="2:11" x14ac:dyDescent="0.25">
      <c r="B57" s="31">
        <v>42901</v>
      </c>
      <c r="C57" s="3" t="s">
        <v>41</v>
      </c>
      <c r="D57" s="33">
        <f>+-14000</f>
        <v>-14000</v>
      </c>
      <c r="E57" s="45">
        <v>7900</v>
      </c>
      <c r="F57" s="33">
        <f>E57*D57</f>
        <v>-110600000</v>
      </c>
      <c r="G57" s="56" t="s">
        <v>9</v>
      </c>
      <c r="H57" s="35" t="s">
        <v>21</v>
      </c>
      <c r="I57" s="38" t="s">
        <v>35</v>
      </c>
    </row>
    <row r="58" spans="2:11" x14ac:dyDescent="0.25">
      <c r="B58" s="31">
        <v>42902</v>
      </c>
      <c r="C58" s="32" t="s">
        <v>26</v>
      </c>
      <c r="D58" s="33">
        <f>F58/E58</f>
        <v>9879.5180722891564</v>
      </c>
      <c r="E58" s="45">
        <v>8300</v>
      </c>
      <c r="F58" s="33">
        <v>82000000</v>
      </c>
      <c r="G58" s="56" t="s">
        <v>9</v>
      </c>
      <c r="H58" s="35"/>
      <c r="J58" s="37"/>
      <c r="K58" s="37"/>
    </row>
    <row r="59" spans="2:11" x14ac:dyDescent="0.25">
      <c r="B59" s="31">
        <v>42902</v>
      </c>
      <c r="C59" s="32" t="s">
        <v>26</v>
      </c>
      <c r="D59" s="33">
        <f>F59/E59</f>
        <v>120.48192771084338</v>
      </c>
      <c r="E59" s="45">
        <v>8300</v>
      </c>
      <c r="F59" s="33">
        <v>1000000</v>
      </c>
      <c r="G59" s="56" t="s">
        <v>9</v>
      </c>
      <c r="H59" s="36"/>
      <c r="I59" s="36"/>
      <c r="J59" s="37"/>
      <c r="K59" s="37"/>
    </row>
    <row r="60" spans="2:11" x14ac:dyDescent="0.25">
      <c r="B60" s="31">
        <v>42907</v>
      </c>
      <c r="C60" s="32" t="s">
        <v>26</v>
      </c>
      <c r="D60" s="47">
        <v>20000</v>
      </c>
      <c r="E60" s="45">
        <v>8290</v>
      </c>
      <c r="F60" s="33">
        <f>E60*D60</f>
        <v>165800000</v>
      </c>
      <c r="G60" s="56" t="s">
        <v>9</v>
      </c>
      <c r="H60" s="35"/>
      <c r="J60" s="37"/>
      <c r="K60" s="37"/>
    </row>
    <row r="61" spans="2:11" x14ac:dyDescent="0.25">
      <c r="B61" s="31">
        <v>42907</v>
      </c>
      <c r="C61" s="11" t="s">
        <v>41</v>
      </c>
      <c r="D61" s="47">
        <f>F61/E61</f>
        <v>17219.167149577803</v>
      </c>
      <c r="E61" s="45">
        <v>8290</v>
      </c>
      <c r="F61" s="33">
        <v>142746895.66999999</v>
      </c>
      <c r="G61" s="57"/>
      <c r="H61" s="35" t="s">
        <v>23</v>
      </c>
      <c r="I61" s="10" t="s">
        <v>36</v>
      </c>
    </row>
    <row r="62" spans="2:11" x14ac:dyDescent="0.25">
      <c r="B62" s="31">
        <v>42908</v>
      </c>
      <c r="C62" s="32" t="s">
        <v>26</v>
      </c>
      <c r="D62" s="47">
        <v>30000</v>
      </c>
      <c r="E62" s="45">
        <v>8300</v>
      </c>
      <c r="F62" s="33">
        <f>E62*D62</f>
        <v>249000000</v>
      </c>
      <c r="G62" s="56" t="s">
        <v>9</v>
      </c>
      <c r="H62" s="35"/>
      <c r="J62" s="37"/>
      <c r="K62" s="37"/>
    </row>
    <row r="63" spans="2:11" x14ac:dyDescent="0.25">
      <c r="B63" s="31">
        <v>42909</v>
      </c>
      <c r="C63" s="32" t="s">
        <v>26</v>
      </c>
      <c r="D63" s="47">
        <v>10000</v>
      </c>
      <c r="E63" s="45">
        <v>8300</v>
      </c>
      <c r="F63" s="33">
        <v>83000000</v>
      </c>
      <c r="G63" s="56" t="s">
        <v>9</v>
      </c>
      <c r="H63" s="35"/>
      <c r="J63" s="37"/>
      <c r="K63" s="37"/>
    </row>
    <row r="64" spans="2:11" x14ac:dyDescent="0.25">
      <c r="B64" s="31">
        <v>42912</v>
      </c>
      <c r="C64" s="32" t="s">
        <v>8</v>
      </c>
      <c r="D64" s="47">
        <f>F64/E64</f>
        <v>30000</v>
      </c>
      <c r="E64" s="45">
        <v>8100</v>
      </c>
      <c r="F64" s="33">
        <v>243000000</v>
      </c>
      <c r="G64" s="56" t="s">
        <v>9</v>
      </c>
      <c r="H64" s="48"/>
      <c r="I64" s="36"/>
    </row>
    <row r="65" spans="1:21" x14ac:dyDescent="0.25">
      <c r="B65" s="31">
        <v>42915</v>
      </c>
      <c r="C65" s="32" t="s">
        <v>8</v>
      </c>
      <c r="D65" s="47">
        <f>F65/E65</f>
        <v>40000</v>
      </c>
      <c r="E65" s="45">
        <v>7985</v>
      </c>
      <c r="F65" s="41">
        <v>319400000</v>
      </c>
      <c r="G65" s="56" t="s">
        <v>9</v>
      </c>
    </row>
    <row r="66" spans="1:21" x14ac:dyDescent="0.25">
      <c r="B66" s="31">
        <v>42916</v>
      </c>
      <c r="C66" s="11" t="s">
        <v>24</v>
      </c>
      <c r="D66" s="33">
        <f>F66/E66</f>
        <v>-6554.8564077645588</v>
      </c>
      <c r="E66" s="45">
        <v>7985</v>
      </c>
      <c r="F66" s="33">
        <f>52340528.416*-1</f>
        <v>-52340528.416000001</v>
      </c>
      <c r="G66" s="55"/>
      <c r="H66" s="35" t="s">
        <v>25</v>
      </c>
      <c r="I66" s="36"/>
    </row>
    <row r="67" spans="1:21" x14ac:dyDescent="0.25">
      <c r="B67" s="31">
        <v>42916</v>
      </c>
      <c r="C67" s="11" t="s">
        <v>41</v>
      </c>
      <c r="D67" s="47">
        <f>F67/E67</f>
        <v>20576.414830306825</v>
      </c>
      <c r="E67" s="45">
        <v>7985</v>
      </c>
      <c r="F67" s="33">
        <v>164302672.41999999</v>
      </c>
      <c r="G67" s="57"/>
      <c r="H67" s="35" t="s">
        <v>27</v>
      </c>
      <c r="I67" s="10" t="s">
        <v>36</v>
      </c>
    </row>
    <row r="68" spans="1:21" x14ac:dyDescent="0.25">
      <c r="B68" s="31">
        <v>42919</v>
      </c>
      <c r="C68" s="32" t="s">
        <v>8</v>
      </c>
      <c r="D68" s="47">
        <v>20000</v>
      </c>
      <c r="E68" s="45">
        <v>7700</v>
      </c>
      <c r="F68" s="33">
        <f>E68*D68</f>
        <v>154000000</v>
      </c>
      <c r="G68" s="56" t="s">
        <v>9</v>
      </c>
      <c r="H68" s="48"/>
      <c r="I68" s="36"/>
    </row>
    <row r="69" spans="1:21" x14ac:dyDescent="0.25">
      <c r="B69" s="31">
        <v>42921</v>
      </c>
      <c r="C69" s="32" t="s">
        <v>8</v>
      </c>
      <c r="D69" s="47">
        <v>10000</v>
      </c>
      <c r="E69" s="45">
        <v>7690</v>
      </c>
      <c r="F69" s="33">
        <f>E69*D69</f>
        <v>76900000</v>
      </c>
      <c r="G69" s="56" t="s">
        <v>9</v>
      </c>
    </row>
    <row r="70" spans="1:21" x14ac:dyDescent="0.25">
      <c r="B70" s="31">
        <v>42922</v>
      </c>
      <c r="C70" s="3" t="s">
        <v>41</v>
      </c>
      <c r="D70" s="33">
        <f>+-1*31000</f>
        <v>-31000</v>
      </c>
      <c r="E70" s="45">
        <v>7690</v>
      </c>
      <c r="F70" s="33">
        <f>D70*E70</f>
        <v>-238390000</v>
      </c>
      <c r="G70" s="56" t="s">
        <v>9</v>
      </c>
      <c r="H70" s="35" t="s">
        <v>21</v>
      </c>
      <c r="I70" s="38" t="s">
        <v>35</v>
      </c>
    </row>
    <row r="71" spans="1:21" x14ac:dyDescent="0.25">
      <c r="B71" s="31">
        <v>42923</v>
      </c>
      <c r="C71" s="32" t="s">
        <v>26</v>
      </c>
      <c r="D71" s="47">
        <v>20000</v>
      </c>
      <c r="E71" s="45">
        <v>7680</v>
      </c>
      <c r="F71" s="33">
        <f>E71*D71</f>
        <v>153600000</v>
      </c>
      <c r="G71" s="56" t="s">
        <v>9</v>
      </c>
      <c r="H71" s="36"/>
      <c r="I71" s="36"/>
      <c r="J71" s="37" t="e">
        <f>VLOOKUP(F71,[1]Julio2017!$J$7:$J$280,1,0)-F71</f>
        <v>#N/A</v>
      </c>
      <c r="K71" s="37"/>
    </row>
    <row r="72" spans="1:21" x14ac:dyDescent="0.25">
      <c r="B72" s="31">
        <v>42927</v>
      </c>
      <c r="C72" s="32" t="s">
        <v>8</v>
      </c>
      <c r="D72" s="47">
        <v>20000</v>
      </c>
      <c r="E72" s="45">
        <v>7600</v>
      </c>
      <c r="F72" s="33">
        <f>E72*D72</f>
        <v>152000000</v>
      </c>
      <c r="G72" s="56" t="s">
        <v>9</v>
      </c>
      <c r="H72" s="35"/>
    </row>
    <row r="73" spans="1:21" x14ac:dyDescent="0.25">
      <c r="B73" s="31">
        <v>42929</v>
      </c>
      <c r="C73" s="11" t="s">
        <v>41</v>
      </c>
      <c r="D73" s="47">
        <f>F73/E73</f>
        <v>3661.5519413173652</v>
      </c>
      <c r="E73" s="45">
        <v>8350</v>
      </c>
      <c r="F73" s="33">
        <v>30573958.710000001</v>
      </c>
      <c r="G73" s="56"/>
      <c r="H73" s="35" t="s">
        <v>28</v>
      </c>
      <c r="I73" s="10" t="s">
        <v>36</v>
      </c>
    </row>
    <row r="74" spans="1:21" x14ac:dyDescent="0.25">
      <c r="B74" s="31">
        <v>42930</v>
      </c>
      <c r="C74" s="32" t="s">
        <v>8</v>
      </c>
      <c r="D74" s="47">
        <v>10000</v>
      </c>
      <c r="E74" s="45">
        <v>8350</v>
      </c>
      <c r="F74" s="41">
        <f>E74*D74</f>
        <v>83500000</v>
      </c>
      <c r="G74" s="56" t="s">
        <v>9</v>
      </c>
    </row>
    <row r="75" spans="1:21" x14ac:dyDescent="0.25">
      <c r="A75" s="49"/>
      <c r="B75" s="31">
        <v>42934</v>
      </c>
      <c r="C75" s="10" t="s">
        <v>41</v>
      </c>
      <c r="D75" s="47">
        <f>F75/E75</f>
        <v>5283.686008353222</v>
      </c>
      <c r="E75" s="45">
        <v>8380</v>
      </c>
      <c r="F75" s="41">
        <v>44277288.75</v>
      </c>
      <c r="G75" s="55"/>
      <c r="H75" s="35" t="s">
        <v>32</v>
      </c>
      <c r="I75" s="10" t="s">
        <v>36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</row>
    <row r="76" spans="1:21" x14ac:dyDescent="0.25">
      <c r="B76" s="31">
        <v>42935</v>
      </c>
      <c r="C76" s="32" t="s">
        <v>8</v>
      </c>
      <c r="D76" s="47">
        <v>25000</v>
      </c>
      <c r="E76" s="45">
        <v>8380</v>
      </c>
      <c r="F76" s="41">
        <f>E76*D76</f>
        <v>209500000</v>
      </c>
      <c r="G76" s="56" t="s">
        <v>9</v>
      </c>
    </row>
    <row r="77" spans="1:21" x14ac:dyDescent="0.25">
      <c r="B77" s="31">
        <v>42936</v>
      </c>
      <c r="C77" s="11" t="s">
        <v>26</v>
      </c>
      <c r="D77" s="33">
        <f>20000</f>
        <v>20000</v>
      </c>
      <c r="E77" s="45">
        <v>8370</v>
      </c>
      <c r="F77" s="33">
        <f>D77*E77</f>
        <v>167400000</v>
      </c>
      <c r="G77" s="56" t="s">
        <v>9</v>
      </c>
      <c r="H77" s="35"/>
      <c r="J77" s="37" t="e">
        <f>VLOOKUP(F77,[1]Julio2017!$J$7:$J$280,1,0)-F77</f>
        <v>#N/A</v>
      </c>
      <c r="K77" s="37"/>
    </row>
    <row r="78" spans="1:21" x14ac:dyDescent="0.25">
      <c r="B78" s="31">
        <v>42936</v>
      </c>
      <c r="C78" s="10" t="s">
        <v>41</v>
      </c>
      <c r="D78" s="33">
        <f>20000*-1</f>
        <v>-20000</v>
      </c>
      <c r="E78" s="45">
        <v>8370</v>
      </c>
      <c r="F78" s="33">
        <f>D78*E78</f>
        <v>-167400000</v>
      </c>
      <c r="G78" s="56"/>
      <c r="H78" s="35" t="s">
        <v>21</v>
      </c>
      <c r="I78" s="38" t="s">
        <v>35</v>
      </c>
    </row>
    <row r="79" spans="1:21" x14ac:dyDescent="0.25">
      <c r="B79" s="31">
        <v>42937</v>
      </c>
      <c r="C79" s="11" t="s">
        <v>26</v>
      </c>
      <c r="D79" s="47">
        <v>10000</v>
      </c>
      <c r="E79" s="45">
        <v>8570</v>
      </c>
      <c r="F79" s="41">
        <v>85700000</v>
      </c>
      <c r="G79" s="56" t="s">
        <v>9</v>
      </c>
      <c r="J79" s="37">
        <f>VLOOKUP(F79,[1]Julio2017!$J$7:$J$280,1,0)-F79</f>
        <v>0</v>
      </c>
      <c r="K79" s="37"/>
    </row>
    <row r="80" spans="1:21" x14ac:dyDescent="0.25">
      <c r="B80" s="31">
        <v>42937</v>
      </c>
      <c r="C80" s="11" t="s">
        <v>24</v>
      </c>
      <c r="D80" s="33">
        <f t="shared" ref="D80:D93" si="2">F80/E80</f>
        <v>-7061.0400490081674</v>
      </c>
      <c r="E80" s="45">
        <v>8570</v>
      </c>
      <c r="F80" s="33">
        <f>60513113.22*-1</f>
        <v>-60513113.219999999</v>
      </c>
      <c r="G80" s="57"/>
      <c r="H80" s="35" t="s">
        <v>31</v>
      </c>
    </row>
    <row r="81" spans="2:11" x14ac:dyDescent="0.25">
      <c r="B81" s="31">
        <v>42937</v>
      </c>
      <c r="C81" s="11" t="s">
        <v>24</v>
      </c>
      <c r="D81" s="33">
        <f t="shared" si="2"/>
        <v>-1308.1040291715285</v>
      </c>
      <c r="E81" s="45">
        <v>8570</v>
      </c>
      <c r="F81" s="33">
        <f>11210451.53*-1</f>
        <v>-11210451.529999999</v>
      </c>
      <c r="G81" s="57"/>
      <c r="H81" s="35" t="s">
        <v>33</v>
      </c>
    </row>
    <row r="82" spans="2:11" x14ac:dyDescent="0.25">
      <c r="B82" s="31">
        <v>42941</v>
      </c>
      <c r="C82" s="11" t="s">
        <v>26</v>
      </c>
      <c r="D82" s="47">
        <f t="shared" si="2"/>
        <v>2989.795918367347</v>
      </c>
      <c r="E82" s="45">
        <v>8820</v>
      </c>
      <c r="F82" s="47">
        <v>26370000</v>
      </c>
      <c r="G82" s="56" t="s">
        <v>9</v>
      </c>
      <c r="H82" s="35"/>
      <c r="J82" s="37" t="e">
        <f>VLOOKUP(F82,[1]Julio2017!$J$7:$J$280,1,0)-F82</f>
        <v>#N/A</v>
      </c>
      <c r="K82" s="37"/>
    </row>
    <row r="83" spans="2:11" x14ac:dyDescent="0.25">
      <c r="B83" s="31">
        <v>42941</v>
      </c>
      <c r="C83" s="11" t="s">
        <v>26</v>
      </c>
      <c r="D83" s="47">
        <f t="shared" si="2"/>
        <v>50000</v>
      </c>
      <c r="E83" s="45">
        <v>8720</v>
      </c>
      <c r="F83" s="47">
        <v>436000000</v>
      </c>
      <c r="G83" s="56" t="s">
        <v>9</v>
      </c>
      <c r="H83" s="35"/>
      <c r="J83" s="37">
        <f>VLOOKUP(F83,[1]Julio2017!$J$7:$J$280,1,0)-F83</f>
        <v>0</v>
      </c>
      <c r="K83" s="37"/>
    </row>
    <row r="84" spans="2:11" x14ac:dyDescent="0.25">
      <c r="B84" s="31">
        <v>42941</v>
      </c>
      <c r="C84" s="11" t="s">
        <v>24</v>
      </c>
      <c r="D84" s="33">
        <f t="shared" si="2"/>
        <v>-1860.6658119266056</v>
      </c>
      <c r="E84" s="45">
        <v>8720</v>
      </c>
      <c r="F84" s="33">
        <f>16225005.88*-1</f>
        <v>-16225005.880000001</v>
      </c>
      <c r="G84" s="57"/>
      <c r="H84" s="35" t="s">
        <v>33</v>
      </c>
    </row>
    <row r="85" spans="2:11" x14ac:dyDescent="0.25">
      <c r="B85" s="31">
        <v>42941</v>
      </c>
      <c r="C85" s="11" t="s">
        <v>8</v>
      </c>
      <c r="D85" s="33">
        <f t="shared" si="2"/>
        <v>2500</v>
      </c>
      <c r="E85" s="45">
        <v>8800</v>
      </c>
      <c r="F85" s="47">
        <v>22000000</v>
      </c>
      <c r="G85" s="56" t="s">
        <v>9</v>
      </c>
      <c r="H85" s="35"/>
    </row>
    <row r="86" spans="2:11" x14ac:dyDescent="0.25">
      <c r="B86" s="31">
        <v>42941</v>
      </c>
      <c r="C86" s="11" t="s">
        <v>41</v>
      </c>
      <c r="D86" s="33">
        <f t="shared" si="2"/>
        <v>4538.8114624999998</v>
      </c>
      <c r="E86" s="45">
        <v>8800</v>
      </c>
      <c r="F86" s="47">
        <v>39941540.869999997</v>
      </c>
      <c r="G86" s="56"/>
      <c r="H86" s="35" t="s">
        <v>42</v>
      </c>
      <c r="I86" s="10" t="s">
        <v>36</v>
      </c>
    </row>
    <row r="87" spans="2:11" x14ac:dyDescent="0.25">
      <c r="B87" s="31">
        <v>42944</v>
      </c>
      <c r="C87" s="11" t="s">
        <v>26</v>
      </c>
      <c r="D87" s="33">
        <f t="shared" si="2"/>
        <v>30000</v>
      </c>
      <c r="E87" s="45">
        <v>9700</v>
      </c>
      <c r="F87" s="47">
        <v>291000000</v>
      </c>
      <c r="G87" s="56" t="s">
        <v>9</v>
      </c>
      <c r="H87" s="35"/>
      <c r="J87" s="37">
        <f>VLOOKUP(F87,[1]Julio2017!$J$7:$J$280,1,0)-F87</f>
        <v>0</v>
      </c>
      <c r="K87" s="37"/>
    </row>
    <row r="88" spans="2:11" x14ac:dyDescent="0.25">
      <c r="B88" s="31">
        <v>42944</v>
      </c>
      <c r="C88" s="11" t="s">
        <v>26</v>
      </c>
      <c r="D88" s="33">
        <f t="shared" si="2"/>
        <v>4123.7113402061859</v>
      </c>
      <c r="E88" s="45">
        <v>9700</v>
      </c>
      <c r="F88" s="47">
        <v>40000000</v>
      </c>
      <c r="G88" s="56" t="s">
        <v>9</v>
      </c>
      <c r="H88" s="35"/>
      <c r="J88" s="37">
        <f>VLOOKUP(F88,[1]Julio2017!$J$7:$J$280,1,0)-F88</f>
        <v>0</v>
      </c>
      <c r="K88" s="37"/>
    </row>
    <row r="89" spans="2:11" x14ac:dyDescent="0.25">
      <c r="B89" s="31">
        <v>42948</v>
      </c>
      <c r="C89" s="11" t="s">
        <v>26</v>
      </c>
      <c r="D89" s="33">
        <f t="shared" si="2"/>
        <v>30000</v>
      </c>
      <c r="E89" s="45">
        <v>11085</v>
      </c>
      <c r="F89" s="47">
        <v>332550000</v>
      </c>
      <c r="G89" s="56" t="s">
        <v>9</v>
      </c>
      <c r="J89" s="37"/>
      <c r="K89" s="37"/>
    </row>
    <row r="90" spans="2:11" x14ac:dyDescent="0.25">
      <c r="B90" s="31">
        <v>42948</v>
      </c>
      <c r="C90" s="11" t="s">
        <v>26</v>
      </c>
      <c r="D90" s="33">
        <f t="shared" si="2"/>
        <v>1470.5882352941176</v>
      </c>
      <c r="E90" s="45">
        <v>11900</v>
      </c>
      <c r="F90" s="47">
        <v>17500000</v>
      </c>
      <c r="G90" s="56" t="s">
        <v>9</v>
      </c>
      <c r="J90" s="37"/>
      <c r="K90" s="37"/>
    </row>
    <row r="91" spans="2:11" x14ac:dyDescent="0.25">
      <c r="B91" s="31">
        <v>42948</v>
      </c>
      <c r="C91" s="11" t="s">
        <v>26</v>
      </c>
      <c r="D91" s="33">
        <f t="shared" si="2"/>
        <v>1352.9411764705883</v>
      </c>
      <c r="E91" s="45">
        <v>11900</v>
      </c>
      <c r="F91" s="47">
        <v>16100000</v>
      </c>
      <c r="G91" s="56" t="s">
        <v>9</v>
      </c>
      <c r="H91" s="35"/>
      <c r="J91" s="37"/>
      <c r="K91" s="37"/>
    </row>
    <row r="92" spans="2:11" x14ac:dyDescent="0.25">
      <c r="B92" s="31">
        <v>42948</v>
      </c>
      <c r="C92" s="11" t="s">
        <v>26</v>
      </c>
      <c r="D92" s="33">
        <f t="shared" si="2"/>
        <v>8700</v>
      </c>
      <c r="E92" s="45">
        <v>11900</v>
      </c>
      <c r="F92" s="47">
        <v>103530000</v>
      </c>
      <c r="G92" s="56" t="s">
        <v>9</v>
      </c>
      <c r="J92" s="37"/>
      <c r="K92" s="37"/>
    </row>
    <row r="93" spans="2:11" x14ac:dyDescent="0.25">
      <c r="B93" s="31">
        <v>42948</v>
      </c>
      <c r="C93" s="11" t="s">
        <v>26</v>
      </c>
      <c r="D93" s="33">
        <f t="shared" si="2"/>
        <v>6300</v>
      </c>
      <c r="E93" s="45">
        <v>11900</v>
      </c>
      <c r="F93" s="47">
        <v>74970000</v>
      </c>
      <c r="G93" s="56" t="s">
        <v>9</v>
      </c>
      <c r="J93" s="37"/>
      <c r="K93" s="37"/>
    </row>
    <row r="94" spans="2:11" x14ac:dyDescent="0.25">
      <c r="B94" s="31">
        <v>42947</v>
      </c>
      <c r="C94" s="11" t="s">
        <v>41</v>
      </c>
      <c r="D94" s="50">
        <v>7362.1057882352898</v>
      </c>
      <c r="E94" s="45">
        <v>9700</v>
      </c>
      <c r="F94" s="47">
        <v>87609058.879999995</v>
      </c>
      <c r="G94" s="55"/>
      <c r="H94" s="35" t="s">
        <v>37</v>
      </c>
      <c r="I94" s="10" t="s">
        <v>36</v>
      </c>
    </row>
    <row r="95" spans="2:11" x14ac:dyDescent="0.25">
      <c r="B95" s="31">
        <v>42951</v>
      </c>
      <c r="C95" s="11" t="s">
        <v>24</v>
      </c>
      <c r="D95" s="33">
        <f t="shared" ref="D95" si="3">F95/E95</f>
        <v>-2699.4387899159665</v>
      </c>
      <c r="E95" s="45">
        <v>11900</v>
      </c>
      <c r="F95" s="33">
        <f>32123321.6*-1</f>
        <v>-32123321.600000001</v>
      </c>
      <c r="G95" s="57"/>
      <c r="H95" s="35" t="s">
        <v>33</v>
      </c>
    </row>
    <row r="96" spans="2:11" x14ac:dyDescent="0.25">
      <c r="B96" s="31">
        <v>42951</v>
      </c>
      <c r="C96" s="10" t="s">
        <v>41</v>
      </c>
      <c r="D96" s="33">
        <f>14533.61*-1</f>
        <v>-14533.61</v>
      </c>
      <c r="E96" s="45">
        <v>11900</v>
      </c>
      <c r="F96" s="33">
        <f>D96*E96</f>
        <v>-172949959</v>
      </c>
      <c r="G96" s="56"/>
      <c r="H96" s="35" t="s">
        <v>38</v>
      </c>
      <c r="I96" s="38" t="s">
        <v>35</v>
      </c>
    </row>
    <row r="97" spans="2:10" x14ac:dyDescent="0.25">
      <c r="B97" s="31">
        <v>42951</v>
      </c>
      <c r="C97" s="11" t="s">
        <v>24</v>
      </c>
      <c r="D97" s="33">
        <f t="shared" ref="D97:D102" si="4">F97/E97</f>
        <v>-1664.2308704545455</v>
      </c>
      <c r="E97" s="45">
        <v>8800</v>
      </c>
      <c r="F97" s="33">
        <f>14645231.66*-1</f>
        <v>-14645231.66</v>
      </c>
      <c r="G97" s="55"/>
      <c r="H97" s="35" t="s">
        <v>43</v>
      </c>
    </row>
    <row r="98" spans="2:10" ht="25.5" x14ac:dyDescent="0.25">
      <c r="B98" s="31">
        <v>42952</v>
      </c>
      <c r="C98" s="39" t="s">
        <v>41</v>
      </c>
      <c r="D98" s="33">
        <f>(4538.81)*-1</f>
        <v>-4538.8100000000004</v>
      </c>
      <c r="E98" s="45">
        <v>9700</v>
      </c>
      <c r="F98" s="33">
        <f>44026457*-1</f>
        <v>-44026457</v>
      </c>
      <c r="G98" s="55"/>
      <c r="H98" s="35" t="s">
        <v>44</v>
      </c>
      <c r="I98" s="38" t="s">
        <v>35</v>
      </c>
    </row>
    <row r="99" spans="2:10" x14ac:dyDescent="0.25">
      <c r="B99" s="31">
        <v>42954</v>
      </c>
      <c r="C99" s="32" t="s">
        <v>8</v>
      </c>
      <c r="D99" s="47">
        <f t="shared" si="4"/>
        <v>5072.9370393120389</v>
      </c>
      <c r="E99" s="45">
        <v>16280</v>
      </c>
      <c r="F99" s="47">
        <v>82587415</v>
      </c>
      <c r="G99" s="56" t="s">
        <v>9</v>
      </c>
      <c r="H99" s="35" t="s">
        <v>45</v>
      </c>
    </row>
    <row r="100" spans="2:10" x14ac:dyDescent="0.25">
      <c r="B100" s="31">
        <v>42954</v>
      </c>
      <c r="C100" s="32" t="s">
        <v>8</v>
      </c>
      <c r="D100" s="47">
        <f t="shared" si="4"/>
        <v>4966.672481572482</v>
      </c>
      <c r="E100" s="45">
        <v>16280</v>
      </c>
      <c r="F100" s="47">
        <v>80857428</v>
      </c>
      <c r="G100" s="56" t="s">
        <v>9</v>
      </c>
      <c r="H100" s="35" t="s">
        <v>45</v>
      </c>
    </row>
    <row r="101" spans="2:10" x14ac:dyDescent="0.25">
      <c r="B101" s="31">
        <v>42954</v>
      </c>
      <c r="C101" s="32" t="s">
        <v>8</v>
      </c>
      <c r="D101" s="47">
        <f t="shared" si="4"/>
        <v>4982.6717444717442</v>
      </c>
      <c r="E101" s="45">
        <v>16280</v>
      </c>
      <c r="F101" s="47">
        <v>81117896</v>
      </c>
      <c r="G101" s="56" t="s">
        <v>9</v>
      </c>
      <c r="H101" s="35" t="s">
        <v>46</v>
      </c>
    </row>
    <row r="102" spans="2:10" x14ac:dyDescent="0.25">
      <c r="B102" s="31">
        <v>42954</v>
      </c>
      <c r="C102" s="32" t="s">
        <v>8</v>
      </c>
      <c r="D102" s="47">
        <f t="shared" si="4"/>
        <v>4977.7187346437349</v>
      </c>
      <c r="E102" s="45">
        <v>16280</v>
      </c>
      <c r="F102" s="47">
        <v>81037261</v>
      </c>
      <c r="G102" s="56" t="s">
        <v>9</v>
      </c>
      <c r="H102" s="35" t="s">
        <v>46</v>
      </c>
    </row>
    <row r="103" spans="2:10" x14ac:dyDescent="0.25">
      <c r="B103" s="31">
        <v>42958</v>
      </c>
      <c r="C103" s="32" t="s">
        <v>8</v>
      </c>
      <c r="D103" s="47">
        <v>20000</v>
      </c>
      <c r="E103" s="45">
        <v>12000</v>
      </c>
      <c r="F103" s="47">
        <f>D103*E103</f>
        <v>240000000</v>
      </c>
      <c r="G103" s="55" t="s">
        <v>9</v>
      </c>
      <c r="H103" s="35" t="s">
        <v>46</v>
      </c>
      <c r="J103" s="37" t="e">
        <f>VLOOKUP(F103,[1]Mayo2017!$J$7:$J$250,1,0)-F103</f>
        <v>#N/A</v>
      </c>
    </row>
    <row r="104" spans="2:10" x14ac:dyDescent="0.25">
      <c r="B104" s="31">
        <v>42955</v>
      </c>
      <c r="C104" s="11" t="s">
        <v>41</v>
      </c>
      <c r="D104" s="47">
        <f>F104/E104</f>
        <v>6533.8577866611822</v>
      </c>
      <c r="E104" s="45">
        <v>16480.169999999998</v>
      </c>
      <c r="F104" s="47">
        <v>107679087.08</v>
      </c>
      <c r="G104" s="55"/>
      <c r="H104" s="35" t="s">
        <v>48</v>
      </c>
      <c r="I104" s="10" t="s">
        <v>36</v>
      </c>
    </row>
    <row r="105" spans="2:10" x14ac:dyDescent="0.25">
      <c r="B105" s="31">
        <v>42962</v>
      </c>
      <c r="C105" s="11" t="s">
        <v>26</v>
      </c>
      <c r="D105" s="47">
        <v>40000</v>
      </c>
      <c r="E105" s="45">
        <v>12694</v>
      </c>
      <c r="F105" s="47">
        <f>E105*D105</f>
        <v>507760000</v>
      </c>
      <c r="G105" s="55" t="s">
        <v>9</v>
      </c>
      <c r="H105" s="35"/>
    </row>
    <row r="106" spans="2:10" x14ac:dyDescent="0.25">
      <c r="B106" s="31">
        <v>42962</v>
      </c>
      <c r="C106" s="11" t="s">
        <v>24</v>
      </c>
      <c r="D106" s="33">
        <f t="shared" ref="D106:D109" si="5">F106/E106</f>
        <v>-2395.7042444784643</v>
      </c>
      <c r="E106" s="45">
        <v>16480.47</v>
      </c>
      <c r="F106" s="33">
        <f>39482331.93*-1</f>
        <v>-39482331.93</v>
      </c>
      <c r="G106" s="55"/>
      <c r="H106" s="35" t="s">
        <v>49</v>
      </c>
    </row>
    <row r="107" spans="2:10" x14ac:dyDescent="0.25">
      <c r="B107" s="31">
        <v>42962</v>
      </c>
      <c r="C107" s="11" t="s">
        <v>41</v>
      </c>
      <c r="D107" s="47">
        <f t="shared" si="5"/>
        <v>9152.8236693227864</v>
      </c>
      <c r="E107" s="45">
        <v>12894.75</v>
      </c>
      <c r="F107" s="47">
        <v>118023373.01000001</v>
      </c>
      <c r="G107" s="55"/>
      <c r="H107" s="35" t="s">
        <v>50</v>
      </c>
      <c r="I107" s="10" t="s">
        <v>36</v>
      </c>
    </row>
    <row r="108" spans="2:10" x14ac:dyDescent="0.25">
      <c r="B108" s="31">
        <v>42964</v>
      </c>
      <c r="C108" s="11" t="s">
        <v>24</v>
      </c>
      <c r="D108" s="33">
        <f t="shared" si="5"/>
        <v>-3356.035345392505</v>
      </c>
      <c r="E108" s="45">
        <v>12894.75</v>
      </c>
      <c r="F108" s="33">
        <v>-43275236.770000003</v>
      </c>
      <c r="G108" s="55"/>
      <c r="H108" s="35" t="s">
        <v>51</v>
      </c>
    </row>
    <row r="109" spans="2:10" x14ac:dyDescent="0.25">
      <c r="B109" s="31">
        <v>42965</v>
      </c>
      <c r="C109" s="11" t="s">
        <v>26</v>
      </c>
      <c r="D109" s="47">
        <f t="shared" si="5"/>
        <v>30000</v>
      </c>
      <c r="E109" s="34">
        <v>16050</v>
      </c>
      <c r="F109" s="47">
        <v>481500000</v>
      </c>
      <c r="G109" s="55" t="s">
        <v>9</v>
      </c>
      <c r="H109" s="35"/>
    </row>
    <row r="110" spans="2:10" x14ac:dyDescent="0.25">
      <c r="B110" s="31">
        <v>42934</v>
      </c>
      <c r="C110" s="11" t="s">
        <v>26</v>
      </c>
      <c r="D110" s="47">
        <v>22000</v>
      </c>
      <c r="E110" s="34">
        <v>16050</v>
      </c>
      <c r="F110" s="47">
        <f>D110*E110</f>
        <v>353100000</v>
      </c>
      <c r="G110" s="55"/>
      <c r="H110" s="35" t="s">
        <v>52</v>
      </c>
    </row>
    <row r="111" spans="2:10" x14ac:dyDescent="0.25">
      <c r="D111" s="47"/>
      <c r="E111" s="34"/>
      <c r="F111" s="47"/>
      <c r="G111" s="55"/>
      <c r="H111" s="35"/>
    </row>
    <row r="112" spans="2:10" x14ac:dyDescent="0.25">
      <c r="D112" s="47"/>
      <c r="E112" s="34"/>
      <c r="F112" s="47"/>
      <c r="G112" s="55"/>
      <c r="H112" s="35"/>
    </row>
    <row r="113" spans="4:8" x14ac:dyDescent="0.25">
      <c r="D113" s="47"/>
      <c r="E113" s="34"/>
      <c r="F113" s="47"/>
      <c r="G113" s="55"/>
      <c r="H113" s="35"/>
    </row>
    <row r="114" spans="4:8" x14ac:dyDescent="0.25">
      <c r="D114" s="51"/>
      <c r="E114" s="13"/>
      <c r="F114" s="51"/>
      <c r="G114" s="55"/>
      <c r="H114" s="35"/>
    </row>
    <row r="115" spans="4:8" x14ac:dyDescent="0.25">
      <c r="D115" s="51"/>
      <c r="E115" s="13"/>
      <c r="F115" s="51"/>
      <c r="G115" s="55"/>
      <c r="H115" s="35"/>
    </row>
    <row r="116" spans="4:8" x14ac:dyDescent="0.25">
      <c r="D116" s="51"/>
      <c r="E116" s="13"/>
      <c r="F116" s="51"/>
      <c r="G116" s="55"/>
      <c r="H116" s="35"/>
    </row>
    <row r="117" spans="4:8" x14ac:dyDescent="0.25">
      <c r="D117" s="51"/>
      <c r="E117" s="13"/>
      <c r="F117" s="51"/>
      <c r="G117" s="55"/>
      <c r="H117" s="35"/>
    </row>
    <row r="118" spans="4:8" x14ac:dyDescent="0.25">
      <c r="D118" s="51"/>
      <c r="E118" s="13"/>
      <c r="F118" s="51"/>
      <c r="G118" s="55"/>
      <c r="H118" s="35"/>
    </row>
    <row r="119" spans="4:8" x14ac:dyDescent="0.25">
      <c r="D119" s="51"/>
      <c r="E119" s="13"/>
      <c r="F119" s="51"/>
      <c r="G119" s="55"/>
      <c r="H119" s="35"/>
    </row>
    <row r="120" spans="4:8" x14ac:dyDescent="0.25">
      <c r="D120" s="51"/>
      <c r="E120" s="13"/>
      <c r="F120" s="51"/>
      <c r="G120" s="55"/>
      <c r="H120" s="35"/>
    </row>
    <row r="121" spans="4:8" x14ac:dyDescent="0.25">
      <c r="D121" s="51"/>
      <c r="E121" s="13"/>
      <c r="F121" s="51"/>
      <c r="G121" s="55"/>
      <c r="H121" s="35"/>
    </row>
    <row r="122" spans="4:8" x14ac:dyDescent="0.25">
      <c r="D122" s="51"/>
      <c r="E122" s="13"/>
      <c r="F122" s="51"/>
      <c r="G122" s="55"/>
      <c r="H122" s="35"/>
    </row>
    <row r="123" spans="4:8" x14ac:dyDescent="0.25">
      <c r="D123" s="51"/>
      <c r="E123" s="13"/>
      <c r="F123" s="51"/>
      <c r="G123" s="55"/>
      <c r="H123" s="35"/>
    </row>
    <row r="124" spans="4:8" x14ac:dyDescent="0.25">
      <c r="D124" s="51"/>
      <c r="E124" s="13"/>
      <c r="F124" s="51"/>
      <c r="G124" s="55"/>
      <c r="H124" s="35"/>
    </row>
    <row r="125" spans="4:8" x14ac:dyDescent="0.25">
      <c r="D125" s="51"/>
      <c r="E125" s="13"/>
      <c r="F125" s="51"/>
      <c r="G125" s="55"/>
      <c r="H125" s="35"/>
    </row>
    <row r="126" spans="4:8" x14ac:dyDescent="0.25">
      <c r="D126" s="51"/>
      <c r="E126" s="13"/>
      <c r="F126" s="51"/>
      <c r="G126" s="55"/>
      <c r="H126" s="35"/>
    </row>
    <row r="127" spans="4:8" x14ac:dyDescent="0.25">
      <c r="D127" s="51"/>
      <c r="E127" s="13"/>
      <c r="F127" s="51"/>
      <c r="G127" s="55"/>
      <c r="H127" s="35"/>
    </row>
    <row r="128" spans="4:8" x14ac:dyDescent="0.25">
      <c r="D128" s="51"/>
      <c r="E128" s="13"/>
      <c r="F128" s="51"/>
      <c r="G128" s="55"/>
      <c r="H128" s="35"/>
    </row>
    <row r="129" spans="4:8" x14ac:dyDescent="0.25">
      <c r="D129" s="51"/>
      <c r="E129" s="13"/>
      <c r="F129" s="51"/>
      <c r="G129" s="55"/>
      <c r="H129" s="35"/>
    </row>
    <row r="130" spans="4:8" x14ac:dyDescent="0.25">
      <c r="D130" s="51"/>
      <c r="E130" s="13"/>
      <c r="F130" s="51"/>
      <c r="G130" s="55"/>
      <c r="H130" s="35"/>
    </row>
    <row r="131" spans="4:8" x14ac:dyDescent="0.25">
      <c r="D131" s="51"/>
      <c r="E131" s="13"/>
      <c r="F131" s="51"/>
      <c r="G131" s="55"/>
      <c r="H131" s="35"/>
    </row>
    <row r="132" spans="4:8" x14ac:dyDescent="0.25">
      <c r="D132" s="51"/>
      <c r="E132" s="13"/>
      <c r="F132" s="51"/>
      <c r="G132" s="55"/>
      <c r="H132" s="35"/>
    </row>
    <row r="133" spans="4:8" x14ac:dyDescent="0.25">
      <c r="D133" s="51"/>
      <c r="E133" s="13"/>
      <c r="F133" s="51"/>
      <c r="G133" s="55"/>
      <c r="H133" s="35"/>
    </row>
    <row r="134" spans="4:8" x14ac:dyDescent="0.25">
      <c r="D134" s="51"/>
      <c r="E134" s="13"/>
      <c r="F134" s="51"/>
      <c r="G134" s="55"/>
      <c r="H134" s="35"/>
    </row>
    <row r="135" spans="4:8" x14ac:dyDescent="0.25">
      <c r="D135" s="51"/>
      <c r="E135" s="13"/>
      <c r="F135" s="51"/>
      <c r="G135" s="55"/>
      <c r="H135" s="35"/>
    </row>
    <row r="136" spans="4:8" x14ac:dyDescent="0.25">
      <c r="D136" s="51"/>
      <c r="E136" s="13"/>
      <c r="F136" s="51"/>
      <c r="G136" s="55"/>
      <c r="H136" s="35"/>
    </row>
    <row r="137" spans="4:8" x14ac:dyDescent="0.25">
      <c r="D137" s="51"/>
      <c r="E137" s="13"/>
      <c r="F137" s="51"/>
      <c r="G137" s="55"/>
      <c r="H137" s="35"/>
    </row>
    <row r="138" spans="4:8" x14ac:dyDescent="0.25">
      <c r="D138" s="51"/>
      <c r="E138" s="13"/>
      <c r="F138" s="51"/>
      <c r="G138" s="55"/>
      <c r="H138" s="35"/>
    </row>
    <row r="139" spans="4:8" x14ac:dyDescent="0.25">
      <c r="D139" s="51"/>
      <c r="E139" s="13"/>
      <c r="F139" s="51"/>
      <c r="G139" s="55"/>
      <c r="H139" s="35"/>
    </row>
    <row r="140" spans="4:8" x14ac:dyDescent="0.25">
      <c r="D140" s="51"/>
      <c r="E140" s="13"/>
      <c r="F140" s="51"/>
      <c r="G140" s="55"/>
      <c r="H140" s="35"/>
    </row>
    <row r="141" spans="4:8" x14ac:dyDescent="0.25">
      <c r="D141" s="51"/>
      <c r="E141" s="13"/>
      <c r="F141" s="51"/>
      <c r="G141" s="55"/>
      <c r="H141" s="35"/>
    </row>
    <row r="142" spans="4:8" x14ac:dyDescent="0.25">
      <c r="D142" s="51"/>
      <c r="E142" s="13"/>
      <c r="F142" s="51"/>
      <c r="G142" s="55"/>
      <c r="H142" s="35"/>
    </row>
    <row r="143" spans="4:8" x14ac:dyDescent="0.25">
      <c r="D143" s="51"/>
      <c r="E143" s="13"/>
      <c r="F143" s="51"/>
      <c r="G143" s="55"/>
      <c r="H143" s="35"/>
    </row>
    <row r="144" spans="4:8" x14ac:dyDescent="0.25">
      <c r="D144" s="51"/>
      <c r="E144" s="13"/>
      <c r="F144" s="51"/>
      <c r="G144" s="55"/>
      <c r="H144" s="35"/>
    </row>
    <row r="145" spans="4:8" x14ac:dyDescent="0.25">
      <c r="D145" s="51"/>
      <c r="E145" s="13"/>
      <c r="F145" s="51"/>
      <c r="G145" s="55"/>
      <c r="H145" s="35"/>
    </row>
    <row r="146" spans="4:8" x14ac:dyDescent="0.25">
      <c r="D146" s="51"/>
      <c r="E146" s="13"/>
      <c r="F146" s="51"/>
      <c r="G146" s="55"/>
      <c r="H146" s="35"/>
    </row>
    <row r="147" spans="4:8" x14ac:dyDescent="0.25">
      <c r="D147" s="51"/>
      <c r="E147" s="13"/>
      <c r="F147" s="51"/>
      <c r="G147" s="55"/>
      <c r="H147" s="35"/>
    </row>
    <row r="148" spans="4:8" x14ac:dyDescent="0.25">
      <c r="D148" s="51"/>
      <c r="E148" s="13"/>
      <c r="F148" s="51"/>
      <c r="G148" s="55"/>
      <c r="H148" s="35"/>
    </row>
    <row r="149" spans="4:8" x14ac:dyDescent="0.25">
      <c r="D149" s="51"/>
      <c r="E149" s="13"/>
      <c r="F149" s="51"/>
      <c r="G149" s="55"/>
      <c r="H149" s="35"/>
    </row>
    <row r="150" spans="4:8" x14ac:dyDescent="0.25">
      <c r="D150" s="51"/>
      <c r="E150" s="13"/>
      <c r="F150" s="51"/>
      <c r="G150" s="55"/>
      <c r="H150" s="35"/>
    </row>
    <row r="151" spans="4:8" x14ac:dyDescent="0.25">
      <c r="D151" s="51"/>
      <c r="E151" s="13"/>
      <c r="F151" s="51"/>
      <c r="G151" s="55"/>
      <c r="H151" s="35"/>
    </row>
    <row r="152" spans="4:8" x14ac:dyDescent="0.25">
      <c r="D152" s="51"/>
      <c r="E152" s="13"/>
      <c r="F152" s="51"/>
      <c r="G152" s="55"/>
      <c r="H152" s="35"/>
    </row>
    <row r="153" spans="4:8" x14ac:dyDescent="0.25">
      <c r="D153" s="51"/>
      <c r="E153" s="13"/>
      <c r="F153" s="51"/>
      <c r="G153" s="55"/>
      <c r="H153" s="35"/>
    </row>
    <row r="154" spans="4:8" x14ac:dyDescent="0.25">
      <c r="D154" s="51"/>
      <c r="E154" s="13"/>
      <c r="F154" s="51"/>
      <c r="G154" s="55"/>
      <c r="H154" s="35"/>
    </row>
    <row r="155" spans="4:8" x14ac:dyDescent="0.25">
      <c r="D155" s="51"/>
      <c r="E155" s="13"/>
      <c r="F155" s="51"/>
      <c r="G155" s="55"/>
      <c r="H155" s="35"/>
    </row>
    <row r="156" spans="4:8" x14ac:dyDescent="0.25">
      <c r="D156" s="51"/>
      <c r="E156" s="13"/>
      <c r="F156" s="51"/>
      <c r="G156" s="55"/>
      <c r="H156" s="35"/>
    </row>
    <row r="157" spans="4:8" x14ac:dyDescent="0.25">
      <c r="D157" s="51"/>
      <c r="E157" s="13"/>
      <c r="F157" s="51"/>
      <c r="G157" s="55"/>
      <c r="H157" s="35"/>
    </row>
    <row r="158" spans="4:8" x14ac:dyDescent="0.25">
      <c r="D158" s="51"/>
      <c r="E158" s="13"/>
      <c r="F158" s="51"/>
      <c r="G158" s="55"/>
      <c r="H158" s="35"/>
    </row>
    <row r="159" spans="4:8" x14ac:dyDescent="0.25">
      <c r="D159" s="51"/>
      <c r="E159" s="13"/>
      <c r="F159" s="51"/>
      <c r="G159" s="55"/>
      <c r="H159" s="35"/>
    </row>
    <row r="160" spans="4:8" x14ac:dyDescent="0.25">
      <c r="D160" s="51"/>
      <c r="E160" s="13"/>
      <c r="F160" s="51"/>
      <c r="G160" s="55"/>
      <c r="H160" s="35"/>
    </row>
    <row r="161" spans="4:8" x14ac:dyDescent="0.25">
      <c r="D161" s="51"/>
      <c r="E161" s="13"/>
      <c r="F161" s="51"/>
      <c r="G161" s="55"/>
      <c r="H161" s="35"/>
    </row>
    <row r="162" spans="4:8" x14ac:dyDescent="0.25">
      <c r="D162" s="51"/>
      <c r="E162" s="13"/>
      <c r="F162" s="51"/>
      <c r="G162" s="55"/>
      <c r="H162" s="35"/>
    </row>
    <row r="163" spans="4:8" x14ac:dyDescent="0.25">
      <c r="D163" s="51"/>
      <c r="E163" s="13"/>
      <c r="F163" s="51"/>
      <c r="G163" s="55"/>
      <c r="H163" s="35"/>
    </row>
    <row r="164" spans="4:8" x14ac:dyDescent="0.25">
      <c r="D164" s="51"/>
      <c r="E164" s="13"/>
      <c r="F164" s="51"/>
      <c r="G164" s="55"/>
      <c r="H164" s="35"/>
    </row>
    <row r="165" spans="4:8" x14ac:dyDescent="0.25">
      <c r="D165" s="51"/>
      <c r="E165" s="13"/>
      <c r="F165" s="51"/>
      <c r="G165" s="55"/>
      <c r="H165" s="35"/>
    </row>
    <row r="166" spans="4:8" x14ac:dyDescent="0.25">
      <c r="D166" s="51"/>
      <c r="E166" s="13"/>
      <c r="F166" s="51"/>
      <c r="G166" s="55"/>
      <c r="H166" s="35"/>
    </row>
    <row r="167" spans="4:8" x14ac:dyDescent="0.25">
      <c r="D167" s="51"/>
      <c r="E167" s="13"/>
      <c r="F167" s="51"/>
      <c r="G167" s="55"/>
      <c r="H167" s="35"/>
    </row>
    <row r="168" spans="4:8" x14ac:dyDescent="0.25">
      <c r="D168" s="51"/>
      <c r="E168" s="13"/>
      <c r="F168" s="51"/>
      <c r="G168" s="55"/>
      <c r="H168" s="35"/>
    </row>
    <row r="169" spans="4:8" x14ac:dyDescent="0.25">
      <c r="D169" s="51"/>
      <c r="E169" s="13"/>
      <c r="F169" s="51"/>
      <c r="G169" s="55"/>
      <c r="H169" s="35"/>
    </row>
    <row r="170" spans="4:8" x14ac:dyDescent="0.25">
      <c r="D170" s="51"/>
      <c r="E170" s="13"/>
      <c r="F170" s="51"/>
      <c r="G170" s="55"/>
      <c r="H170" s="35"/>
    </row>
    <row r="171" spans="4:8" x14ac:dyDescent="0.25">
      <c r="D171" s="51"/>
      <c r="E171" s="13"/>
      <c r="F171" s="51"/>
      <c r="G171" s="55"/>
      <c r="H171" s="35"/>
    </row>
    <row r="172" spans="4:8" x14ac:dyDescent="0.25">
      <c r="D172" s="51"/>
      <c r="E172" s="13"/>
      <c r="F172" s="51"/>
      <c r="G172" s="55"/>
      <c r="H172" s="35"/>
    </row>
    <row r="173" spans="4:8" x14ac:dyDescent="0.25">
      <c r="D173" s="51"/>
      <c r="E173" s="13"/>
      <c r="F173" s="51"/>
      <c r="G173" s="55"/>
      <c r="H173" s="35"/>
    </row>
    <row r="174" spans="4:8" x14ac:dyDescent="0.25">
      <c r="D174" s="51"/>
      <c r="E174" s="13"/>
      <c r="F174" s="51"/>
      <c r="G174" s="55"/>
      <c r="H174" s="35"/>
    </row>
    <row r="175" spans="4:8" x14ac:dyDescent="0.25">
      <c r="D175" s="51"/>
      <c r="E175" s="13"/>
      <c r="F175" s="51"/>
      <c r="G175" s="55"/>
      <c r="H175" s="35"/>
    </row>
    <row r="176" spans="4:8" x14ac:dyDescent="0.25">
      <c r="D176" s="51"/>
      <c r="E176" s="13"/>
      <c r="F176" s="51"/>
      <c r="G176" s="55"/>
      <c r="H176" s="35"/>
    </row>
    <row r="177" spans="4:8" x14ac:dyDescent="0.25">
      <c r="D177" s="51"/>
      <c r="E177" s="13"/>
      <c r="F177" s="51"/>
      <c r="G177" s="55"/>
      <c r="H177" s="35"/>
    </row>
    <row r="178" spans="4:8" x14ac:dyDescent="0.25">
      <c r="D178" s="51"/>
      <c r="E178" s="13"/>
      <c r="F178" s="51"/>
      <c r="G178" s="55"/>
      <c r="H178" s="35"/>
    </row>
    <row r="179" spans="4:8" x14ac:dyDescent="0.25">
      <c r="D179" s="51"/>
      <c r="E179" s="13"/>
      <c r="F179" s="51"/>
      <c r="G179" s="55"/>
      <c r="H179" s="35"/>
    </row>
    <row r="180" spans="4:8" x14ac:dyDescent="0.25">
      <c r="D180" s="51"/>
      <c r="E180" s="13"/>
      <c r="F180" s="51"/>
      <c r="G180" s="55"/>
      <c r="H180" s="35"/>
    </row>
    <row r="181" spans="4:8" x14ac:dyDescent="0.25">
      <c r="D181" s="51"/>
      <c r="E181" s="13"/>
      <c r="F181" s="51"/>
      <c r="G181" s="55"/>
      <c r="H181" s="35"/>
    </row>
    <row r="182" spans="4:8" x14ac:dyDescent="0.25">
      <c r="D182" s="51"/>
      <c r="E182" s="13"/>
      <c r="F182" s="51"/>
      <c r="G182" s="55"/>
      <c r="H182" s="35"/>
    </row>
    <row r="183" spans="4:8" x14ac:dyDescent="0.25">
      <c r="D183" s="51"/>
      <c r="E183" s="13"/>
      <c r="F183" s="51"/>
      <c r="G183" s="55"/>
      <c r="H183" s="35"/>
    </row>
    <row r="184" spans="4:8" x14ac:dyDescent="0.25">
      <c r="D184" s="51"/>
      <c r="E184" s="13"/>
      <c r="F184" s="51"/>
      <c r="G184" s="55"/>
      <c r="H184" s="35"/>
    </row>
    <row r="185" spans="4:8" x14ac:dyDescent="0.25">
      <c r="D185" s="51"/>
      <c r="E185" s="13"/>
      <c r="F185" s="51"/>
      <c r="G185" s="55"/>
      <c r="H185" s="35"/>
    </row>
    <row r="186" spans="4:8" x14ac:dyDescent="0.25">
      <c r="D186" s="51"/>
      <c r="E186" s="13"/>
      <c r="F186" s="51"/>
      <c r="G186" s="55"/>
      <c r="H186" s="35"/>
    </row>
    <row r="187" spans="4:8" x14ac:dyDescent="0.25">
      <c r="D187" s="51"/>
      <c r="E187" s="13"/>
      <c r="F187" s="51"/>
      <c r="G187" s="55"/>
      <c r="H187" s="35"/>
    </row>
    <row r="188" spans="4:8" x14ac:dyDescent="0.25">
      <c r="D188" s="51"/>
      <c r="E188" s="13"/>
      <c r="F188" s="51"/>
      <c r="G188" s="55"/>
      <c r="H188" s="35"/>
    </row>
    <row r="189" spans="4:8" x14ac:dyDescent="0.25">
      <c r="D189" s="51"/>
      <c r="E189" s="13"/>
      <c r="F189" s="51"/>
      <c r="G189" s="55"/>
      <c r="H189" s="35"/>
    </row>
    <row r="190" spans="4:8" x14ac:dyDescent="0.25">
      <c r="D190" s="51"/>
      <c r="E190" s="13"/>
      <c r="F190" s="51"/>
      <c r="G190" s="55"/>
      <c r="H190" s="35"/>
    </row>
    <row r="191" spans="4:8" x14ac:dyDescent="0.25">
      <c r="D191" s="51"/>
      <c r="E191" s="13"/>
      <c r="F191" s="51"/>
      <c r="G191" s="55"/>
      <c r="H191" s="35"/>
    </row>
    <row r="192" spans="4:8" x14ac:dyDescent="0.25">
      <c r="D192" s="51"/>
      <c r="E192" s="13"/>
      <c r="F192" s="51"/>
      <c r="G192" s="55"/>
      <c r="H192" s="35"/>
    </row>
    <row r="193" spans="4:8" x14ac:dyDescent="0.25">
      <c r="D193" s="51"/>
      <c r="E193" s="13"/>
      <c r="F193" s="51"/>
      <c r="G193" s="55"/>
      <c r="H193" s="35"/>
    </row>
    <row r="194" spans="4:8" x14ac:dyDescent="0.25">
      <c r="D194" s="51"/>
      <c r="E194" s="13"/>
      <c r="F194" s="51"/>
      <c r="G194" s="55"/>
      <c r="H194" s="35"/>
    </row>
    <row r="195" spans="4:8" x14ac:dyDescent="0.25">
      <c r="D195" s="51"/>
      <c r="E195" s="13"/>
      <c r="F195" s="51"/>
      <c r="G195" s="55"/>
      <c r="H195" s="35"/>
    </row>
    <row r="196" spans="4:8" x14ac:dyDescent="0.25">
      <c r="D196" s="51"/>
      <c r="E196" s="13"/>
      <c r="F196" s="51"/>
      <c r="G196" s="55"/>
      <c r="H196" s="35"/>
    </row>
    <row r="197" spans="4:8" x14ac:dyDescent="0.25">
      <c r="D197" s="51"/>
      <c r="E197" s="13"/>
      <c r="F197" s="51"/>
      <c r="G197" s="55"/>
      <c r="H197" s="35"/>
    </row>
    <row r="198" spans="4:8" x14ac:dyDescent="0.25">
      <c r="D198" s="51"/>
      <c r="E198" s="13"/>
      <c r="F198" s="51"/>
      <c r="G198" s="55"/>
      <c r="H198" s="35"/>
    </row>
    <row r="199" spans="4:8" x14ac:dyDescent="0.25">
      <c r="D199" s="51"/>
      <c r="E199" s="13"/>
      <c r="F199" s="51"/>
      <c r="G199" s="55"/>
      <c r="H199" s="35"/>
    </row>
    <row r="200" spans="4:8" x14ac:dyDescent="0.25">
      <c r="D200" s="51"/>
      <c r="E200" s="13"/>
      <c r="F200" s="51"/>
      <c r="G200" s="55"/>
      <c r="H200" s="35"/>
    </row>
    <row r="201" spans="4:8" x14ac:dyDescent="0.25">
      <c r="D201" s="51"/>
      <c r="E201" s="13"/>
      <c r="F201" s="51"/>
      <c r="G201" s="55"/>
      <c r="H201" s="35"/>
    </row>
    <row r="202" spans="4:8" x14ac:dyDescent="0.25">
      <c r="D202" s="51"/>
      <c r="E202" s="13"/>
      <c r="F202" s="51"/>
      <c r="G202" s="55"/>
      <c r="H202" s="35"/>
    </row>
    <row r="203" spans="4:8" x14ac:dyDescent="0.25">
      <c r="D203" s="51"/>
      <c r="E203" s="13"/>
      <c r="F203" s="51"/>
      <c r="G203" s="55"/>
      <c r="H203" s="35"/>
    </row>
    <row r="204" spans="4:8" x14ac:dyDescent="0.25">
      <c r="D204" s="51"/>
      <c r="E204" s="13"/>
      <c r="F204" s="51"/>
      <c r="G204" s="55"/>
      <c r="H204" s="35"/>
    </row>
    <row r="205" spans="4:8" x14ac:dyDescent="0.25">
      <c r="D205" s="51"/>
      <c r="E205" s="13"/>
      <c r="F205" s="51"/>
      <c r="G205" s="55"/>
      <c r="H205" s="35"/>
    </row>
    <row r="206" spans="4:8" x14ac:dyDescent="0.25">
      <c r="D206" s="51"/>
      <c r="E206" s="13"/>
      <c r="F206" s="51"/>
      <c r="G206" s="55"/>
      <c r="H206" s="35"/>
    </row>
    <row r="207" spans="4:8" x14ac:dyDescent="0.25">
      <c r="D207" s="51"/>
      <c r="E207" s="13"/>
      <c r="F207" s="51"/>
      <c r="G207" s="55"/>
      <c r="H207" s="35"/>
    </row>
    <row r="208" spans="4:8" x14ac:dyDescent="0.25">
      <c r="D208" s="51"/>
      <c r="E208" s="13"/>
      <c r="F208" s="51"/>
      <c r="G208" s="55"/>
      <c r="H208" s="35"/>
    </row>
    <row r="209" spans="4:8" x14ac:dyDescent="0.25">
      <c r="D209" s="51"/>
      <c r="E209" s="13"/>
      <c r="F209" s="51"/>
      <c r="G209" s="55"/>
      <c r="H209" s="35"/>
    </row>
    <row r="210" spans="4:8" x14ac:dyDescent="0.25">
      <c r="D210" s="51"/>
      <c r="E210" s="13"/>
      <c r="F210" s="51"/>
      <c r="G210" s="55"/>
      <c r="H210" s="35"/>
    </row>
    <row r="211" spans="4:8" x14ac:dyDescent="0.25">
      <c r="D211" s="51"/>
      <c r="E211" s="13"/>
      <c r="F211" s="51"/>
      <c r="G211" s="55"/>
      <c r="H211" s="35"/>
    </row>
    <row r="212" spans="4:8" x14ac:dyDescent="0.25">
      <c r="D212" s="51"/>
      <c r="E212" s="13"/>
      <c r="F212" s="51"/>
      <c r="G212" s="55"/>
      <c r="H212" s="35"/>
    </row>
    <row r="213" spans="4:8" x14ac:dyDescent="0.25">
      <c r="D213" s="51"/>
      <c r="E213" s="13"/>
      <c r="F213" s="51"/>
      <c r="G213" s="55"/>
      <c r="H213" s="35"/>
    </row>
    <row r="214" spans="4:8" x14ac:dyDescent="0.25">
      <c r="D214" s="51"/>
      <c r="E214" s="13"/>
      <c r="F214" s="51"/>
      <c r="G214" s="55"/>
      <c r="H214" s="35"/>
    </row>
    <row r="215" spans="4:8" x14ac:dyDescent="0.25">
      <c r="D215" s="51"/>
      <c r="E215" s="13"/>
      <c r="F215" s="51"/>
      <c r="G215" s="55"/>
      <c r="H215" s="35"/>
    </row>
    <row r="216" spans="4:8" x14ac:dyDescent="0.25">
      <c r="D216" s="51"/>
      <c r="E216" s="13"/>
      <c r="F216" s="51"/>
      <c r="G216" s="55"/>
      <c r="H216" s="35"/>
    </row>
    <row r="217" spans="4:8" x14ac:dyDescent="0.25">
      <c r="D217" s="51"/>
      <c r="E217" s="13"/>
      <c r="F217" s="51"/>
      <c r="G217" s="55"/>
      <c r="H217" s="35"/>
    </row>
    <row r="218" spans="4:8" x14ac:dyDescent="0.25">
      <c r="D218" s="51"/>
      <c r="E218" s="13"/>
      <c r="F218" s="51"/>
      <c r="G218" s="55"/>
      <c r="H218" s="35"/>
    </row>
    <row r="219" spans="4:8" x14ac:dyDescent="0.25">
      <c r="D219" s="51"/>
      <c r="E219" s="13"/>
      <c r="F219" s="51"/>
      <c r="G219" s="55"/>
      <c r="H219" s="35"/>
    </row>
    <row r="220" spans="4:8" x14ac:dyDescent="0.25">
      <c r="D220" s="51"/>
      <c r="E220" s="13"/>
      <c r="F220" s="51"/>
      <c r="G220" s="55"/>
      <c r="H220" s="35"/>
    </row>
    <row r="221" spans="4:8" x14ac:dyDescent="0.25">
      <c r="D221" s="51"/>
      <c r="E221" s="13"/>
      <c r="F221" s="51"/>
      <c r="G221" s="55"/>
      <c r="H221" s="35"/>
    </row>
    <row r="222" spans="4:8" x14ac:dyDescent="0.25">
      <c r="D222" s="51"/>
      <c r="E222" s="13"/>
      <c r="F222" s="51"/>
      <c r="G222" s="55"/>
      <c r="H222" s="35"/>
    </row>
    <row r="223" spans="4:8" x14ac:dyDescent="0.25">
      <c r="D223" s="51"/>
      <c r="E223" s="13"/>
      <c r="F223" s="51"/>
      <c r="G223" s="55"/>
      <c r="H223" s="35"/>
    </row>
    <row r="224" spans="4:8" x14ac:dyDescent="0.25">
      <c r="D224" s="51"/>
      <c r="E224" s="13"/>
      <c r="F224" s="51"/>
      <c r="G224" s="55"/>
      <c r="H224" s="35"/>
    </row>
    <row r="225" spans="4:8" x14ac:dyDescent="0.25">
      <c r="D225" s="51"/>
      <c r="E225" s="13"/>
      <c r="F225" s="51"/>
      <c r="G225" s="55"/>
      <c r="H225" s="35"/>
    </row>
    <row r="226" spans="4:8" x14ac:dyDescent="0.25">
      <c r="D226" s="51"/>
      <c r="E226" s="13"/>
      <c r="F226" s="51"/>
      <c r="G226" s="55"/>
      <c r="H226" s="35"/>
    </row>
    <row r="227" spans="4:8" x14ac:dyDescent="0.25">
      <c r="D227" s="51"/>
      <c r="E227" s="13"/>
      <c r="F227" s="51"/>
      <c r="G227" s="55"/>
      <c r="H227" s="35"/>
    </row>
    <row r="228" spans="4:8" x14ac:dyDescent="0.25">
      <c r="D228" s="51"/>
      <c r="E228" s="13"/>
      <c r="F228" s="51"/>
      <c r="G228" s="55"/>
      <c r="H228" s="35"/>
    </row>
    <row r="229" spans="4:8" x14ac:dyDescent="0.25">
      <c r="D229" s="51"/>
      <c r="E229" s="13"/>
      <c r="F229" s="51"/>
      <c r="G229" s="55"/>
      <c r="H229" s="35"/>
    </row>
    <row r="230" spans="4:8" x14ac:dyDescent="0.25">
      <c r="D230" s="51"/>
      <c r="E230" s="13"/>
      <c r="F230" s="51"/>
      <c r="G230" s="55"/>
      <c r="H230" s="35"/>
    </row>
    <row r="231" spans="4:8" x14ac:dyDescent="0.25">
      <c r="D231" s="51"/>
      <c r="E231" s="13"/>
      <c r="F231" s="51"/>
      <c r="G231" s="55"/>
      <c r="H231" s="35"/>
    </row>
    <row r="232" spans="4:8" x14ac:dyDescent="0.25">
      <c r="D232" s="51"/>
      <c r="E232" s="13"/>
      <c r="F232" s="51"/>
      <c r="G232" s="55"/>
      <c r="H232" s="35"/>
    </row>
    <row r="233" spans="4:8" x14ac:dyDescent="0.25">
      <c r="D233" s="51"/>
      <c r="E233" s="13"/>
      <c r="F233" s="51"/>
      <c r="G233" s="55"/>
      <c r="H233" s="35"/>
    </row>
    <row r="234" spans="4:8" x14ac:dyDescent="0.25">
      <c r="D234" s="51"/>
      <c r="E234" s="13"/>
      <c r="F234" s="51"/>
      <c r="G234" s="55"/>
      <c r="H234" s="35"/>
    </row>
    <row r="235" spans="4:8" x14ac:dyDescent="0.25">
      <c r="D235" s="51"/>
      <c r="E235" s="13"/>
      <c r="F235" s="51"/>
      <c r="G235" s="55"/>
      <c r="H235" s="35"/>
    </row>
    <row r="236" spans="4:8" x14ac:dyDescent="0.25">
      <c r="D236" s="51"/>
      <c r="E236" s="13"/>
      <c r="F236" s="51"/>
      <c r="G236" s="55"/>
      <c r="H236" s="35"/>
    </row>
    <row r="237" spans="4:8" x14ac:dyDescent="0.25">
      <c r="D237" s="51"/>
      <c r="E237" s="13"/>
      <c r="F237" s="51"/>
      <c r="G237" s="55"/>
      <c r="H237" s="35"/>
    </row>
    <row r="238" spans="4:8" x14ac:dyDescent="0.25">
      <c r="D238" s="51"/>
      <c r="E238" s="13"/>
      <c r="F238" s="51"/>
      <c r="G238" s="55"/>
      <c r="H238" s="35"/>
    </row>
    <row r="239" spans="4:8" x14ac:dyDescent="0.25">
      <c r="D239" s="51"/>
      <c r="E239" s="13"/>
      <c r="F239" s="51"/>
      <c r="G239" s="55"/>
      <c r="H239" s="35"/>
    </row>
    <row r="240" spans="4:8" x14ac:dyDescent="0.25">
      <c r="D240" s="51"/>
      <c r="E240" s="13"/>
      <c r="F240" s="51"/>
      <c r="G240" s="55"/>
      <c r="H240" s="35"/>
    </row>
    <row r="241" spans="4:8" x14ac:dyDescent="0.25">
      <c r="D241" s="51"/>
      <c r="E241" s="13"/>
      <c r="F241" s="51"/>
      <c r="G241" s="55"/>
      <c r="H241" s="35"/>
    </row>
    <row r="242" spans="4:8" x14ac:dyDescent="0.25">
      <c r="D242" s="51"/>
      <c r="E242" s="13"/>
      <c r="F242" s="51"/>
      <c r="G242" s="55"/>
      <c r="H242" s="35"/>
    </row>
    <row r="243" spans="4:8" x14ac:dyDescent="0.25">
      <c r="D243" s="51"/>
      <c r="E243" s="13"/>
      <c r="F243" s="51"/>
      <c r="G243" s="55"/>
      <c r="H243" s="35"/>
    </row>
    <row r="244" spans="4:8" x14ac:dyDescent="0.25">
      <c r="D244" s="51"/>
      <c r="E244" s="13"/>
      <c r="F244" s="51"/>
      <c r="G244" s="55"/>
      <c r="H244" s="35"/>
    </row>
    <row r="245" spans="4:8" x14ac:dyDescent="0.25">
      <c r="D245" s="51"/>
      <c r="E245" s="13"/>
      <c r="F245" s="51"/>
      <c r="G245" s="55"/>
      <c r="H245" s="35"/>
    </row>
    <row r="246" spans="4:8" x14ac:dyDescent="0.25">
      <c r="D246" s="51"/>
      <c r="E246" s="13"/>
      <c r="F246" s="51"/>
      <c r="G246" s="55"/>
      <c r="H246" s="35"/>
    </row>
    <row r="247" spans="4:8" x14ac:dyDescent="0.25">
      <c r="D247" s="51"/>
      <c r="E247" s="13"/>
      <c r="F247" s="51"/>
      <c r="G247" s="55"/>
      <c r="H247" s="35"/>
    </row>
    <row r="248" spans="4:8" x14ac:dyDescent="0.25">
      <c r="D248" s="51"/>
      <c r="E248" s="13"/>
      <c r="F248" s="51"/>
      <c r="G248" s="55"/>
      <c r="H248" s="35"/>
    </row>
    <row r="249" spans="4:8" x14ac:dyDescent="0.25">
      <c r="D249" s="51"/>
      <c r="E249" s="13"/>
      <c r="F249" s="51"/>
      <c r="G249" s="55"/>
      <c r="H249" s="35"/>
    </row>
    <row r="250" spans="4:8" x14ac:dyDescent="0.25">
      <c r="D250" s="51"/>
      <c r="E250" s="13"/>
      <c r="F250" s="51"/>
      <c r="G250" s="55"/>
      <c r="H250" s="35"/>
    </row>
    <row r="251" spans="4:8" x14ac:dyDescent="0.25">
      <c r="D251" s="51"/>
      <c r="E251" s="13"/>
      <c r="F251" s="51"/>
      <c r="G251" s="55"/>
      <c r="H251" s="35"/>
    </row>
    <row r="252" spans="4:8" x14ac:dyDescent="0.25">
      <c r="D252" s="51"/>
      <c r="E252" s="13"/>
      <c r="F252" s="51"/>
      <c r="G252" s="55"/>
      <c r="H252" s="35"/>
    </row>
    <row r="253" spans="4:8" x14ac:dyDescent="0.25">
      <c r="D253" s="51"/>
      <c r="E253" s="13"/>
      <c r="F253" s="51"/>
      <c r="G253" s="55"/>
      <c r="H253" s="35"/>
    </row>
    <row r="254" spans="4:8" x14ac:dyDescent="0.25">
      <c r="D254" s="51"/>
      <c r="E254" s="13"/>
      <c r="F254" s="51"/>
      <c r="G254" s="55"/>
      <c r="H254" s="35"/>
    </row>
    <row r="255" spans="4:8" x14ac:dyDescent="0.25">
      <c r="D255" s="51"/>
      <c r="E255" s="13"/>
      <c r="F255" s="51"/>
      <c r="G255" s="55"/>
      <c r="H255" s="35"/>
    </row>
    <row r="256" spans="4:8" x14ac:dyDescent="0.25">
      <c r="D256" s="51"/>
      <c r="E256" s="13"/>
      <c r="F256" s="51"/>
      <c r="G256" s="55"/>
      <c r="H256" s="35"/>
    </row>
    <row r="257" spans="4:8" x14ac:dyDescent="0.25">
      <c r="D257" s="51"/>
      <c r="E257" s="13"/>
      <c r="F257" s="51"/>
      <c r="G257" s="55"/>
      <c r="H257" s="35"/>
    </row>
    <row r="258" spans="4:8" x14ac:dyDescent="0.25">
      <c r="D258" s="51"/>
      <c r="E258" s="13"/>
      <c r="F258" s="51"/>
      <c r="G258" s="55"/>
      <c r="H258" s="35"/>
    </row>
    <row r="259" spans="4:8" x14ac:dyDescent="0.25">
      <c r="D259" s="51"/>
      <c r="E259" s="13"/>
      <c r="F259" s="51"/>
      <c r="G259" s="55"/>
      <c r="H259" s="35"/>
    </row>
    <row r="260" spans="4:8" x14ac:dyDescent="0.25">
      <c r="D260" s="51"/>
      <c r="E260" s="13"/>
      <c r="F260" s="51"/>
      <c r="G260" s="55"/>
      <c r="H260" s="35"/>
    </row>
    <row r="261" spans="4:8" x14ac:dyDescent="0.25">
      <c r="D261" s="51"/>
      <c r="E261" s="13"/>
      <c r="F261" s="51"/>
      <c r="G261" s="55"/>
      <c r="H261" s="35"/>
    </row>
    <row r="262" spans="4:8" x14ac:dyDescent="0.25">
      <c r="D262" s="51"/>
      <c r="E262" s="13"/>
      <c r="F262" s="51"/>
      <c r="G262" s="55"/>
      <c r="H262" s="35"/>
    </row>
    <row r="263" spans="4:8" x14ac:dyDescent="0.25">
      <c r="D263" s="51"/>
      <c r="E263" s="13"/>
      <c r="F263" s="51"/>
      <c r="G263" s="55"/>
      <c r="H263" s="35"/>
    </row>
    <row r="264" spans="4:8" x14ac:dyDescent="0.25">
      <c r="D264" s="51"/>
      <c r="E264" s="13"/>
      <c r="F264" s="51"/>
      <c r="G264" s="55"/>
      <c r="H264" s="35"/>
    </row>
    <row r="265" spans="4:8" x14ac:dyDescent="0.25">
      <c r="D265" s="51"/>
      <c r="E265" s="13"/>
      <c r="F265" s="51"/>
      <c r="G265" s="55"/>
      <c r="H265" s="35"/>
    </row>
    <row r="266" spans="4:8" x14ac:dyDescent="0.25">
      <c r="D266" s="51"/>
      <c r="E266" s="13"/>
      <c r="F266" s="51"/>
      <c r="G266" s="55"/>
      <c r="H266" s="35"/>
    </row>
    <row r="267" spans="4:8" x14ac:dyDescent="0.25">
      <c r="D267" s="51"/>
      <c r="E267" s="13"/>
      <c r="F267" s="51"/>
      <c r="G267" s="55"/>
      <c r="H267" s="35"/>
    </row>
    <row r="268" spans="4:8" x14ac:dyDescent="0.25">
      <c r="D268" s="51"/>
      <c r="E268" s="13"/>
      <c r="F268" s="51"/>
      <c r="G268" s="55"/>
      <c r="H268" s="35"/>
    </row>
    <row r="269" spans="4:8" x14ac:dyDescent="0.25">
      <c r="D269" s="51"/>
      <c r="E269" s="13"/>
      <c r="F269" s="51"/>
      <c r="G269" s="55"/>
      <c r="H269" s="35"/>
    </row>
    <row r="270" spans="4:8" x14ac:dyDescent="0.25">
      <c r="D270" s="51"/>
      <c r="E270" s="13"/>
      <c r="F270" s="51"/>
      <c r="G270" s="55"/>
      <c r="H270" s="35"/>
    </row>
    <row r="271" spans="4:8" x14ac:dyDescent="0.25">
      <c r="D271" s="51"/>
      <c r="E271" s="13"/>
      <c r="F271" s="51"/>
      <c r="G271" s="55"/>
      <c r="H271" s="35"/>
    </row>
    <row r="272" spans="4:8" x14ac:dyDescent="0.25">
      <c r="D272" s="51"/>
      <c r="E272" s="13"/>
      <c r="F272" s="51"/>
      <c r="G272" s="55"/>
      <c r="H272" s="35"/>
    </row>
    <row r="273" spans="4:8" x14ac:dyDescent="0.25">
      <c r="D273" s="51"/>
      <c r="E273" s="13"/>
      <c r="F273" s="51"/>
      <c r="G273" s="55"/>
      <c r="H273" s="35"/>
    </row>
    <row r="274" spans="4:8" x14ac:dyDescent="0.25">
      <c r="D274" s="51"/>
      <c r="E274" s="13"/>
      <c r="F274" s="51"/>
      <c r="G274" s="55"/>
      <c r="H274" s="35"/>
    </row>
    <row r="275" spans="4:8" x14ac:dyDescent="0.25">
      <c r="D275" s="51"/>
      <c r="E275" s="13"/>
      <c r="F275" s="51"/>
      <c r="G275" s="55"/>
      <c r="H275" s="35"/>
    </row>
    <row r="276" spans="4:8" x14ac:dyDescent="0.25">
      <c r="D276" s="51"/>
      <c r="E276" s="13"/>
      <c r="F276" s="51"/>
      <c r="G276" s="55"/>
      <c r="H276" s="35"/>
    </row>
    <row r="277" spans="4:8" x14ac:dyDescent="0.25">
      <c r="D277" s="51"/>
      <c r="E277" s="13"/>
      <c r="F277" s="51"/>
      <c r="G277" s="55"/>
      <c r="H277" s="35"/>
    </row>
    <row r="278" spans="4:8" x14ac:dyDescent="0.25">
      <c r="D278" s="51"/>
      <c r="E278" s="13"/>
      <c r="F278" s="51"/>
      <c r="G278" s="55"/>
      <c r="H278" s="35"/>
    </row>
    <row r="279" spans="4:8" x14ac:dyDescent="0.25">
      <c r="D279" s="51"/>
      <c r="E279" s="13"/>
      <c r="F279" s="51"/>
      <c r="G279" s="55"/>
      <c r="H279" s="35"/>
    </row>
    <row r="280" spans="4:8" x14ac:dyDescent="0.25">
      <c r="D280" s="51"/>
      <c r="E280" s="13"/>
      <c r="F280" s="51"/>
      <c r="G280" s="55"/>
      <c r="H280" s="35"/>
    </row>
    <row r="281" spans="4:8" x14ac:dyDescent="0.25">
      <c r="D281" s="51"/>
      <c r="E281" s="13"/>
      <c r="F281" s="51"/>
      <c r="G281" s="55"/>
      <c r="H281" s="35"/>
    </row>
    <row r="282" spans="4:8" x14ac:dyDescent="0.25">
      <c r="D282" s="51"/>
      <c r="E282" s="13"/>
      <c r="F282" s="51"/>
      <c r="G282" s="55"/>
      <c r="H282" s="35"/>
    </row>
    <row r="283" spans="4:8" x14ac:dyDescent="0.25">
      <c r="D283" s="51"/>
      <c r="E283" s="13"/>
      <c r="F283" s="51"/>
      <c r="G283" s="55"/>
      <c r="H283" s="35"/>
    </row>
    <row r="284" spans="4:8" x14ac:dyDescent="0.25">
      <c r="D284" s="51"/>
      <c r="E284" s="13"/>
      <c r="F284" s="51"/>
      <c r="G284" s="55"/>
      <c r="H284" s="35"/>
    </row>
    <row r="285" spans="4:8" x14ac:dyDescent="0.25">
      <c r="D285" s="51"/>
      <c r="E285" s="13"/>
      <c r="F285" s="51"/>
      <c r="G285" s="55"/>
      <c r="H285" s="35"/>
    </row>
    <row r="286" spans="4:8" x14ac:dyDescent="0.25">
      <c r="D286" s="51"/>
      <c r="E286" s="13"/>
      <c r="F286" s="51"/>
      <c r="G286" s="55"/>
      <c r="H286" s="35"/>
    </row>
    <row r="287" spans="4:8" x14ac:dyDescent="0.25">
      <c r="D287" s="51"/>
      <c r="E287" s="13"/>
      <c r="F287" s="51"/>
      <c r="G287" s="55"/>
      <c r="H287" s="35"/>
    </row>
    <row r="288" spans="4:8" x14ac:dyDescent="0.25">
      <c r="D288" s="51"/>
      <c r="E288" s="13"/>
      <c r="F288" s="51"/>
      <c r="G288" s="55"/>
      <c r="H288" s="35"/>
    </row>
    <row r="289" spans="4:8" x14ac:dyDescent="0.25">
      <c r="D289" s="51"/>
      <c r="E289" s="13"/>
      <c r="F289" s="51"/>
      <c r="G289" s="55"/>
      <c r="H289" s="35"/>
    </row>
    <row r="290" spans="4:8" x14ac:dyDescent="0.25">
      <c r="D290" s="51"/>
      <c r="E290" s="13"/>
      <c r="F290" s="51"/>
      <c r="G290" s="55"/>
      <c r="H290" s="35"/>
    </row>
    <row r="291" spans="4:8" x14ac:dyDescent="0.25">
      <c r="D291" s="51"/>
      <c r="E291" s="13"/>
      <c r="F291" s="51"/>
      <c r="G291" s="55"/>
      <c r="H291" s="35"/>
    </row>
    <row r="292" spans="4:8" x14ac:dyDescent="0.25">
      <c r="D292" s="51"/>
      <c r="E292" s="13"/>
      <c r="F292" s="51"/>
      <c r="G292" s="55"/>
      <c r="H292" s="35"/>
    </row>
    <row r="293" spans="4:8" x14ac:dyDescent="0.25">
      <c r="D293" s="51"/>
      <c r="E293" s="13"/>
      <c r="F293" s="51"/>
      <c r="G293" s="55"/>
      <c r="H293" s="35"/>
    </row>
    <row r="294" spans="4:8" x14ac:dyDescent="0.25">
      <c r="D294" s="51"/>
      <c r="E294" s="13"/>
      <c r="F294" s="51"/>
      <c r="G294" s="55"/>
      <c r="H294" s="35"/>
    </row>
    <row r="295" spans="4:8" x14ac:dyDescent="0.25">
      <c r="D295" s="51"/>
      <c r="E295" s="13"/>
      <c r="F295" s="51"/>
      <c r="G295" s="55"/>
      <c r="H295" s="35"/>
    </row>
    <row r="296" spans="4:8" x14ac:dyDescent="0.25">
      <c r="D296" s="51"/>
      <c r="E296" s="13"/>
      <c r="F296" s="51"/>
      <c r="G296" s="55"/>
      <c r="H296" s="35"/>
    </row>
    <row r="297" spans="4:8" x14ac:dyDescent="0.25">
      <c r="D297" s="51"/>
      <c r="E297" s="13"/>
      <c r="F297" s="51"/>
      <c r="G297" s="55"/>
      <c r="H297" s="35"/>
    </row>
    <row r="298" spans="4:8" x14ac:dyDescent="0.25">
      <c r="D298" s="51"/>
      <c r="E298" s="13"/>
      <c r="F298" s="51"/>
      <c r="G298" s="55"/>
      <c r="H298" s="35"/>
    </row>
    <row r="299" spans="4:8" x14ac:dyDescent="0.25">
      <c r="D299" s="51"/>
      <c r="E299" s="13"/>
      <c r="F299" s="51"/>
      <c r="G299" s="55"/>
      <c r="H299" s="35"/>
    </row>
    <row r="300" spans="4:8" x14ac:dyDescent="0.25">
      <c r="D300" s="51"/>
      <c r="E300" s="13"/>
      <c r="F300" s="51"/>
      <c r="G300" s="55"/>
      <c r="H300" s="35"/>
    </row>
    <row r="301" spans="4:8" x14ac:dyDescent="0.25">
      <c r="D301" s="51"/>
      <c r="E301" s="13"/>
      <c r="F301" s="51"/>
      <c r="G301" s="55"/>
      <c r="H301" s="35"/>
    </row>
    <row r="302" spans="4:8" x14ac:dyDescent="0.25">
      <c r="D302" s="51"/>
      <c r="E302" s="13"/>
      <c r="F302" s="51"/>
      <c r="G302" s="55"/>
      <c r="H302" s="35"/>
    </row>
    <row r="303" spans="4:8" x14ac:dyDescent="0.25">
      <c r="D303" s="51"/>
      <c r="E303" s="13"/>
      <c r="F303" s="51"/>
      <c r="G303" s="55"/>
      <c r="H303" s="35"/>
    </row>
    <row r="304" spans="4:8" x14ac:dyDescent="0.25">
      <c r="D304" s="51"/>
      <c r="E304" s="13"/>
      <c r="F304" s="51"/>
      <c r="G304" s="55"/>
      <c r="H304" s="35"/>
    </row>
    <row r="305" spans="4:8" x14ac:dyDescent="0.25">
      <c r="D305" s="51"/>
      <c r="E305" s="13"/>
      <c r="F305" s="51"/>
      <c r="G305" s="55"/>
      <c r="H305" s="35"/>
    </row>
    <row r="306" spans="4:8" x14ac:dyDescent="0.25">
      <c r="D306" s="51"/>
      <c r="E306" s="13"/>
      <c r="F306" s="51"/>
      <c r="G306" s="55"/>
      <c r="H306" s="35"/>
    </row>
    <row r="307" spans="4:8" x14ac:dyDescent="0.25">
      <c r="D307" s="51"/>
      <c r="E307" s="13"/>
      <c r="F307" s="51"/>
      <c r="G307" s="55"/>
      <c r="H307" s="35"/>
    </row>
    <row r="308" spans="4:8" x14ac:dyDescent="0.25">
      <c r="D308" s="51"/>
      <c r="E308" s="13"/>
      <c r="F308" s="51"/>
      <c r="G308" s="55"/>
      <c r="H308" s="35"/>
    </row>
    <row r="309" spans="4:8" x14ac:dyDescent="0.25">
      <c r="D309" s="51"/>
      <c r="E309" s="13"/>
      <c r="F309" s="51"/>
      <c r="G309" s="55"/>
      <c r="H309" s="35"/>
    </row>
    <row r="310" spans="4:8" x14ac:dyDescent="0.25">
      <c r="D310" s="51"/>
      <c r="E310" s="13"/>
      <c r="F310" s="51"/>
      <c r="G310" s="55"/>
      <c r="H310" s="35"/>
    </row>
    <row r="311" spans="4:8" x14ac:dyDescent="0.25">
      <c r="D311" s="51"/>
      <c r="E311" s="13"/>
      <c r="F311" s="51"/>
      <c r="G311" s="55"/>
      <c r="H311" s="35"/>
    </row>
    <row r="312" spans="4:8" x14ac:dyDescent="0.25">
      <c r="D312" s="51"/>
      <c r="E312" s="13"/>
      <c r="F312" s="51"/>
      <c r="G312" s="55"/>
      <c r="H312" s="35"/>
    </row>
    <row r="313" spans="4:8" x14ac:dyDescent="0.25">
      <c r="D313" s="51"/>
      <c r="E313" s="13"/>
      <c r="F313" s="51"/>
      <c r="G313" s="55"/>
      <c r="H313" s="35"/>
    </row>
    <row r="314" spans="4:8" x14ac:dyDescent="0.25">
      <c r="D314" s="51"/>
      <c r="E314" s="13"/>
      <c r="F314" s="51"/>
      <c r="G314" s="55"/>
      <c r="H314" s="35"/>
    </row>
    <row r="315" spans="4:8" x14ac:dyDescent="0.25">
      <c r="D315" s="51"/>
      <c r="E315" s="13"/>
      <c r="F315" s="51"/>
      <c r="G315" s="55"/>
      <c r="H315" s="35"/>
    </row>
    <row r="316" spans="4:8" x14ac:dyDescent="0.25">
      <c r="D316" s="51"/>
      <c r="E316" s="13"/>
      <c r="F316" s="51"/>
      <c r="G316" s="55"/>
      <c r="H316" s="35"/>
    </row>
    <row r="317" spans="4:8" x14ac:dyDescent="0.25">
      <c r="D317" s="51"/>
      <c r="E317" s="13"/>
      <c r="F317" s="51"/>
      <c r="G317" s="55"/>
      <c r="H317" s="35"/>
    </row>
    <row r="318" spans="4:8" x14ac:dyDescent="0.25">
      <c r="D318" s="51"/>
      <c r="E318" s="13"/>
      <c r="F318" s="51"/>
      <c r="G318" s="55"/>
      <c r="H318" s="35"/>
    </row>
    <row r="319" spans="4:8" x14ac:dyDescent="0.25">
      <c r="D319" s="51"/>
      <c r="E319" s="13"/>
      <c r="F319" s="51"/>
      <c r="G319" s="55"/>
      <c r="H319" s="35"/>
    </row>
    <row r="320" spans="4:8" x14ac:dyDescent="0.25">
      <c r="D320" s="51"/>
      <c r="E320" s="13"/>
      <c r="F320" s="51"/>
      <c r="G320" s="55"/>
      <c r="H320" s="35"/>
    </row>
    <row r="321" spans="4:8" x14ac:dyDescent="0.25">
      <c r="D321" s="51"/>
      <c r="E321" s="13"/>
      <c r="F321" s="51"/>
      <c r="G321" s="55"/>
      <c r="H321" s="35"/>
    </row>
    <row r="322" spans="4:8" x14ac:dyDescent="0.25">
      <c r="D322" s="51"/>
      <c r="E322" s="13"/>
      <c r="F322" s="51"/>
      <c r="G322" s="55"/>
      <c r="H322" s="35"/>
    </row>
    <row r="323" spans="4:8" x14ac:dyDescent="0.25">
      <c r="D323" s="51"/>
      <c r="E323" s="13"/>
      <c r="F323" s="51"/>
      <c r="G323" s="55"/>
      <c r="H323" s="35"/>
    </row>
    <row r="324" spans="4:8" x14ac:dyDescent="0.25">
      <c r="D324" s="51"/>
      <c r="E324" s="13"/>
      <c r="F324" s="51"/>
      <c r="G324" s="55"/>
      <c r="H324" s="35"/>
    </row>
    <row r="325" spans="4:8" x14ac:dyDescent="0.25">
      <c r="D325" s="51"/>
      <c r="E325" s="13"/>
      <c r="F325" s="51"/>
      <c r="G325" s="55"/>
      <c r="H325" s="35"/>
    </row>
    <row r="326" spans="4:8" x14ac:dyDescent="0.25">
      <c r="D326" s="51"/>
      <c r="E326" s="13"/>
      <c r="F326" s="51"/>
      <c r="G326" s="55"/>
      <c r="H326" s="35"/>
    </row>
    <row r="327" spans="4:8" x14ac:dyDescent="0.25">
      <c r="D327" s="51"/>
      <c r="E327" s="13"/>
      <c r="F327" s="51"/>
      <c r="G327" s="55"/>
      <c r="H327" s="35"/>
    </row>
    <row r="328" spans="4:8" x14ac:dyDescent="0.25">
      <c r="D328" s="51"/>
      <c r="E328" s="13"/>
      <c r="F328" s="51"/>
      <c r="G328" s="55"/>
      <c r="H328" s="35"/>
    </row>
    <row r="329" spans="4:8" x14ac:dyDescent="0.25">
      <c r="D329" s="51"/>
      <c r="E329" s="13"/>
      <c r="F329" s="51"/>
      <c r="G329" s="55"/>
      <c r="H329" s="35"/>
    </row>
    <row r="330" spans="4:8" x14ac:dyDescent="0.25">
      <c r="D330" s="51"/>
      <c r="E330" s="13"/>
      <c r="F330" s="51"/>
      <c r="G330" s="55"/>
      <c r="H330" s="35"/>
    </row>
    <row r="331" spans="4:8" x14ac:dyDescent="0.25">
      <c r="D331" s="51"/>
      <c r="E331" s="13"/>
      <c r="F331" s="51"/>
      <c r="G331" s="55"/>
      <c r="H331" s="35"/>
    </row>
    <row r="332" spans="4:8" x14ac:dyDescent="0.25">
      <c r="D332" s="51"/>
      <c r="E332" s="13"/>
      <c r="F332" s="51"/>
      <c r="G332" s="55"/>
      <c r="H332" s="35"/>
    </row>
    <row r="333" spans="4:8" x14ac:dyDescent="0.25">
      <c r="D333" s="51"/>
      <c r="E333" s="13"/>
      <c r="F333" s="51"/>
      <c r="G333" s="55"/>
      <c r="H333" s="35"/>
    </row>
    <row r="334" spans="4:8" x14ac:dyDescent="0.25">
      <c r="D334" s="51"/>
      <c r="E334" s="13"/>
      <c r="F334" s="51"/>
      <c r="G334" s="55"/>
      <c r="H334" s="35"/>
    </row>
    <row r="335" spans="4:8" x14ac:dyDescent="0.25">
      <c r="D335" s="51"/>
      <c r="E335" s="13"/>
      <c r="F335" s="51"/>
      <c r="G335" s="55"/>
      <c r="H335" s="35"/>
    </row>
    <row r="336" spans="4:8" x14ac:dyDescent="0.25">
      <c r="D336" s="51"/>
      <c r="E336" s="13"/>
      <c r="F336" s="51"/>
      <c r="G336" s="55"/>
      <c r="H336" s="35"/>
    </row>
    <row r="337" spans="4:8" x14ac:dyDescent="0.25">
      <c r="D337" s="51"/>
      <c r="E337" s="13"/>
      <c r="F337" s="51"/>
      <c r="G337" s="55"/>
      <c r="H337" s="35"/>
    </row>
    <row r="338" spans="4:8" x14ac:dyDescent="0.25">
      <c r="D338" s="51"/>
      <c r="E338" s="13"/>
      <c r="F338" s="51"/>
      <c r="G338" s="55"/>
      <c r="H338" s="35"/>
    </row>
    <row r="339" spans="4:8" x14ac:dyDescent="0.25">
      <c r="D339" s="51"/>
      <c r="E339" s="13"/>
      <c r="F339" s="51"/>
      <c r="G339" s="55"/>
      <c r="H339" s="35"/>
    </row>
    <row r="340" spans="4:8" x14ac:dyDescent="0.25">
      <c r="D340" s="51"/>
      <c r="E340" s="13"/>
      <c r="F340" s="51"/>
      <c r="G340" s="55"/>
      <c r="H340" s="35"/>
    </row>
    <row r="341" spans="4:8" x14ac:dyDescent="0.25">
      <c r="D341" s="51"/>
      <c r="E341" s="13"/>
      <c r="F341" s="51"/>
      <c r="G341" s="55"/>
      <c r="H341" s="35"/>
    </row>
    <row r="342" spans="4:8" x14ac:dyDescent="0.25">
      <c r="D342" s="51"/>
      <c r="E342" s="13"/>
      <c r="F342" s="51"/>
      <c r="G342" s="55"/>
      <c r="H342" s="35"/>
    </row>
    <row r="343" spans="4:8" x14ac:dyDescent="0.25">
      <c r="D343" s="51"/>
      <c r="E343" s="13"/>
      <c r="F343" s="51"/>
      <c r="G343" s="55"/>
      <c r="H343" s="35"/>
    </row>
    <row r="344" spans="4:8" x14ac:dyDescent="0.25">
      <c r="D344" s="51"/>
      <c r="E344" s="13"/>
      <c r="F344" s="51"/>
      <c r="G344" s="55"/>
      <c r="H344" s="35"/>
    </row>
    <row r="345" spans="4:8" x14ac:dyDescent="0.25">
      <c r="D345" s="51"/>
      <c r="E345" s="13"/>
      <c r="F345" s="51"/>
      <c r="G345" s="55"/>
      <c r="H345" s="35"/>
    </row>
    <row r="346" spans="4:8" x14ac:dyDescent="0.25">
      <c r="D346" s="51"/>
      <c r="E346" s="13"/>
      <c r="F346" s="51"/>
      <c r="G346" s="55"/>
      <c r="H346" s="35"/>
    </row>
    <row r="347" spans="4:8" x14ac:dyDescent="0.25">
      <c r="D347" s="51"/>
      <c r="E347" s="13"/>
      <c r="F347" s="51"/>
      <c r="G347" s="55"/>
      <c r="H347" s="35"/>
    </row>
    <row r="348" spans="4:8" x14ac:dyDescent="0.25">
      <c r="D348" s="51"/>
      <c r="E348" s="13"/>
      <c r="F348" s="51"/>
      <c r="G348" s="55"/>
      <c r="H348" s="35"/>
    </row>
    <row r="349" spans="4:8" x14ac:dyDescent="0.25">
      <c r="D349" s="51"/>
      <c r="E349" s="13"/>
      <c r="F349" s="51"/>
      <c r="G349" s="55"/>
      <c r="H349" s="35"/>
    </row>
    <row r="350" spans="4:8" x14ac:dyDescent="0.25">
      <c r="D350" s="51"/>
      <c r="E350" s="13"/>
      <c r="F350" s="51"/>
      <c r="G350" s="55"/>
      <c r="H350" s="35"/>
    </row>
    <row r="351" spans="4:8" x14ac:dyDescent="0.25">
      <c r="D351" s="51"/>
      <c r="E351" s="13"/>
      <c r="F351" s="51"/>
      <c r="G351" s="55"/>
      <c r="H351" s="35"/>
    </row>
    <row r="352" spans="4:8" x14ac:dyDescent="0.25">
      <c r="D352" s="51"/>
      <c r="E352" s="13"/>
      <c r="F352" s="51"/>
      <c r="G352" s="55"/>
      <c r="H352" s="35"/>
    </row>
    <row r="353" spans="4:8" x14ac:dyDescent="0.25">
      <c r="D353" s="51"/>
      <c r="E353" s="13"/>
      <c r="F353" s="51"/>
      <c r="G353" s="55"/>
      <c r="H353" s="35"/>
    </row>
    <row r="354" spans="4:8" x14ac:dyDescent="0.25">
      <c r="D354" s="51"/>
      <c r="E354" s="13"/>
      <c r="F354" s="51"/>
      <c r="G354" s="55"/>
      <c r="H354" s="35"/>
    </row>
    <row r="355" spans="4:8" x14ac:dyDescent="0.25">
      <c r="D355" s="51"/>
      <c r="E355" s="13"/>
      <c r="F355" s="51"/>
      <c r="G355" s="55"/>
      <c r="H355" s="35"/>
    </row>
    <row r="356" spans="4:8" x14ac:dyDescent="0.25">
      <c r="D356" s="51"/>
      <c r="E356" s="13"/>
      <c r="F356" s="51"/>
      <c r="G356" s="55"/>
      <c r="H356" s="35"/>
    </row>
    <row r="357" spans="4:8" x14ac:dyDescent="0.25">
      <c r="D357" s="51"/>
      <c r="E357" s="13"/>
      <c r="F357" s="51"/>
      <c r="G357" s="55"/>
      <c r="H357" s="35"/>
    </row>
    <row r="358" spans="4:8" x14ac:dyDescent="0.25">
      <c r="D358" s="51"/>
      <c r="E358" s="13"/>
      <c r="F358" s="51"/>
      <c r="G358" s="55"/>
      <c r="H358" s="35"/>
    </row>
    <row r="359" spans="4:8" x14ac:dyDescent="0.25">
      <c r="D359" s="51"/>
      <c r="E359" s="13"/>
      <c r="F359" s="51"/>
      <c r="G359" s="55"/>
      <c r="H359" s="35"/>
    </row>
    <row r="360" spans="4:8" x14ac:dyDescent="0.25">
      <c r="D360" s="51"/>
      <c r="E360" s="13"/>
      <c r="F360" s="51"/>
      <c r="G360" s="55"/>
      <c r="H360" s="35"/>
    </row>
    <row r="361" spans="4:8" x14ac:dyDescent="0.25">
      <c r="D361" s="51"/>
      <c r="E361" s="13"/>
      <c r="F361" s="51"/>
      <c r="G361" s="55"/>
      <c r="H361" s="35"/>
    </row>
    <row r="362" spans="4:8" x14ac:dyDescent="0.25">
      <c r="D362" s="51"/>
      <c r="E362" s="13"/>
      <c r="F362" s="51"/>
      <c r="G362" s="55"/>
      <c r="H362" s="35"/>
    </row>
    <row r="363" spans="4:8" x14ac:dyDescent="0.25">
      <c r="D363" s="51"/>
      <c r="E363" s="13"/>
      <c r="F363" s="51"/>
      <c r="G363" s="55"/>
      <c r="H363" s="35"/>
    </row>
    <row r="364" spans="4:8" x14ac:dyDescent="0.25">
      <c r="D364" s="51"/>
      <c r="E364" s="13"/>
      <c r="F364" s="51"/>
      <c r="G364" s="55"/>
      <c r="H364" s="35"/>
    </row>
    <row r="365" spans="4:8" x14ac:dyDescent="0.25">
      <c r="D365" s="51"/>
      <c r="E365" s="13"/>
      <c r="F365" s="51"/>
      <c r="G365" s="55"/>
      <c r="H365" s="35"/>
    </row>
    <row r="366" spans="4:8" x14ac:dyDescent="0.25">
      <c r="D366" s="51"/>
      <c r="E366" s="13"/>
      <c r="F366" s="51"/>
      <c r="G366" s="55"/>
      <c r="H366" s="35"/>
    </row>
    <row r="367" spans="4:8" x14ac:dyDescent="0.25">
      <c r="D367" s="51"/>
      <c r="E367" s="13"/>
      <c r="F367" s="51"/>
      <c r="G367" s="55"/>
      <c r="H367" s="35"/>
    </row>
    <row r="368" spans="4:8" x14ac:dyDescent="0.25">
      <c r="D368" s="51"/>
      <c r="E368" s="13"/>
      <c r="F368" s="51"/>
      <c r="G368" s="55"/>
      <c r="H368" s="35"/>
    </row>
    <row r="369" spans="4:8" x14ac:dyDescent="0.25">
      <c r="D369" s="51"/>
      <c r="E369" s="13"/>
      <c r="F369" s="51"/>
      <c r="G369" s="55"/>
      <c r="H369" s="35"/>
    </row>
    <row r="370" spans="4:8" x14ac:dyDescent="0.25">
      <c r="D370" s="51"/>
      <c r="E370" s="13"/>
      <c r="F370" s="51"/>
      <c r="G370" s="55"/>
      <c r="H370" s="35"/>
    </row>
    <row r="371" spans="4:8" x14ac:dyDescent="0.25">
      <c r="D371" s="51"/>
      <c r="E371" s="13"/>
      <c r="F371" s="51"/>
      <c r="G371" s="55"/>
      <c r="H371" s="35"/>
    </row>
    <row r="372" spans="4:8" x14ac:dyDescent="0.25">
      <c r="D372" s="51"/>
      <c r="E372" s="13"/>
      <c r="F372" s="51"/>
      <c r="G372" s="55"/>
      <c r="H372" s="35"/>
    </row>
    <row r="373" spans="4:8" x14ac:dyDescent="0.25">
      <c r="D373" s="51"/>
      <c r="E373" s="13"/>
      <c r="F373" s="51"/>
      <c r="G373" s="55"/>
      <c r="H373" s="35"/>
    </row>
    <row r="374" spans="4:8" x14ac:dyDescent="0.25">
      <c r="D374" s="51"/>
      <c r="E374" s="13"/>
      <c r="F374" s="51"/>
      <c r="G374" s="55"/>
      <c r="H374" s="35"/>
    </row>
    <row r="375" spans="4:8" x14ac:dyDescent="0.25">
      <c r="D375" s="51"/>
      <c r="E375" s="13"/>
      <c r="F375" s="51"/>
      <c r="G375" s="55"/>
      <c r="H375" s="35"/>
    </row>
    <row r="376" spans="4:8" x14ac:dyDescent="0.25">
      <c r="D376" s="51"/>
      <c r="E376" s="13"/>
      <c r="F376" s="51"/>
      <c r="G376" s="55"/>
      <c r="H376" s="35"/>
    </row>
    <row r="377" spans="4:8" x14ac:dyDescent="0.25">
      <c r="D377" s="51"/>
      <c r="E377" s="13"/>
      <c r="F377" s="51"/>
      <c r="G377" s="55"/>
      <c r="H377" s="35"/>
    </row>
    <row r="378" spans="4:8" x14ac:dyDescent="0.25">
      <c r="D378" s="51"/>
      <c r="E378" s="13"/>
      <c r="F378" s="51"/>
      <c r="G378" s="55"/>
      <c r="H378" s="35"/>
    </row>
    <row r="379" spans="4:8" x14ac:dyDescent="0.25">
      <c r="D379" s="51"/>
      <c r="E379" s="13"/>
      <c r="F379" s="51"/>
      <c r="G379" s="55"/>
      <c r="H379" s="35"/>
    </row>
    <row r="380" spans="4:8" x14ac:dyDescent="0.25">
      <c r="D380" s="51"/>
      <c r="E380" s="13"/>
      <c r="F380" s="51"/>
      <c r="G380" s="55"/>
      <c r="H380" s="35"/>
    </row>
    <row r="381" spans="4:8" x14ac:dyDescent="0.25">
      <c r="D381" s="51"/>
      <c r="E381" s="13"/>
      <c r="F381" s="51"/>
      <c r="G381" s="55"/>
      <c r="H381" s="35"/>
    </row>
    <row r="382" spans="4:8" x14ac:dyDescent="0.25">
      <c r="D382" s="51"/>
      <c r="E382" s="13"/>
      <c r="F382" s="51"/>
      <c r="G382" s="55"/>
      <c r="H382" s="35"/>
    </row>
    <row r="383" spans="4:8" x14ac:dyDescent="0.25">
      <c r="D383" s="51"/>
      <c r="E383" s="13"/>
      <c r="F383" s="51"/>
      <c r="G383" s="55"/>
      <c r="H383" s="35"/>
    </row>
    <row r="384" spans="4:8" x14ac:dyDescent="0.25">
      <c r="D384" s="51"/>
      <c r="E384" s="13"/>
      <c r="F384" s="51"/>
      <c r="G384" s="55"/>
      <c r="H384" s="35"/>
    </row>
    <row r="385" spans="4:8" x14ac:dyDescent="0.25">
      <c r="D385" s="51"/>
      <c r="E385" s="13"/>
      <c r="F385" s="51"/>
      <c r="G385" s="55"/>
      <c r="H385" s="35"/>
    </row>
    <row r="386" spans="4:8" x14ac:dyDescent="0.25">
      <c r="D386" s="51"/>
      <c r="E386" s="13"/>
      <c r="F386" s="51"/>
      <c r="G386" s="55"/>
      <c r="H386" s="35"/>
    </row>
    <row r="387" spans="4:8" x14ac:dyDescent="0.25">
      <c r="D387" s="51"/>
      <c r="E387" s="13"/>
      <c r="F387" s="51"/>
      <c r="G387" s="55"/>
      <c r="H387" s="35"/>
    </row>
    <row r="388" spans="4:8" x14ac:dyDescent="0.25">
      <c r="D388" s="51"/>
      <c r="E388" s="13"/>
      <c r="F388" s="51"/>
      <c r="G388" s="55"/>
      <c r="H388" s="35"/>
    </row>
    <row r="389" spans="4:8" x14ac:dyDescent="0.25">
      <c r="D389" s="51"/>
      <c r="E389" s="13"/>
      <c r="F389" s="51"/>
      <c r="G389" s="55"/>
      <c r="H389" s="35"/>
    </row>
    <row r="390" spans="4:8" x14ac:dyDescent="0.25">
      <c r="D390" s="51"/>
      <c r="E390" s="13"/>
      <c r="F390" s="51"/>
      <c r="G390" s="55"/>
      <c r="H390" s="35"/>
    </row>
    <row r="391" spans="4:8" x14ac:dyDescent="0.25">
      <c r="D391" s="51"/>
      <c r="E391" s="13"/>
      <c r="F391" s="51"/>
      <c r="G391" s="55"/>
      <c r="H391" s="35"/>
    </row>
    <row r="392" spans="4:8" x14ac:dyDescent="0.25">
      <c r="D392" s="51"/>
      <c r="E392" s="13"/>
      <c r="F392" s="51"/>
      <c r="G392" s="55"/>
      <c r="H392" s="35"/>
    </row>
    <row r="393" spans="4:8" x14ac:dyDescent="0.25">
      <c r="D393" s="51"/>
      <c r="E393" s="13"/>
      <c r="F393" s="51"/>
      <c r="G393" s="55"/>
      <c r="H393" s="35"/>
    </row>
    <row r="394" spans="4:8" x14ac:dyDescent="0.25">
      <c r="D394" s="51"/>
      <c r="E394" s="13"/>
      <c r="F394" s="51"/>
      <c r="G394" s="55"/>
      <c r="H394" s="35"/>
    </row>
    <row r="395" spans="4:8" x14ac:dyDescent="0.25">
      <c r="D395" s="51"/>
      <c r="E395" s="13"/>
      <c r="F395" s="51"/>
      <c r="G395" s="55"/>
      <c r="H395" s="35"/>
    </row>
    <row r="396" spans="4:8" x14ac:dyDescent="0.25">
      <c r="D396" s="51"/>
      <c r="E396" s="13"/>
      <c r="F396" s="51"/>
      <c r="G396" s="55"/>
      <c r="H396" s="35"/>
    </row>
    <row r="397" spans="4:8" x14ac:dyDescent="0.25">
      <c r="D397" s="51"/>
      <c r="E397" s="13"/>
      <c r="F397" s="51"/>
      <c r="G397" s="55"/>
      <c r="H397" s="35"/>
    </row>
    <row r="398" spans="4:8" x14ac:dyDescent="0.25">
      <c r="D398" s="51"/>
      <c r="E398" s="13"/>
      <c r="F398" s="51"/>
      <c r="G398" s="55"/>
      <c r="H398" s="35"/>
    </row>
    <row r="399" spans="4:8" x14ac:dyDescent="0.25">
      <c r="D399" s="51"/>
      <c r="E399" s="13"/>
      <c r="F399" s="51"/>
      <c r="G399" s="55"/>
      <c r="H399" s="35"/>
    </row>
    <row r="400" spans="4:8" x14ac:dyDescent="0.25">
      <c r="D400" s="51"/>
      <c r="E400" s="13"/>
      <c r="F400" s="51"/>
      <c r="G400" s="55"/>
      <c r="H400" s="35"/>
    </row>
    <row r="401" spans="4:8" x14ac:dyDescent="0.25">
      <c r="D401" s="51"/>
      <c r="E401" s="13"/>
      <c r="F401" s="51"/>
      <c r="G401" s="55"/>
      <c r="H401" s="35"/>
    </row>
    <row r="402" spans="4:8" x14ac:dyDescent="0.25">
      <c r="D402" s="51"/>
      <c r="E402" s="13"/>
      <c r="F402" s="51"/>
      <c r="G402" s="55"/>
      <c r="H402" s="35"/>
    </row>
    <row r="403" spans="4:8" x14ac:dyDescent="0.25">
      <c r="D403" s="51"/>
      <c r="E403" s="13"/>
      <c r="F403" s="51"/>
      <c r="G403" s="55"/>
      <c r="H403" s="35"/>
    </row>
    <row r="404" spans="4:8" x14ac:dyDescent="0.25">
      <c r="D404" s="51"/>
      <c r="E404" s="13"/>
      <c r="F404" s="51"/>
      <c r="G404" s="55"/>
      <c r="H404" s="35"/>
    </row>
    <row r="405" spans="4:8" x14ac:dyDescent="0.25">
      <c r="D405" s="51"/>
      <c r="E405" s="13"/>
      <c r="F405" s="51"/>
      <c r="G405" s="55"/>
      <c r="H405" s="35"/>
    </row>
    <row r="406" spans="4:8" x14ac:dyDescent="0.25">
      <c r="D406" s="51"/>
      <c r="E406" s="13"/>
      <c r="F406" s="51"/>
      <c r="G406" s="55"/>
      <c r="H406" s="35"/>
    </row>
    <row r="407" spans="4:8" x14ac:dyDescent="0.25">
      <c r="D407" s="51"/>
      <c r="E407" s="13"/>
      <c r="F407" s="51"/>
      <c r="G407" s="55"/>
      <c r="H407" s="35"/>
    </row>
    <row r="408" spans="4:8" x14ac:dyDescent="0.25">
      <c r="D408" s="51"/>
      <c r="E408" s="13"/>
      <c r="F408" s="51"/>
      <c r="G408" s="55"/>
      <c r="H408" s="35"/>
    </row>
    <row r="409" spans="4:8" x14ac:dyDescent="0.25">
      <c r="D409" s="51"/>
      <c r="E409" s="13"/>
      <c r="F409" s="51"/>
      <c r="G409" s="55"/>
      <c r="H409" s="35"/>
    </row>
    <row r="410" spans="4:8" x14ac:dyDescent="0.25">
      <c r="D410" s="51"/>
      <c r="E410" s="13"/>
      <c r="F410" s="51"/>
      <c r="G410" s="55"/>
      <c r="H410" s="35"/>
    </row>
    <row r="411" spans="4:8" x14ac:dyDescent="0.25">
      <c r="D411" s="51"/>
      <c r="E411" s="13"/>
      <c r="F411" s="51"/>
      <c r="G411" s="55"/>
      <c r="H411" s="35"/>
    </row>
    <row r="412" spans="4:8" x14ac:dyDescent="0.25">
      <c r="D412" s="51"/>
      <c r="E412" s="13"/>
      <c r="F412" s="51"/>
      <c r="G412" s="55"/>
      <c r="H412" s="35"/>
    </row>
    <row r="413" spans="4:8" x14ac:dyDescent="0.25">
      <c r="D413" s="51"/>
      <c r="E413" s="13"/>
      <c r="F413" s="51"/>
      <c r="G413" s="55"/>
      <c r="H413" s="35"/>
    </row>
    <row r="414" spans="4:8" x14ac:dyDescent="0.25">
      <c r="D414" s="51"/>
      <c r="E414" s="13"/>
      <c r="F414" s="51"/>
      <c r="G414" s="55"/>
      <c r="H414" s="35"/>
    </row>
    <row r="415" spans="4:8" x14ac:dyDescent="0.25">
      <c r="D415" s="51"/>
      <c r="E415" s="13"/>
      <c r="F415" s="51"/>
      <c r="G415" s="55"/>
      <c r="H415" s="35"/>
    </row>
    <row r="416" spans="4:8" x14ac:dyDescent="0.25">
      <c r="D416" s="51"/>
      <c r="E416" s="13"/>
      <c r="F416" s="51"/>
      <c r="G416" s="55"/>
      <c r="H416" s="35"/>
    </row>
    <row r="417" spans="4:8" x14ac:dyDescent="0.25">
      <c r="D417" s="51"/>
      <c r="E417" s="13"/>
      <c r="F417" s="51"/>
      <c r="G417" s="55"/>
      <c r="H417" s="35"/>
    </row>
    <row r="418" spans="4:8" x14ac:dyDescent="0.25">
      <c r="D418" s="51"/>
      <c r="E418" s="13"/>
      <c r="F418" s="51"/>
      <c r="G418" s="55"/>
      <c r="H418" s="35"/>
    </row>
    <row r="419" spans="4:8" x14ac:dyDescent="0.25">
      <c r="D419" s="51"/>
      <c r="E419" s="13"/>
      <c r="F419" s="51"/>
      <c r="G419" s="55"/>
      <c r="H419" s="35"/>
    </row>
    <row r="420" spans="4:8" x14ac:dyDescent="0.25">
      <c r="D420" s="51"/>
      <c r="E420" s="13"/>
      <c r="F420" s="51"/>
      <c r="G420" s="55"/>
      <c r="H420" s="35"/>
    </row>
    <row r="421" spans="4:8" x14ac:dyDescent="0.25">
      <c r="D421" s="51"/>
      <c r="E421" s="13"/>
      <c r="F421" s="51"/>
      <c r="G421" s="55"/>
      <c r="H421" s="35"/>
    </row>
    <row r="422" spans="4:8" x14ac:dyDescent="0.25">
      <c r="D422" s="51"/>
      <c r="E422" s="13"/>
      <c r="F422" s="51"/>
      <c r="G422" s="55"/>
      <c r="H422" s="35"/>
    </row>
    <row r="423" spans="4:8" x14ac:dyDescent="0.25">
      <c r="D423" s="51"/>
      <c r="E423" s="13"/>
      <c r="F423" s="51"/>
      <c r="G423" s="55"/>
      <c r="H423" s="35"/>
    </row>
    <row r="424" spans="4:8" x14ac:dyDescent="0.25">
      <c r="D424" s="51"/>
      <c r="E424" s="13"/>
      <c r="F424" s="51"/>
      <c r="G424" s="55"/>
      <c r="H424" s="35"/>
    </row>
    <row r="425" spans="4:8" x14ac:dyDescent="0.25">
      <c r="D425" s="51"/>
      <c r="E425" s="13"/>
      <c r="F425" s="51"/>
      <c r="G425" s="55"/>
      <c r="H425" s="35"/>
    </row>
    <row r="426" spans="4:8" x14ac:dyDescent="0.25">
      <c r="D426" s="51"/>
      <c r="E426" s="13"/>
      <c r="F426" s="51"/>
      <c r="G426" s="55"/>
      <c r="H426" s="35"/>
    </row>
    <row r="427" spans="4:8" x14ac:dyDescent="0.25">
      <c r="D427" s="51"/>
      <c r="E427" s="13"/>
      <c r="F427" s="51"/>
      <c r="G427" s="55"/>
      <c r="H427" s="35"/>
    </row>
    <row r="428" spans="4:8" x14ac:dyDescent="0.25">
      <c r="D428" s="51"/>
      <c r="E428" s="13"/>
      <c r="F428" s="51"/>
      <c r="G428" s="55"/>
      <c r="H428" s="35"/>
    </row>
    <row r="429" spans="4:8" x14ac:dyDescent="0.25">
      <c r="D429" s="51"/>
      <c r="E429" s="13"/>
      <c r="F429" s="51"/>
      <c r="G429" s="55"/>
      <c r="H429" s="35"/>
    </row>
    <row r="430" spans="4:8" x14ac:dyDescent="0.25">
      <c r="D430" s="51"/>
      <c r="E430" s="13"/>
      <c r="F430" s="51"/>
      <c r="G430" s="55"/>
      <c r="H430" s="35"/>
    </row>
    <row r="431" spans="4:8" x14ac:dyDescent="0.25">
      <c r="D431" s="51"/>
      <c r="E431" s="13"/>
      <c r="F431" s="51"/>
      <c r="G431" s="55"/>
      <c r="H431" s="35"/>
    </row>
    <row r="432" spans="4:8" x14ac:dyDescent="0.25">
      <c r="D432" s="51"/>
      <c r="E432" s="13"/>
      <c r="F432" s="51"/>
      <c r="G432" s="55"/>
      <c r="H432" s="35"/>
    </row>
    <row r="433" spans="4:8" x14ac:dyDescent="0.25">
      <c r="D433" s="51"/>
      <c r="E433" s="13"/>
      <c r="F433" s="51"/>
      <c r="G433" s="55"/>
      <c r="H433" s="35"/>
    </row>
    <row r="434" spans="4:8" x14ac:dyDescent="0.25">
      <c r="D434" s="51"/>
      <c r="E434" s="13"/>
      <c r="F434" s="51"/>
      <c r="G434" s="55"/>
      <c r="H434" s="35"/>
    </row>
    <row r="435" spans="4:8" x14ac:dyDescent="0.25">
      <c r="D435" s="51"/>
      <c r="E435" s="13"/>
      <c r="F435" s="51"/>
      <c r="G435" s="55"/>
      <c r="H435" s="35"/>
    </row>
    <row r="436" spans="4:8" x14ac:dyDescent="0.25">
      <c r="D436" s="51"/>
      <c r="E436" s="13"/>
      <c r="F436" s="51"/>
      <c r="G436" s="55"/>
      <c r="H436" s="35"/>
    </row>
    <row r="437" spans="4:8" x14ac:dyDescent="0.25">
      <c r="D437" s="51"/>
      <c r="E437" s="13"/>
      <c r="F437" s="51"/>
      <c r="G437" s="55"/>
      <c r="H437" s="35"/>
    </row>
    <row r="438" spans="4:8" x14ac:dyDescent="0.25">
      <c r="D438" s="51"/>
      <c r="E438" s="13"/>
      <c r="F438" s="51"/>
      <c r="G438" s="55"/>
      <c r="H438" s="35"/>
    </row>
    <row r="439" spans="4:8" x14ac:dyDescent="0.25">
      <c r="D439" s="51"/>
      <c r="E439" s="13"/>
      <c r="F439" s="51"/>
      <c r="G439" s="55"/>
      <c r="H439" s="35"/>
    </row>
    <row r="440" spans="4:8" x14ac:dyDescent="0.25">
      <c r="D440" s="51"/>
      <c r="E440" s="13"/>
      <c r="F440" s="51"/>
      <c r="G440" s="55"/>
      <c r="H440" s="35"/>
    </row>
    <row r="441" spans="4:8" x14ac:dyDescent="0.25">
      <c r="D441" s="51"/>
      <c r="E441" s="13"/>
      <c r="F441" s="51"/>
      <c r="G441" s="55"/>
      <c r="H441" s="35"/>
    </row>
    <row r="442" spans="4:8" x14ac:dyDescent="0.25">
      <c r="D442" s="51"/>
      <c r="E442" s="13"/>
      <c r="F442" s="51"/>
      <c r="G442" s="55"/>
      <c r="H442" s="35"/>
    </row>
    <row r="443" spans="4:8" x14ac:dyDescent="0.25">
      <c r="D443" s="51"/>
      <c r="E443" s="13"/>
      <c r="F443" s="51"/>
      <c r="G443" s="55"/>
      <c r="H443" s="35"/>
    </row>
    <row r="444" spans="4:8" x14ac:dyDescent="0.25">
      <c r="D444" s="51"/>
      <c r="E444" s="13"/>
      <c r="F444" s="51"/>
      <c r="G444" s="55"/>
      <c r="H444" s="35"/>
    </row>
    <row r="445" spans="4:8" x14ac:dyDescent="0.25">
      <c r="D445" s="51"/>
      <c r="E445" s="13"/>
      <c r="F445" s="51"/>
      <c r="G445" s="55"/>
      <c r="H445" s="35"/>
    </row>
    <row r="446" spans="4:8" x14ac:dyDescent="0.25">
      <c r="D446" s="51"/>
      <c r="E446" s="13"/>
      <c r="F446" s="51"/>
      <c r="G446" s="55"/>
      <c r="H446" s="35"/>
    </row>
    <row r="447" spans="4:8" x14ac:dyDescent="0.25">
      <c r="D447" s="51"/>
      <c r="E447" s="13"/>
      <c r="F447" s="51"/>
      <c r="G447" s="55"/>
      <c r="H447" s="35"/>
    </row>
    <row r="448" spans="4:8" x14ac:dyDescent="0.25">
      <c r="D448" s="51"/>
      <c r="E448" s="13"/>
      <c r="F448" s="51"/>
      <c r="G448" s="55"/>
      <c r="H448" s="35"/>
    </row>
    <row r="449" spans="4:8" x14ac:dyDescent="0.25">
      <c r="D449" s="51"/>
      <c r="E449" s="13"/>
      <c r="F449" s="51"/>
      <c r="G449" s="55"/>
      <c r="H449" s="35"/>
    </row>
    <row r="450" spans="4:8" x14ac:dyDescent="0.25">
      <c r="D450" s="51"/>
      <c r="E450" s="13"/>
      <c r="F450" s="51"/>
      <c r="G450" s="55"/>
      <c r="H450" s="35"/>
    </row>
    <row r="451" spans="4:8" x14ac:dyDescent="0.25">
      <c r="D451" s="51"/>
      <c r="E451" s="13"/>
      <c r="F451" s="51"/>
      <c r="G451" s="55"/>
      <c r="H451" s="35"/>
    </row>
    <row r="452" spans="4:8" x14ac:dyDescent="0.25">
      <c r="D452" s="51"/>
      <c r="E452" s="13"/>
      <c r="F452" s="51"/>
      <c r="G452" s="55"/>
      <c r="H452" s="35"/>
    </row>
    <row r="453" spans="4:8" x14ac:dyDescent="0.25">
      <c r="D453" s="51"/>
      <c r="E453" s="13"/>
      <c r="F453" s="51"/>
      <c r="G453" s="55"/>
      <c r="H453" s="35"/>
    </row>
    <row r="454" spans="4:8" x14ac:dyDescent="0.25">
      <c r="D454" s="51"/>
      <c r="E454" s="13"/>
      <c r="F454" s="51"/>
      <c r="G454" s="55"/>
      <c r="H454" s="35"/>
    </row>
    <row r="455" spans="4:8" x14ac:dyDescent="0.25">
      <c r="D455" s="51"/>
      <c r="E455" s="13"/>
      <c r="F455" s="51"/>
      <c r="G455" s="55"/>
      <c r="H455" s="35"/>
    </row>
    <row r="456" spans="4:8" x14ac:dyDescent="0.25">
      <c r="D456" s="51"/>
      <c r="E456" s="13"/>
      <c r="F456" s="51"/>
      <c r="G456" s="55"/>
      <c r="H456" s="35"/>
    </row>
    <row r="457" spans="4:8" x14ac:dyDescent="0.25">
      <c r="D457" s="51"/>
      <c r="E457" s="13"/>
      <c r="F457" s="51"/>
      <c r="G457" s="55"/>
      <c r="H457" s="35"/>
    </row>
    <row r="458" spans="4:8" x14ac:dyDescent="0.25">
      <c r="D458" s="51"/>
      <c r="E458" s="13"/>
      <c r="F458" s="51"/>
      <c r="G458" s="55"/>
      <c r="H458" s="35"/>
    </row>
    <row r="459" spans="4:8" x14ac:dyDescent="0.25">
      <c r="D459" s="51"/>
      <c r="E459" s="13"/>
      <c r="F459" s="51"/>
      <c r="G459" s="55"/>
      <c r="H459" s="35"/>
    </row>
    <row r="460" spans="4:8" x14ac:dyDescent="0.25">
      <c r="D460" s="51"/>
      <c r="E460" s="13"/>
      <c r="F460" s="51"/>
      <c r="G460" s="55"/>
      <c r="H460" s="35"/>
    </row>
    <row r="461" spans="4:8" x14ac:dyDescent="0.25">
      <c r="D461" s="51"/>
      <c r="E461" s="13"/>
      <c r="F461" s="51"/>
      <c r="G461" s="55"/>
      <c r="H461" s="35"/>
    </row>
    <row r="462" spans="4:8" x14ac:dyDescent="0.25">
      <c r="D462" s="51"/>
      <c r="E462" s="13"/>
      <c r="F462" s="51"/>
      <c r="G462" s="55"/>
      <c r="H462" s="35"/>
    </row>
    <row r="463" spans="4:8" x14ac:dyDescent="0.25">
      <c r="D463" s="51"/>
      <c r="E463" s="13"/>
      <c r="F463" s="51"/>
      <c r="G463" s="55"/>
      <c r="H463" s="35"/>
    </row>
    <row r="464" spans="4:8" x14ac:dyDescent="0.25">
      <c r="D464" s="51"/>
      <c r="E464" s="13"/>
      <c r="F464" s="51"/>
      <c r="G464" s="55"/>
      <c r="H464" s="35"/>
    </row>
    <row r="465" spans="4:8" x14ac:dyDescent="0.25">
      <c r="D465" s="51"/>
      <c r="E465" s="13"/>
      <c r="F465" s="51"/>
      <c r="G465" s="55"/>
      <c r="H465" s="35"/>
    </row>
    <row r="466" spans="4:8" x14ac:dyDescent="0.25">
      <c r="D466" s="51"/>
      <c r="E466" s="13"/>
      <c r="F466" s="51"/>
      <c r="G466" s="55"/>
      <c r="H466" s="35"/>
    </row>
    <row r="467" spans="4:8" x14ac:dyDescent="0.25">
      <c r="D467" s="51"/>
      <c r="E467" s="13"/>
      <c r="F467" s="51"/>
      <c r="G467" s="55"/>
      <c r="H467" s="35"/>
    </row>
    <row r="468" spans="4:8" x14ac:dyDescent="0.25">
      <c r="D468" s="51"/>
      <c r="E468" s="13"/>
      <c r="F468" s="51"/>
      <c r="G468" s="55"/>
      <c r="H468" s="35"/>
    </row>
    <row r="469" spans="4:8" x14ac:dyDescent="0.25">
      <c r="D469" s="51"/>
      <c r="E469" s="13"/>
      <c r="F469" s="51"/>
      <c r="G469" s="55"/>
      <c r="H469" s="35"/>
    </row>
    <row r="470" spans="4:8" x14ac:dyDescent="0.25">
      <c r="D470" s="51"/>
      <c r="E470" s="13"/>
      <c r="F470" s="51"/>
      <c r="G470" s="55"/>
      <c r="H470" s="35"/>
    </row>
    <row r="471" spans="4:8" x14ac:dyDescent="0.25">
      <c r="D471" s="51"/>
      <c r="E471" s="13"/>
      <c r="F471" s="51"/>
      <c r="G471" s="55"/>
      <c r="H471" s="35"/>
    </row>
    <row r="472" spans="4:8" x14ac:dyDescent="0.25">
      <c r="D472" s="51"/>
      <c r="E472" s="13"/>
      <c r="F472" s="51"/>
      <c r="G472" s="55"/>
      <c r="H472" s="35"/>
    </row>
    <row r="473" spans="4:8" x14ac:dyDescent="0.25">
      <c r="D473" s="51"/>
      <c r="E473" s="13"/>
      <c r="F473" s="51"/>
      <c r="G473" s="55"/>
      <c r="H473" s="35"/>
    </row>
    <row r="474" spans="4:8" x14ac:dyDescent="0.25">
      <c r="D474" s="51"/>
      <c r="E474" s="13"/>
      <c r="F474" s="51"/>
      <c r="G474" s="55"/>
      <c r="H474" s="35"/>
    </row>
    <row r="475" spans="4:8" x14ac:dyDescent="0.25">
      <c r="D475" s="51"/>
      <c r="E475" s="13"/>
      <c r="F475" s="51"/>
      <c r="G475" s="55"/>
      <c r="H475" s="35"/>
    </row>
    <row r="476" spans="4:8" x14ac:dyDescent="0.25">
      <c r="D476" s="51"/>
      <c r="E476" s="13"/>
      <c r="F476" s="51"/>
      <c r="G476" s="55"/>
      <c r="H476" s="35"/>
    </row>
    <row r="477" spans="4:8" x14ac:dyDescent="0.25">
      <c r="D477" s="51"/>
      <c r="E477" s="13"/>
      <c r="F477" s="51"/>
      <c r="G477" s="55"/>
      <c r="H477" s="35"/>
    </row>
    <row r="478" spans="4:8" x14ac:dyDescent="0.25">
      <c r="D478" s="51"/>
      <c r="E478" s="13"/>
      <c r="F478" s="51"/>
      <c r="G478" s="55"/>
      <c r="H478" s="35"/>
    </row>
    <row r="479" spans="4:8" x14ac:dyDescent="0.25">
      <c r="D479" s="51"/>
      <c r="E479" s="13"/>
      <c r="F479" s="51"/>
      <c r="G479" s="55"/>
      <c r="H479" s="35"/>
    </row>
    <row r="480" spans="4:8" x14ac:dyDescent="0.25">
      <c r="D480" s="51"/>
      <c r="E480" s="13"/>
      <c r="F480" s="51"/>
      <c r="G480" s="55"/>
      <c r="H480" s="35"/>
    </row>
    <row r="481" spans="4:8" x14ac:dyDescent="0.25">
      <c r="D481" s="51"/>
      <c r="E481" s="13"/>
      <c r="F481" s="51"/>
      <c r="G481" s="55"/>
      <c r="H481" s="35"/>
    </row>
    <row r="482" spans="4:8" x14ac:dyDescent="0.25">
      <c r="D482" s="51"/>
      <c r="E482" s="13"/>
      <c r="F482" s="51"/>
      <c r="G482" s="55"/>
      <c r="H482" s="35"/>
    </row>
    <row r="483" spans="4:8" x14ac:dyDescent="0.25">
      <c r="D483" s="51"/>
      <c r="E483" s="13"/>
      <c r="F483" s="51"/>
      <c r="G483" s="55"/>
      <c r="H483" s="35"/>
    </row>
    <row r="484" spans="4:8" x14ac:dyDescent="0.25">
      <c r="D484" s="51"/>
      <c r="E484" s="13"/>
      <c r="F484" s="51"/>
      <c r="G484" s="55"/>
      <c r="H484" s="35"/>
    </row>
    <row r="485" spans="4:8" x14ac:dyDescent="0.25">
      <c r="D485" s="51"/>
      <c r="E485" s="13"/>
      <c r="F485" s="51"/>
      <c r="G485" s="55"/>
      <c r="H485" s="35"/>
    </row>
    <row r="486" spans="4:8" x14ac:dyDescent="0.25">
      <c r="D486" s="51"/>
      <c r="E486" s="13"/>
      <c r="F486" s="51"/>
      <c r="G486" s="55"/>
      <c r="H486" s="35"/>
    </row>
    <row r="487" spans="4:8" x14ac:dyDescent="0.25">
      <c r="D487" s="51"/>
      <c r="E487" s="13"/>
      <c r="F487" s="51"/>
      <c r="G487" s="55"/>
      <c r="H487" s="35"/>
    </row>
    <row r="488" spans="4:8" x14ac:dyDescent="0.25">
      <c r="D488" s="51"/>
      <c r="E488" s="13"/>
      <c r="F488" s="51"/>
      <c r="G488" s="55"/>
      <c r="H488" s="35"/>
    </row>
    <row r="489" spans="4:8" x14ac:dyDescent="0.25">
      <c r="D489" s="51"/>
      <c r="E489" s="13"/>
      <c r="F489" s="51"/>
      <c r="G489" s="55"/>
      <c r="H489" s="35"/>
    </row>
    <row r="490" spans="4:8" x14ac:dyDescent="0.25">
      <c r="D490" s="51"/>
      <c r="E490" s="13"/>
      <c r="F490" s="51"/>
      <c r="G490" s="55"/>
      <c r="H490" s="35"/>
    </row>
    <row r="491" spans="4:8" x14ac:dyDescent="0.25">
      <c r="D491" s="51"/>
      <c r="E491" s="13"/>
      <c r="F491" s="51"/>
      <c r="G491" s="55"/>
      <c r="H491" s="35"/>
    </row>
    <row r="492" spans="4:8" x14ac:dyDescent="0.25">
      <c r="D492" s="51"/>
      <c r="E492" s="13"/>
      <c r="F492" s="51"/>
      <c r="G492" s="55"/>
      <c r="H492" s="35"/>
    </row>
    <row r="493" spans="4:8" x14ac:dyDescent="0.25">
      <c r="D493" s="51"/>
      <c r="E493" s="13"/>
      <c r="F493" s="51"/>
      <c r="G493" s="55"/>
      <c r="H493" s="35"/>
    </row>
    <row r="494" spans="4:8" x14ac:dyDescent="0.25">
      <c r="D494" s="51"/>
      <c r="E494" s="13"/>
      <c r="F494" s="51"/>
      <c r="G494" s="55"/>
      <c r="H494" s="35"/>
    </row>
    <row r="495" spans="4:8" x14ac:dyDescent="0.25">
      <c r="D495" s="51"/>
      <c r="E495" s="13"/>
      <c r="F495" s="51"/>
      <c r="G495" s="55"/>
      <c r="H495" s="35"/>
    </row>
    <row r="496" spans="4:8" x14ac:dyDescent="0.25">
      <c r="D496" s="51"/>
      <c r="E496" s="13"/>
      <c r="F496" s="51"/>
      <c r="G496" s="55"/>
      <c r="H496" s="35"/>
    </row>
    <row r="497" spans="4:8" x14ac:dyDescent="0.25">
      <c r="D497" s="51"/>
      <c r="E497" s="13"/>
      <c r="F497" s="51"/>
      <c r="G497" s="55"/>
      <c r="H497" s="35"/>
    </row>
    <row r="498" spans="4:8" x14ac:dyDescent="0.25">
      <c r="D498" s="51"/>
      <c r="E498" s="13"/>
      <c r="F498" s="51"/>
      <c r="G498" s="55"/>
      <c r="H498" s="35"/>
    </row>
    <row r="499" spans="4:8" x14ac:dyDescent="0.25">
      <c r="D499" s="51"/>
      <c r="E499" s="13"/>
      <c r="F499" s="51"/>
      <c r="G499" s="55"/>
      <c r="H499" s="35"/>
    </row>
    <row r="500" spans="4:8" x14ac:dyDescent="0.25">
      <c r="D500" s="51"/>
      <c r="E500" s="13"/>
      <c r="F500" s="51"/>
      <c r="G500" s="55"/>
      <c r="H500" s="35"/>
    </row>
    <row r="501" spans="4:8" x14ac:dyDescent="0.25">
      <c r="D501" s="51"/>
      <c r="E501" s="13"/>
      <c r="F501" s="51"/>
      <c r="G501" s="55"/>
      <c r="H501" s="35"/>
    </row>
    <row r="502" spans="4:8" x14ac:dyDescent="0.25">
      <c r="D502" s="51"/>
      <c r="E502" s="13"/>
      <c r="F502" s="51"/>
      <c r="G502" s="55"/>
      <c r="H502" s="35"/>
    </row>
    <row r="503" spans="4:8" x14ac:dyDescent="0.25">
      <c r="D503" s="51"/>
      <c r="E503" s="13"/>
      <c r="F503" s="51"/>
      <c r="G503" s="55"/>
      <c r="H503" s="35"/>
    </row>
    <row r="504" spans="4:8" x14ac:dyDescent="0.25">
      <c r="D504" s="51"/>
      <c r="E504" s="13"/>
      <c r="F504" s="51"/>
      <c r="G504" s="55"/>
      <c r="H504" s="35"/>
    </row>
    <row r="505" spans="4:8" x14ac:dyDescent="0.25">
      <c r="D505" s="51"/>
      <c r="E505" s="13"/>
      <c r="F505" s="51"/>
      <c r="G505" s="55"/>
      <c r="H505" s="35"/>
    </row>
    <row r="506" spans="4:8" x14ac:dyDescent="0.25">
      <c r="D506" s="51"/>
      <c r="E506" s="13"/>
      <c r="F506" s="51"/>
      <c r="G506" s="55"/>
      <c r="H506" s="35"/>
    </row>
    <row r="507" spans="4:8" x14ac:dyDescent="0.25">
      <c r="D507" s="51"/>
      <c r="E507" s="13"/>
      <c r="F507" s="51"/>
      <c r="G507" s="55"/>
      <c r="H507" s="35"/>
    </row>
    <row r="508" spans="4:8" x14ac:dyDescent="0.25">
      <c r="D508" s="51"/>
      <c r="E508" s="13"/>
      <c r="F508" s="51"/>
      <c r="G508" s="55"/>
      <c r="H508" s="35"/>
    </row>
    <row r="509" spans="4:8" x14ac:dyDescent="0.25">
      <c r="D509" s="51"/>
      <c r="E509" s="13"/>
      <c r="F509" s="51"/>
      <c r="G509" s="55"/>
      <c r="H509" s="35"/>
    </row>
    <row r="510" spans="4:8" x14ac:dyDescent="0.25">
      <c r="D510" s="51"/>
      <c r="E510" s="13"/>
      <c r="F510" s="51"/>
      <c r="G510" s="55"/>
      <c r="H510" s="35"/>
    </row>
    <row r="511" spans="4:8" x14ac:dyDescent="0.25">
      <c r="D511" s="51"/>
      <c r="E511" s="13"/>
      <c r="F511" s="51"/>
      <c r="G511" s="55"/>
      <c r="H511" s="35"/>
    </row>
    <row r="512" spans="4:8" x14ac:dyDescent="0.25">
      <c r="D512" s="51"/>
      <c r="E512" s="13"/>
      <c r="F512" s="51"/>
      <c r="G512" s="55"/>
      <c r="H512" s="35"/>
    </row>
    <row r="513" spans="4:8" x14ac:dyDescent="0.25">
      <c r="D513" s="51"/>
      <c r="E513" s="13"/>
      <c r="F513" s="51"/>
      <c r="G513" s="55"/>
      <c r="H513" s="35"/>
    </row>
    <row r="514" spans="4:8" x14ac:dyDescent="0.25">
      <c r="D514" s="51"/>
      <c r="E514" s="13"/>
      <c r="F514" s="51"/>
      <c r="G514" s="55"/>
      <c r="H514" s="35"/>
    </row>
    <row r="515" spans="4:8" x14ac:dyDescent="0.25">
      <c r="D515" s="51"/>
      <c r="E515" s="13"/>
      <c r="F515" s="51"/>
      <c r="G515" s="55"/>
      <c r="H515" s="35"/>
    </row>
    <row r="516" spans="4:8" x14ac:dyDescent="0.25">
      <c r="D516" s="51"/>
      <c r="E516" s="13"/>
      <c r="F516" s="51"/>
      <c r="G516" s="55"/>
      <c r="H516" s="35"/>
    </row>
    <row r="517" spans="4:8" x14ac:dyDescent="0.25">
      <c r="D517" s="51"/>
      <c r="E517" s="13"/>
      <c r="F517" s="51"/>
      <c r="G517" s="55"/>
      <c r="H517" s="35"/>
    </row>
    <row r="518" spans="4:8" x14ac:dyDescent="0.25">
      <c r="D518" s="51"/>
      <c r="E518" s="13"/>
      <c r="F518" s="51"/>
      <c r="G518" s="55"/>
      <c r="H518" s="35"/>
    </row>
    <row r="519" spans="4:8" x14ac:dyDescent="0.25">
      <c r="D519" s="51"/>
      <c r="E519" s="13"/>
      <c r="F519" s="51"/>
      <c r="G519" s="55"/>
      <c r="H519" s="35"/>
    </row>
    <row r="520" spans="4:8" x14ac:dyDescent="0.25">
      <c r="D520" s="51"/>
      <c r="E520" s="13"/>
      <c r="F520" s="51"/>
      <c r="G520" s="55"/>
      <c r="H520" s="35"/>
    </row>
    <row r="521" spans="4:8" x14ac:dyDescent="0.25">
      <c r="D521" s="51"/>
      <c r="E521" s="13"/>
      <c r="F521" s="51"/>
      <c r="G521" s="55"/>
      <c r="H521" s="35"/>
    </row>
    <row r="522" spans="4:8" x14ac:dyDescent="0.25">
      <c r="D522" s="51"/>
      <c r="E522" s="13"/>
      <c r="F522" s="51"/>
      <c r="G522" s="55"/>
      <c r="H522" s="35"/>
    </row>
    <row r="523" spans="4:8" x14ac:dyDescent="0.25">
      <c r="D523" s="51"/>
      <c r="E523" s="13"/>
      <c r="F523" s="51"/>
      <c r="G523" s="55"/>
      <c r="H523" s="35"/>
    </row>
    <row r="524" spans="4:8" x14ac:dyDescent="0.25">
      <c r="D524" s="51"/>
      <c r="E524" s="13"/>
      <c r="F524" s="51"/>
      <c r="G524" s="55"/>
      <c r="H524" s="35"/>
    </row>
    <row r="525" spans="4:8" x14ac:dyDescent="0.25">
      <c r="D525" s="51"/>
      <c r="E525" s="13"/>
      <c r="F525" s="51"/>
      <c r="G525" s="55"/>
      <c r="H525" s="35"/>
    </row>
    <row r="526" spans="4:8" x14ac:dyDescent="0.25">
      <c r="D526" s="51"/>
      <c r="E526" s="13"/>
      <c r="F526" s="51"/>
      <c r="G526" s="55"/>
      <c r="H526" s="35"/>
    </row>
    <row r="527" spans="4:8" x14ac:dyDescent="0.25">
      <c r="D527" s="51"/>
      <c r="E527" s="13"/>
      <c r="F527" s="51"/>
      <c r="G527" s="55"/>
      <c r="H527" s="35"/>
    </row>
    <row r="528" spans="4:8" x14ac:dyDescent="0.25">
      <c r="D528" s="51"/>
      <c r="E528" s="13"/>
      <c r="F528" s="51"/>
      <c r="G528" s="55"/>
      <c r="H528" s="35"/>
    </row>
    <row r="529" spans="4:8" x14ac:dyDescent="0.25">
      <c r="D529" s="51"/>
      <c r="E529" s="13"/>
      <c r="F529" s="51"/>
      <c r="G529" s="55"/>
      <c r="H529" s="35"/>
    </row>
    <row r="530" spans="4:8" x14ac:dyDescent="0.25">
      <c r="D530" s="51"/>
      <c r="E530" s="13"/>
      <c r="F530" s="51"/>
      <c r="G530" s="55"/>
      <c r="H530" s="35"/>
    </row>
    <row r="531" spans="4:8" x14ac:dyDescent="0.25">
      <c r="D531" s="51"/>
      <c r="E531" s="13"/>
      <c r="F531" s="51"/>
      <c r="G531" s="55"/>
      <c r="H531" s="35"/>
    </row>
    <row r="532" spans="4:8" x14ac:dyDescent="0.25">
      <c r="D532" s="51"/>
      <c r="E532" s="13"/>
      <c r="F532" s="51"/>
      <c r="G532" s="55"/>
      <c r="H532" s="35"/>
    </row>
    <row r="533" spans="4:8" x14ac:dyDescent="0.25">
      <c r="D533" s="51"/>
      <c r="E533" s="13"/>
      <c r="F533" s="51"/>
      <c r="G533" s="55"/>
      <c r="H533" s="35"/>
    </row>
    <row r="534" spans="4:8" x14ac:dyDescent="0.25">
      <c r="D534" s="51"/>
      <c r="E534" s="13"/>
      <c r="F534" s="51"/>
      <c r="G534" s="55"/>
      <c r="H534" s="35"/>
    </row>
    <row r="535" spans="4:8" x14ac:dyDescent="0.25">
      <c r="D535" s="51"/>
      <c r="E535" s="13"/>
      <c r="F535" s="51"/>
      <c r="G535" s="55"/>
      <c r="H535" s="35"/>
    </row>
    <row r="536" spans="4:8" x14ac:dyDescent="0.25">
      <c r="D536" s="51"/>
      <c r="E536" s="13"/>
      <c r="F536" s="51"/>
      <c r="G536" s="55"/>
      <c r="H536" s="35"/>
    </row>
    <row r="537" spans="4:8" x14ac:dyDescent="0.25">
      <c r="D537" s="51"/>
      <c r="E537" s="13"/>
      <c r="F537" s="51"/>
      <c r="G537" s="55"/>
      <c r="H537" s="35"/>
    </row>
    <row r="538" spans="4:8" x14ac:dyDescent="0.25">
      <c r="D538" s="51"/>
      <c r="E538" s="13"/>
      <c r="F538" s="51"/>
      <c r="G538" s="55"/>
      <c r="H538" s="35"/>
    </row>
    <row r="539" spans="4:8" x14ac:dyDescent="0.25">
      <c r="D539" s="51"/>
      <c r="E539" s="13"/>
      <c r="F539" s="51"/>
      <c r="G539" s="55"/>
      <c r="H539" s="35"/>
    </row>
    <row r="540" spans="4:8" x14ac:dyDescent="0.25">
      <c r="D540" s="51"/>
      <c r="E540" s="13"/>
      <c r="F540" s="51"/>
      <c r="G540" s="55"/>
      <c r="H540" s="35"/>
    </row>
    <row r="541" spans="4:8" x14ac:dyDescent="0.25">
      <c r="D541" s="51"/>
      <c r="E541" s="13"/>
      <c r="F541" s="51"/>
      <c r="G541" s="55"/>
      <c r="H541" s="35"/>
    </row>
    <row r="542" spans="4:8" x14ac:dyDescent="0.25">
      <c r="D542" s="51"/>
      <c r="E542" s="13"/>
      <c r="F542" s="51"/>
      <c r="G542" s="55"/>
      <c r="H542" s="35"/>
    </row>
    <row r="543" spans="4:8" x14ac:dyDescent="0.25">
      <c r="D543" s="51"/>
      <c r="E543" s="13"/>
      <c r="F543" s="51"/>
      <c r="G543" s="55"/>
      <c r="H543" s="35"/>
    </row>
    <row r="544" spans="4:8" x14ac:dyDescent="0.25">
      <c r="D544" s="51"/>
      <c r="E544" s="13"/>
      <c r="F544" s="51"/>
      <c r="G544" s="55"/>
      <c r="H544" s="35"/>
    </row>
    <row r="545" spans="4:8" x14ac:dyDescent="0.25">
      <c r="D545" s="51"/>
      <c r="E545" s="13"/>
      <c r="F545" s="51"/>
      <c r="G545" s="55"/>
      <c r="H545" s="35"/>
    </row>
    <row r="546" spans="4:8" x14ac:dyDescent="0.25">
      <c r="D546" s="51"/>
      <c r="E546" s="13"/>
      <c r="F546" s="51"/>
      <c r="G546" s="55"/>
      <c r="H546" s="35"/>
    </row>
    <row r="547" spans="4:8" x14ac:dyDescent="0.25">
      <c r="D547" s="51"/>
      <c r="E547" s="13"/>
      <c r="F547" s="51"/>
      <c r="G547" s="55"/>
      <c r="H547" s="35"/>
    </row>
    <row r="548" spans="4:8" x14ac:dyDescent="0.25">
      <c r="D548" s="51"/>
      <c r="E548" s="13"/>
      <c r="F548" s="51"/>
      <c r="G548" s="55"/>
      <c r="H548" s="35"/>
    </row>
    <row r="549" spans="4:8" x14ac:dyDescent="0.25">
      <c r="D549" s="51"/>
      <c r="E549" s="13"/>
      <c r="F549" s="51"/>
      <c r="G549" s="55"/>
      <c r="H549" s="35"/>
    </row>
    <row r="550" spans="4:8" x14ac:dyDescent="0.25">
      <c r="D550" s="51"/>
      <c r="E550" s="13"/>
      <c r="F550" s="51"/>
      <c r="G550" s="55"/>
      <c r="H550" s="35"/>
    </row>
    <row r="551" spans="4:8" x14ac:dyDescent="0.25">
      <c r="D551" s="51"/>
      <c r="E551" s="13"/>
      <c r="F551" s="51"/>
      <c r="G551" s="55"/>
      <c r="H551" s="35"/>
    </row>
    <row r="552" spans="4:8" x14ac:dyDescent="0.25">
      <c r="D552" s="51"/>
      <c r="E552" s="13"/>
      <c r="F552" s="51"/>
      <c r="G552" s="55"/>
      <c r="H552" s="35"/>
    </row>
    <row r="553" spans="4:8" x14ac:dyDescent="0.25">
      <c r="D553" s="51"/>
      <c r="E553" s="13"/>
      <c r="F553" s="51"/>
      <c r="G553" s="55"/>
      <c r="H553" s="35"/>
    </row>
    <row r="554" spans="4:8" x14ac:dyDescent="0.25">
      <c r="D554" s="51"/>
      <c r="E554" s="13"/>
      <c r="F554" s="51"/>
      <c r="G554" s="55"/>
      <c r="H554" s="35"/>
    </row>
    <row r="555" spans="4:8" x14ac:dyDescent="0.25">
      <c r="D555" s="51"/>
      <c r="E555" s="13"/>
      <c r="F555" s="51"/>
      <c r="G555" s="55"/>
      <c r="H555" s="35"/>
    </row>
    <row r="556" spans="4:8" x14ac:dyDescent="0.25">
      <c r="D556" s="51"/>
      <c r="E556" s="13"/>
      <c r="F556" s="51"/>
      <c r="G556" s="55"/>
      <c r="H556" s="35"/>
    </row>
    <row r="557" spans="4:8" x14ac:dyDescent="0.25">
      <c r="D557" s="51"/>
      <c r="E557" s="13"/>
      <c r="F557" s="51"/>
      <c r="G557" s="55"/>
      <c r="H557" s="35"/>
    </row>
    <row r="558" spans="4:8" x14ac:dyDescent="0.25">
      <c r="D558" s="51"/>
      <c r="E558" s="13"/>
      <c r="F558" s="51"/>
      <c r="G558" s="55"/>
      <c r="H558" s="35"/>
    </row>
    <row r="559" spans="4:8" x14ac:dyDescent="0.25">
      <c r="D559" s="51"/>
      <c r="E559" s="13"/>
      <c r="F559" s="51"/>
      <c r="G559" s="55"/>
      <c r="H559" s="35"/>
    </row>
    <row r="560" spans="4:8" x14ac:dyDescent="0.25">
      <c r="D560" s="51"/>
      <c r="E560" s="13"/>
      <c r="F560" s="51"/>
      <c r="G560" s="55"/>
      <c r="H560" s="35"/>
    </row>
    <row r="561" spans="4:8" x14ac:dyDescent="0.25">
      <c r="D561" s="51"/>
      <c r="E561" s="13"/>
      <c r="F561" s="51"/>
      <c r="G561" s="55"/>
      <c r="H561" s="35"/>
    </row>
    <row r="562" spans="4:8" x14ac:dyDescent="0.25">
      <c r="D562" s="51"/>
      <c r="E562" s="13"/>
      <c r="F562" s="51"/>
      <c r="G562" s="55"/>
      <c r="H562" s="35"/>
    </row>
    <row r="563" spans="4:8" x14ac:dyDescent="0.25">
      <c r="D563" s="51"/>
      <c r="E563" s="13"/>
      <c r="F563" s="51"/>
      <c r="G563" s="55"/>
      <c r="H563" s="35"/>
    </row>
    <row r="564" spans="4:8" x14ac:dyDescent="0.25">
      <c r="D564" s="51"/>
      <c r="E564" s="13"/>
      <c r="F564" s="51"/>
      <c r="G564" s="55"/>
      <c r="H564" s="35"/>
    </row>
    <row r="565" spans="4:8" x14ac:dyDescent="0.25">
      <c r="D565" s="51"/>
      <c r="E565" s="13"/>
      <c r="F565" s="51"/>
      <c r="G565" s="55"/>
      <c r="H565" s="35"/>
    </row>
    <row r="566" spans="4:8" x14ac:dyDescent="0.25">
      <c r="D566" s="51"/>
      <c r="E566" s="13"/>
      <c r="F566" s="51"/>
      <c r="G566" s="55"/>
      <c r="H566" s="35"/>
    </row>
    <row r="567" spans="4:8" x14ac:dyDescent="0.25">
      <c r="D567" s="51"/>
      <c r="E567" s="13"/>
      <c r="F567" s="51"/>
      <c r="G567" s="55"/>
      <c r="H567" s="35"/>
    </row>
    <row r="568" spans="4:8" x14ac:dyDescent="0.25">
      <c r="D568" s="51"/>
      <c r="E568" s="13"/>
      <c r="F568" s="51"/>
      <c r="G568" s="55"/>
      <c r="H568" s="35"/>
    </row>
    <row r="569" spans="4:8" x14ac:dyDescent="0.25">
      <c r="D569" s="51"/>
      <c r="E569" s="13"/>
      <c r="F569" s="51"/>
      <c r="G569" s="55"/>
      <c r="H569" s="35"/>
    </row>
    <row r="570" spans="4:8" x14ac:dyDescent="0.25">
      <c r="D570" s="51"/>
      <c r="E570" s="13"/>
      <c r="F570" s="51"/>
      <c r="G570" s="55"/>
      <c r="H570" s="35"/>
    </row>
    <row r="571" spans="4:8" x14ac:dyDescent="0.25">
      <c r="D571" s="51"/>
      <c r="E571" s="13"/>
      <c r="F571" s="51"/>
      <c r="G571" s="55"/>
      <c r="H571" s="35"/>
    </row>
    <row r="572" spans="4:8" x14ac:dyDescent="0.25">
      <c r="D572" s="51"/>
      <c r="E572" s="13"/>
      <c r="F572" s="51"/>
      <c r="G572" s="55"/>
      <c r="H572" s="35"/>
    </row>
    <row r="573" spans="4:8" x14ac:dyDescent="0.25">
      <c r="D573" s="51"/>
      <c r="E573" s="13"/>
      <c r="F573" s="51"/>
      <c r="G573" s="55"/>
      <c r="H573" s="35"/>
    </row>
    <row r="574" spans="4:8" x14ac:dyDescent="0.25">
      <c r="D574" s="51"/>
      <c r="E574" s="13"/>
      <c r="F574" s="51"/>
      <c r="G574" s="55"/>
      <c r="H574" s="35"/>
    </row>
    <row r="575" spans="4:8" x14ac:dyDescent="0.25">
      <c r="D575" s="51"/>
      <c r="E575" s="13"/>
      <c r="F575" s="51"/>
      <c r="G575" s="55"/>
      <c r="H575" s="35"/>
    </row>
    <row r="576" spans="4:8" x14ac:dyDescent="0.25">
      <c r="D576" s="51"/>
      <c r="E576" s="13"/>
      <c r="F576" s="51"/>
      <c r="G576" s="55"/>
      <c r="H576" s="35"/>
    </row>
    <row r="577" spans="4:8" x14ac:dyDescent="0.25">
      <c r="D577" s="51"/>
      <c r="E577" s="13"/>
      <c r="F577" s="51"/>
      <c r="G577" s="55"/>
      <c r="H577" s="35"/>
    </row>
    <row r="578" spans="4:8" x14ac:dyDescent="0.25">
      <c r="D578" s="51"/>
      <c r="E578" s="13"/>
      <c r="F578" s="51"/>
      <c r="G578" s="55"/>
      <c r="H578" s="35"/>
    </row>
    <row r="579" spans="4:8" x14ac:dyDescent="0.25">
      <c r="D579" s="51"/>
      <c r="E579" s="13"/>
      <c r="F579" s="51"/>
      <c r="G579" s="55"/>
      <c r="H579" s="35"/>
    </row>
    <row r="580" spans="4:8" x14ac:dyDescent="0.25">
      <c r="D580" s="51"/>
      <c r="E580" s="13"/>
      <c r="F580" s="51"/>
      <c r="G580" s="55"/>
      <c r="H580" s="35"/>
    </row>
    <row r="581" spans="4:8" x14ac:dyDescent="0.25">
      <c r="D581" s="51"/>
      <c r="E581" s="13"/>
      <c r="F581" s="51"/>
      <c r="G581" s="55"/>
      <c r="H581" s="35"/>
    </row>
    <row r="582" spans="4:8" x14ac:dyDescent="0.25">
      <c r="D582" s="51"/>
      <c r="E582" s="13"/>
      <c r="F582" s="51"/>
      <c r="G582" s="55"/>
      <c r="H582" s="35"/>
    </row>
    <row r="583" spans="4:8" x14ac:dyDescent="0.25">
      <c r="D583" s="51"/>
      <c r="E583" s="13"/>
      <c r="F583" s="51"/>
      <c r="G583" s="55"/>
      <c r="H583" s="35"/>
    </row>
    <row r="584" spans="4:8" x14ac:dyDescent="0.25">
      <c r="D584" s="51"/>
      <c r="E584" s="13"/>
      <c r="F584" s="51"/>
      <c r="G584" s="55"/>
      <c r="H584" s="35"/>
    </row>
    <row r="585" spans="4:8" x14ac:dyDescent="0.25">
      <c r="D585" s="51"/>
      <c r="E585" s="13"/>
      <c r="F585" s="51"/>
      <c r="G585" s="55"/>
      <c r="H585" s="35"/>
    </row>
    <row r="586" spans="4:8" x14ac:dyDescent="0.25">
      <c r="D586" s="51"/>
      <c r="E586" s="13"/>
      <c r="F586" s="51"/>
      <c r="G586" s="55"/>
      <c r="H586" s="35"/>
    </row>
    <row r="587" spans="4:8" x14ac:dyDescent="0.25">
      <c r="D587" s="51"/>
      <c r="E587" s="13"/>
      <c r="F587" s="51"/>
      <c r="G587" s="55"/>
      <c r="H587" s="35"/>
    </row>
    <row r="588" spans="4:8" x14ac:dyDescent="0.25">
      <c r="D588" s="51"/>
      <c r="E588" s="13"/>
      <c r="F588" s="51"/>
      <c r="G588" s="55"/>
      <c r="H588" s="35"/>
    </row>
    <row r="589" spans="4:8" x14ac:dyDescent="0.25">
      <c r="D589" s="51"/>
      <c r="E589" s="13"/>
      <c r="F589" s="51"/>
      <c r="G589" s="55"/>
      <c r="H589" s="35"/>
    </row>
    <row r="590" spans="4:8" x14ac:dyDescent="0.25">
      <c r="D590" s="51"/>
      <c r="E590" s="13"/>
      <c r="F590" s="51"/>
      <c r="G590" s="55"/>
      <c r="H590" s="35"/>
    </row>
    <row r="591" spans="4:8" x14ac:dyDescent="0.25">
      <c r="D591" s="51"/>
      <c r="E591" s="13"/>
      <c r="F591" s="51"/>
      <c r="G591" s="55"/>
      <c r="H591" s="35"/>
    </row>
    <row r="592" spans="4:8" x14ac:dyDescent="0.25">
      <c r="D592" s="51"/>
      <c r="E592" s="13"/>
      <c r="F592" s="51"/>
      <c r="G592" s="55"/>
      <c r="H592" s="35"/>
    </row>
    <row r="593" spans="4:8" x14ac:dyDescent="0.25">
      <c r="D593" s="51"/>
      <c r="E593" s="13"/>
      <c r="F593" s="51"/>
      <c r="G593" s="55"/>
      <c r="H593" s="35"/>
    </row>
    <row r="594" spans="4:8" x14ac:dyDescent="0.25">
      <c r="D594" s="51"/>
      <c r="E594" s="13"/>
      <c r="F594" s="51"/>
      <c r="G594" s="55"/>
      <c r="H594" s="35"/>
    </row>
    <row r="595" spans="4:8" x14ac:dyDescent="0.25">
      <c r="D595" s="51"/>
      <c r="E595" s="13"/>
      <c r="F595" s="51"/>
      <c r="G595" s="55"/>
      <c r="H595" s="35"/>
    </row>
    <row r="596" spans="4:8" x14ac:dyDescent="0.25">
      <c r="D596" s="51"/>
      <c r="E596" s="13"/>
      <c r="F596" s="51"/>
      <c r="G596" s="55"/>
      <c r="H596" s="35"/>
    </row>
    <row r="597" spans="4:8" x14ac:dyDescent="0.25">
      <c r="D597" s="51"/>
      <c r="E597" s="13"/>
      <c r="F597" s="51"/>
      <c r="G597" s="55"/>
      <c r="H597" s="35"/>
    </row>
    <row r="598" spans="4:8" x14ac:dyDescent="0.25">
      <c r="D598" s="51"/>
      <c r="E598" s="13"/>
      <c r="F598" s="51"/>
      <c r="G598" s="55"/>
      <c r="H598" s="35"/>
    </row>
    <row r="599" spans="4:8" x14ac:dyDescent="0.25">
      <c r="D599" s="51"/>
      <c r="E599" s="13"/>
      <c r="F599" s="51"/>
      <c r="G599" s="55"/>
      <c r="H599" s="35"/>
    </row>
    <row r="600" spans="4:8" x14ac:dyDescent="0.25">
      <c r="D600" s="51"/>
      <c r="E600" s="13"/>
      <c r="F600" s="51"/>
      <c r="G600" s="55"/>
      <c r="H600" s="35"/>
    </row>
    <row r="601" spans="4:8" x14ac:dyDescent="0.25">
      <c r="D601" s="51"/>
      <c r="E601" s="13"/>
      <c r="F601" s="51"/>
      <c r="G601" s="55"/>
      <c r="H601" s="35"/>
    </row>
    <row r="602" spans="4:8" x14ac:dyDescent="0.25">
      <c r="D602" s="51"/>
      <c r="E602" s="13"/>
      <c r="F602" s="51"/>
      <c r="G602" s="55"/>
      <c r="H602" s="35"/>
    </row>
    <row r="603" spans="4:8" x14ac:dyDescent="0.25">
      <c r="D603" s="51"/>
      <c r="E603" s="13"/>
      <c r="F603" s="51"/>
      <c r="G603" s="55"/>
      <c r="H603" s="35"/>
    </row>
    <row r="604" spans="4:8" x14ac:dyDescent="0.25">
      <c r="D604" s="51"/>
      <c r="E604" s="13"/>
      <c r="F604" s="51"/>
      <c r="G604" s="55"/>
      <c r="H604" s="35"/>
    </row>
    <row r="605" spans="4:8" x14ac:dyDescent="0.25">
      <c r="D605" s="51"/>
      <c r="E605" s="13"/>
      <c r="F605" s="51"/>
      <c r="G605" s="55"/>
      <c r="H605" s="35"/>
    </row>
    <row r="606" spans="4:8" x14ac:dyDescent="0.25">
      <c r="D606" s="51"/>
      <c r="E606" s="13"/>
      <c r="F606" s="51"/>
      <c r="G606" s="55"/>
      <c r="H606" s="35"/>
    </row>
    <row r="607" spans="4:8" x14ac:dyDescent="0.25">
      <c r="D607" s="51"/>
      <c r="E607" s="13"/>
      <c r="F607" s="51"/>
      <c r="G607" s="55"/>
      <c r="H607" s="35"/>
    </row>
    <row r="608" spans="4:8" x14ac:dyDescent="0.25">
      <c r="D608" s="51"/>
      <c r="E608" s="13"/>
      <c r="F608" s="51"/>
      <c r="G608" s="55"/>
      <c r="H608" s="35"/>
    </row>
    <row r="609" spans="4:8" x14ac:dyDescent="0.25">
      <c r="D609" s="51"/>
      <c r="E609" s="13"/>
      <c r="F609" s="51"/>
      <c r="G609" s="55"/>
      <c r="H609" s="35"/>
    </row>
    <row r="610" spans="4:8" x14ac:dyDescent="0.25">
      <c r="D610" s="51"/>
      <c r="E610" s="13"/>
      <c r="F610" s="51"/>
      <c r="G610" s="55"/>
      <c r="H610" s="35"/>
    </row>
    <row r="611" spans="4:8" x14ac:dyDescent="0.25">
      <c r="D611" s="51"/>
      <c r="E611" s="13"/>
      <c r="F611" s="51"/>
      <c r="G611" s="55"/>
      <c r="H611" s="35"/>
    </row>
    <row r="612" spans="4:8" x14ac:dyDescent="0.25">
      <c r="D612" s="51"/>
      <c r="E612" s="13"/>
      <c r="F612" s="51"/>
      <c r="G612" s="55"/>
      <c r="H612" s="35"/>
    </row>
    <row r="613" spans="4:8" x14ac:dyDescent="0.25">
      <c r="D613" s="51"/>
      <c r="E613" s="13"/>
      <c r="F613" s="51"/>
      <c r="G613" s="55"/>
      <c r="H613" s="35"/>
    </row>
    <row r="614" spans="4:8" x14ac:dyDescent="0.25">
      <c r="D614" s="51"/>
      <c r="E614" s="13"/>
      <c r="F614" s="51"/>
      <c r="G614" s="55"/>
      <c r="H614" s="35"/>
    </row>
    <row r="615" spans="4:8" x14ac:dyDescent="0.25">
      <c r="D615" s="51"/>
      <c r="E615" s="13"/>
      <c r="F615" s="51"/>
      <c r="G615" s="55"/>
      <c r="H615" s="35"/>
    </row>
    <row r="616" spans="4:8" x14ac:dyDescent="0.25">
      <c r="D616" s="51"/>
      <c r="E616" s="13"/>
      <c r="F616" s="51"/>
      <c r="G616" s="55"/>
      <c r="H616" s="35"/>
    </row>
    <row r="617" spans="4:8" x14ac:dyDescent="0.25">
      <c r="D617" s="51"/>
      <c r="E617" s="13"/>
      <c r="F617" s="51"/>
      <c r="G617" s="55"/>
      <c r="H617" s="35"/>
    </row>
    <row r="618" spans="4:8" x14ac:dyDescent="0.25">
      <c r="D618" s="51"/>
      <c r="E618" s="13"/>
      <c r="F618" s="51"/>
      <c r="G618" s="55"/>
      <c r="H618" s="35"/>
    </row>
    <row r="619" spans="4:8" x14ac:dyDescent="0.25">
      <c r="D619" s="51"/>
      <c r="E619" s="13"/>
      <c r="F619" s="51"/>
      <c r="G619" s="55"/>
      <c r="H619" s="35"/>
    </row>
    <row r="620" spans="4:8" x14ac:dyDescent="0.25">
      <c r="D620" s="51"/>
      <c r="E620" s="13"/>
      <c r="F620" s="51"/>
      <c r="G620" s="55"/>
      <c r="H620" s="35"/>
    </row>
    <row r="621" spans="4:8" x14ac:dyDescent="0.25">
      <c r="D621" s="51"/>
      <c r="E621" s="13"/>
      <c r="F621" s="51"/>
      <c r="G621" s="55"/>
      <c r="H621" s="35"/>
    </row>
    <row r="622" spans="4:8" x14ac:dyDescent="0.25">
      <c r="D622" s="51"/>
      <c r="E622" s="13"/>
      <c r="F622" s="51"/>
      <c r="G622" s="55"/>
      <c r="H622" s="35"/>
    </row>
    <row r="623" spans="4:8" x14ac:dyDescent="0.25">
      <c r="D623" s="51"/>
      <c r="E623" s="13"/>
      <c r="F623" s="51"/>
      <c r="G623" s="55"/>
      <c r="H623" s="35"/>
    </row>
    <row r="624" spans="4:8" x14ac:dyDescent="0.25">
      <c r="D624" s="51"/>
      <c r="E624" s="13"/>
      <c r="F624" s="51"/>
      <c r="G624" s="55"/>
      <c r="H624" s="35"/>
    </row>
    <row r="625" spans="4:8" x14ac:dyDescent="0.25">
      <c r="D625" s="51"/>
      <c r="E625" s="13"/>
      <c r="F625" s="51"/>
      <c r="G625" s="55"/>
      <c r="H625" s="35"/>
    </row>
    <row r="626" spans="4:8" x14ac:dyDescent="0.25">
      <c r="D626" s="51"/>
      <c r="E626" s="13"/>
      <c r="F626" s="51"/>
      <c r="G626" s="55"/>
      <c r="H626" s="35"/>
    </row>
    <row r="627" spans="4:8" x14ac:dyDescent="0.25">
      <c r="D627" s="51"/>
      <c r="E627" s="13"/>
      <c r="F627" s="51"/>
      <c r="G627" s="55"/>
      <c r="H627" s="35"/>
    </row>
    <row r="628" spans="4:8" x14ac:dyDescent="0.25">
      <c r="D628" s="51"/>
      <c r="E628" s="13"/>
      <c r="F628" s="51"/>
      <c r="G628" s="55"/>
      <c r="H628" s="35"/>
    </row>
    <row r="629" spans="4:8" x14ac:dyDescent="0.25">
      <c r="D629" s="51"/>
      <c r="E629" s="13"/>
      <c r="F629" s="51"/>
      <c r="G629" s="55"/>
      <c r="H629" s="35"/>
    </row>
    <row r="630" spans="4:8" x14ac:dyDescent="0.25">
      <c r="D630" s="51"/>
      <c r="E630" s="13"/>
      <c r="F630" s="51"/>
      <c r="G630" s="55"/>
      <c r="H630" s="35"/>
    </row>
    <row r="631" spans="4:8" x14ac:dyDescent="0.25">
      <c r="D631" s="51"/>
      <c r="E631" s="13"/>
      <c r="F631" s="51"/>
      <c r="G631" s="55"/>
      <c r="H631" s="35"/>
    </row>
    <row r="632" spans="4:8" x14ac:dyDescent="0.25">
      <c r="D632" s="51"/>
      <c r="E632" s="13"/>
      <c r="F632" s="51"/>
      <c r="G632" s="55"/>
      <c r="H632" s="35"/>
    </row>
    <row r="633" spans="4:8" x14ac:dyDescent="0.25">
      <c r="D633" s="51"/>
      <c r="E633" s="13"/>
      <c r="F633" s="51"/>
      <c r="G633" s="55"/>
      <c r="H633" s="35"/>
    </row>
    <row r="634" spans="4:8" x14ac:dyDescent="0.25">
      <c r="D634" s="51"/>
      <c r="E634" s="13"/>
      <c r="F634" s="51"/>
      <c r="G634" s="55"/>
      <c r="H634" s="35"/>
    </row>
    <row r="635" spans="4:8" x14ac:dyDescent="0.25">
      <c r="D635" s="51"/>
      <c r="E635" s="13"/>
      <c r="F635" s="51"/>
      <c r="G635" s="55"/>
      <c r="H635" s="35"/>
    </row>
    <row r="636" spans="4:8" x14ac:dyDescent="0.25">
      <c r="D636" s="51"/>
      <c r="E636" s="13"/>
      <c r="F636" s="51"/>
      <c r="G636" s="55"/>
      <c r="H636" s="35"/>
    </row>
    <row r="637" spans="4:8" x14ac:dyDescent="0.25">
      <c r="D637" s="51"/>
      <c r="E637" s="13"/>
      <c r="F637" s="51"/>
      <c r="G637" s="55"/>
      <c r="H637" s="35"/>
    </row>
    <row r="638" spans="4:8" x14ac:dyDescent="0.25">
      <c r="D638" s="51"/>
      <c r="E638" s="13"/>
      <c r="F638" s="51"/>
      <c r="G638" s="55"/>
      <c r="H638" s="35"/>
    </row>
    <row r="639" spans="4:8" x14ac:dyDescent="0.25">
      <c r="D639" s="51"/>
      <c r="E639" s="13"/>
      <c r="F639" s="51"/>
      <c r="G639" s="55"/>
      <c r="H639" s="35"/>
    </row>
    <row r="640" spans="4:8" x14ac:dyDescent="0.25">
      <c r="D640" s="51"/>
      <c r="E640" s="13"/>
      <c r="F640" s="51"/>
      <c r="G640" s="55"/>
      <c r="H640" s="35"/>
    </row>
    <row r="641" spans="4:8" x14ac:dyDescent="0.25">
      <c r="D641" s="51"/>
      <c r="E641" s="13"/>
      <c r="F641" s="51"/>
      <c r="G641" s="55"/>
      <c r="H641" s="35"/>
    </row>
    <row r="642" spans="4:8" x14ac:dyDescent="0.25">
      <c r="D642" s="51"/>
      <c r="E642" s="13"/>
      <c r="F642" s="51"/>
      <c r="G642" s="55"/>
      <c r="H642" s="35"/>
    </row>
    <row r="643" spans="4:8" x14ac:dyDescent="0.25">
      <c r="D643" s="51"/>
      <c r="E643" s="13"/>
      <c r="F643" s="51"/>
      <c r="G643" s="55"/>
      <c r="H643" s="35"/>
    </row>
    <row r="644" spans="4:8" x14ac:dyDescent="0.25">
      <c r="D644" s="51"/>
      <c r="E644" s="13"/>
      <c r="F644" s="51"/>
      <c r="G644" s="55"/>
      <c r="H644" s="35"/>
    </row>
    <row r="645" spans="4:8" x14ac:dyDescent="0.25">
      <c r="D645" s="51"/>
      <c r="E645" s="13"/>
      <c r="F645" s="51"/>
      <c r="G645" s="55"/>
      <c r="H645" s="35"/>
    </row>
    <row r="646" spans="4:8" x14ac:dyDescent="0.25">
      <c r="D646" s="51"/>
      <c r="E646" s="13"/>
      <c r="F646" s="51"/>
      <c r="G646" s="55"/>
      <c r="H646" s="35"/>
    </row>
    <row r="647" spans="4:8" x14ac:dyDescent="0.25">
      <c r="D647" s="51"/>
      <c r="E647" s="13"/>
      <c r="F647" s="51"/>
      <c r="G647" s="55"/>
      <c r="H647" s="35"/>
    </row>
    <row r="648" spans="4:8" x14ac:dyDescent="0.25">
      <c r="D648" s="51"/>
      <c r="E648" s="13"/>
      <c r="F648" s="51"/>
      <c r="G648" s="55"/>
      <c r="H648" s="35"/>
    </row>
    <row r="649" spans="4:8" x14ac:dyDescent="0.25">
      <c r="D649" s="51"/>
      <c r="E649" s="13"/>
      <c r="F649" s="51"/>
      <c r="G649" s="55"/>
      <c r="H649" s="35"/>
    </row>
    <row r="650" spans="4:8" x14ac:dyDescent="0.25">
      <c r="D650" s="51"/>
      <c r="E650" s="13"/>
      <c r="F650" s="51"/>
      <c r="G650" s="55"/>
      <c r="H650" s="35"/>
    </row>
    <row r="651" spans="4:8" x14ac:dyDescent="0.25">
      <c r="D651" s="51"/>
      <c r="E651" s="13"/>
      <c r="F651" s="51"/>
      <c r="G651" s="55"/>
      <c r="H651" s="35"/>
    </row>
    <row r="652" spans="4:8" x14ac:dyDescent="0.25">
      <c r="D652" s="51"/>
      <c r="E652" s="13"/>
      <c r="F652" s="51"/>
      <c r="G652" s="55"/>
      <c r="H652" s="35"/>
    </row>
    <row r="653" spans="4:8" x14ac:dyDescent="0.25">
      <c r="D653" s="51"/>
      <c r="E653" s="13"/>
      <c r="F653" s="51"/>
      <c r="G653" s="55"/>
      <c r="H653" s="35"/>
    </row>
    <row r="654" spans="4:8" x14ac:dyDescent="0.25">
      <c r="D654" s="51"/>
      <c r="E654" s="13"/>
      <c r="F654" s="51"/>
      <c r="G654" s="55"/>
      <c r="H654" s="35"/>
    </row>
    <row r="655" spans="4:8" x14ac:dyDescent="0.25">
      <c r="D655" s="51"/>
      <c r="E655" s="13"/>
      <c r="F655" s="51"/>
      <c r="G655" s="55"/>
      <c r="H655" s="35"/>
    </row>
    <row r="656" spans="4:8" x14ac:dyDescent="0.25">
      <c r="D656" s="51"/>
      <c r="E656" s="13"/>
      <c r="F656" s="51"/>
      <c r="G656" s="55"/>
      <c r="H656" s="35"/>
    </row>
    <row r="657" spans="4:8" x14ac:dyDescent="0.25">
      <c r="D657" s="51"/>
      <c r="E657" s="13"/>
      <c r="F657" s="51"/>
      <c r="G657" s="55"/>
      <c r="H657" s="35"/>
    </row>
    <row r="658" spans="4:8" x14ac:dyDescent="0.25">
      <c r="D658" s="51"/>
      <c r="E658" s="13"/>
      <c r="F658" s="51"/>
      <c r="G658" s="55"/>
      <c r="H658" s="35"/>
    </row>
    <row r="659" spans="4:8" x14ac:dyDescent="0.25">
      <c r="D659" s="51"/>
      <c r="E659" s="13"/>
      <c r="F659" s="51"/>
      <c r="G659" s="55"/>
      <c r="H659" s="35"/>
    </row>
    <row r="660" spans="4:8" x14ac:dyDescent="0.25">
      <c r="D660" s="51"/>
      <c r="E660" s="13"/>
      <c r="F660" s="51"/>
      <c r="G660" s="55"/>
      <c r="H660" s="35"/>
    </row>
    <row r="661" spans="4:8" x14ac:dyDescent="0.25">
      <c r="D661" s="51"/>
      <c r="E661" s="13"/>
      <c r="F661" s="51"/>
      <c r="G661" s="55"/>
      <c r="H661" s="35"/>
    </row>
    <row r="662" spans="4:8" x14ac:dyDescent="0.25">
      <c r="D662" s="51"/>
      <c r="E662" s="13"/>
      <c r="F662" s="51"/>
      <c r="G662" s="55"/>
      <c r="H662" s="35"/>
    </row>
    <row r="663" spans="4:8" x14ac:dyDescent="0.25">
      <c r="D663" s="51"/>
      <c r="E663" s="13"/>
      <c r="F663" s="51"/>
      <c r="G663" s="55"/>
      <c r="H663" s="35"/>
    </row>
    <row r="664" spans="4:8" x14ac:dyDescent="0.25">
      <c r="D664" s="51"/>
      <c r="E664" s="13"/>
      <c r="F664" s="51"/>
      <c r="G664" s="55"/>
      <c r="H664" s="35"/>
    </row>
    <row r="665" spans="4:8" x14ac:dyDescent="0.25">
      <c r="D665" s="51"/>
      <c r="E665" s="13"/>
      <c r="F665" s="51"/>
      <c r="G665" s="55"/>
      <c r="H665" s="35"/>
    </row>
    <row r="666" spans="4:8" x14ac:dyDescent="0.25">
      <c r="D666" s="51"/>
      <c r="E666" s="13"/>
      <c r="F666" s="51"/>
      <c r="G666" s="55"/>
      <c r="H666" s="35"/>
    </row>
    <row r="667" spans="4:8" x14ac:dyDescent="0.25">
      <c r="D667" s="51"/>
      <c r="E667" s="13"/>
      <c r="F667" s="51"/>
      <c r="G667" s="55"/>
      <c r="H667" s="35"/>
    </row>
    <row r="668" spans="4:8" x14ac:dyDescent="0.25">
      <c r="D668" s="51"/>
      <c r="E668" s="13"/>
      <c r="F668" s="51"/>
      <c r="G668" s="55"/>
      <c r="H668" s="35"/>
    </row>
    <row r="669" spans="4:8" x14ac:dyDescent="0.25">
      <c r="D669" s="51"/>
      <c r="E669" s="13"/>
      <c r="F669" s="51"/>
      <c r="G669" s="55"/>
      <c r="H669" s="35"/>
    </row>
    <row r="670" spans="4:8" x14ac:dyDescent="0.25">
      <c r="D670" s="51"/>
      <c r="E670" s="13"/>
      <c r="F670" s="51"/>
      <c r="G670" s="55"/>
      <c r="H670" s="35"/>
    </row>
    <row r="671" spans="4:8" x14ac:dyDescent="0.25">
      <c r="D671" s="51"/>
      <c r="E671" s="13"/>
      <c r="F671" s="51"/>
      <c r="G671" s="55"/>
      <c r="H671" s="35"/>
    </row>
    <row r="672" spans="4:8" x14ac:dyDescent="0.25">
      <c r="D672" s="51"/>
      <c r="E672" s="13"/>
      <c r="F672" s="51"/>
      <c r="G672" s="55"/>
      <c r="H672" s="35"/>
    </row>
    <row r="673" spans="4:8" x14ac:dyDescent="0.25">
      <c r="D673" s="51"/>
      <c r="E673" s="13"/>
      <c r="F673" s="51"/>
      <c r="G673" s="55"/>
      <c r="H673" s="35"/>
    </row>
    <row r="674" spans="4:8" x14ac:dyDescent="0.25">
      <c r="D674" s="51"/>
      <c r="E674" s="13"/>
      <c r="F674" s="51"/>
      <c r="G674" s="55"/>
      <c r="H674" s="35"/>
    </row>
    <row r="675" spans="4:8" x14ac:dyDescent="0.25">
      <c r="D675" s="51"/>
      <c r="E675" s="13"/>
      <c r="F675" s="51"/>
      <c r="G675" s="55"/>
      <c r="H675" s="35"/>
    </row>
    <row r="676" spans="4:8" x14ac:dyDescent="0.25">
      <c r="D676" s="51"/>
      <c r="E676" s="13"/>
      <c r="F676" s="51"/>
      <c r="G676" s="55"/>
      <c r="H676" s="35"/>
    </row>
    <row r="677" spans="4:8" x14ac:dyDescent="0.25">
      <c r="D677" s="51"/>
      <c r="E677" s="13"/>
      <c r="F677" s="51"/>
      <c r="G677" s="55"/>
      <c r="H677" s="35"/>
    </row>
    <row r="678" spans="4:8" x14ac:dyDescent="0.25">
      <c r="D678" s="51"/>
      <c r="E678" s="13"/>
      <c r="F678" s="51"/>
      <c r="G678" s="55"/>
      <c r="H678" s="35"/>
    </row>
    <row r="679" spans="4:8" x14ac:dyDescent="0.25">
      <c r="D679" s="51"/>
      <c r="E679" s="13"/>
      <c r="F679" s="51"/>
      <c r="G679" s="55"/>
      <c r="H679" s="35"/>
    </row>
    <row r="680" spans="4:8" x14ac:dyDescent="0.25">
      <c r="D680" s="51"/>
      <c r="E680" s="13"/>
      <c r="F680" s="51"/>
      <c r="G680" s="55"/>
      <c r="H680" s="35"/>
    </row>
    <row r="681" spans="4:8" x14ac:dyDescent="0.25">
      <c r="D681" s="51"/>
      <c r="E681" s="13"/>
      <c r="F681" s="51"/>
      <c r="G681" s="55"/>
      <c r="H681" s="35"/>
    </row>
    <row r="682" spans="4:8" x14ac:dyDescent="0.25">
      <c r="D682" s="51"/>
      <c r="E682" s="13"/>
      <c r="F682" s="51"/>
      <c r="G682" s="55"/>
      <c r="H682" s="35"/>
    </row>
    <row r="683" spans="4:8" x14ac:dyDescent="0.25">
      <c r="D683" s="51"/>
      <c r="E683" s="13"/>
      <c r="F683" s="51"/>
      <c r="G683" s="55"/>
      <c r="H683" s="35"/>
    </row>
    <row r="684" spans="4:8" x14ac:dyDescent="0.25">
      <c r="D684" s="51"/>
      <c r="E684" s="13"/>
      <c r="F684" s="51"/>
      <c r="G684" s="55"/>
      <c r="H684" s="35"/>
    </row>
    <row r="685" spans="4:8" x14ac:dyDescent="0.25">
      <c r="D685" s="51"/>
      <c r="E685" s="13"/>
      <c r="F685" s="51"/>
      <c r="G685" s="55"/>
      <c r="H685" s="35"/>
    </row>
    <row r="686" spans="4:8" x14ac:dyDescent="0.25">
      <c r="D686" s="51"/>
      <c r="E686" s="13"/>
      <c r="F686" s="51"/>
      <c r="G686" s="55"/>
      <c r="H686" s="35"/>
    </row>
    <row r="687" spans="4:8" x14ac:dyDescent="0.25">
      <c r="D687" s="51"/>
      <c r="E687" s="13"/>
      <c r="F687" s="51"/>
      <c r="G687" s="55"/>
      <c r="H687" s="35"/>
    </row>
    <row r="688" spans="4:8" x14ac:dyDescent="0.25">
      <c r="D688" s="51"/>
      <c r="E688" s="13"/>
      <c r="F688" s="51"/>
      <c r="G688" s="55"/>
      <c r="H688" s="35"/>
    </row>
    <row r="689" spans="4:8" x14ac:dyDescent="0.25">
      <c r="D689" s="51"/>
      <c r="E689" s="13"/>
      <c r="F689" s="51"/>
      <c r="G689" s="55"/>
      <c r="H689" s="35"/>
    </row>
    <row r="690" spans="4:8" x14ac:dyDescent="0.25">
      <c r="D690" s="51"/>
      <c r="E690" s="13"/>
      <c r="F690" s="51"/>
      <c r="G690" s="55"/>
      <c r="H690" s="35"/>
    </row>
    <row r="691" spans="4:8" x14ac:dyDescent="0.25">
      <c r="D691" s="51"/>
      <c r="E691" s="13"/>
      <c r="F691" s="51"/>
      <c r="G691" s="55"/>
      <c r="H691" s="35"/>
    </row>
    <row r="692" spans="4:8" x14ac:dyDescent="0.25">
      <c r="D692" s="51"/>
      <c r="E692" s="13"/>
      <c r="F692" s="51"/>
      <c r="G692" s="55"/>
      <c r="H692" s="35"/>
    </row>
    <row r="693" spans="4:8" x14ac:dyDescent="0.25">
      <c r="D693" s="51"/>
      <c r="E693" s="13"/>
      <c r="F693" s="51"/>
      <c r="G693" s="55"/>
      <c r="H693" s="35"/>
    </row>
    <row r="694" spans="4:8" x14ac:dyDescent="0.25">
      <c r="D694" s="51"/>
      <c r="E694" s="13"/>
      <c r="F694" s="51"/>
      <c r="G694" s="55"/>
      <c r="H694" s="35"/>
    </row>
    <row r="695" spans="4:8" x14ac:dyDescent="0.25">
      <c r="D695" s="51"/>
      <c r="E695" s="13"/>
      <c r="F695" s="51"/>
      <c r="G695" s="55"/>
      <c r="H695" s="35"/>
    </row>
    <row r="696" spans="4:8" x14ac:dyDescent="0.25">
      <c r="D696" s="51"/>
      <c r="E696" s="13"/>
      <c r="F696" s="51"/>
      <c r="G696" s="55"/>
      <c r="H696" s="35"/>
    </row>
    <row r="697" spans="4:8" x14ac:dyDescent="0.25">
      <c r="D697" s="51"/>
      <c r="E697" s="13"/>
      <c r="F697" s="51"/>
      <c r="G697" s="55"/>
      <c r="H697" s="35"/>
    </row>
    <row r="698" spans="4:8" x14ac:dyDescent="0.25">
      <c r="D698" s="51"/>
      <c r="E698" s="13"/>
      <c r="F698" s="51"/>
      <c r="G698" s="55"/>
      <c r="H698" s="35"/>
    </row>
    <row r="699" spans="4:8" x14ac:dyDescent="0.25">
      <c r="D699" s="51"/>
      <c r="E699" s="13"/>
      <c r="F699" s="51"/>
      <c r="G699" s="55"/>
      <c r="H699" s="35"/>
    </row>
    <row r="700" spans="4:8" x14ac:dyDescent="0.25">
      <c r="D700" s="51"/>
      <c r="E700" s="13"/>
      <c r="F700" s="51"/>
      <c r="G700" s="55"/>
      <c r="H700" s="35"/>
    </row>
    <row r="701" spans="4:8" x14ac:dyDescent="0.25">
      <c r="D701" s="51"/>
      <c r="E701" s="13"/>
      <c r="F701" s="51"/>
      <c r="G701" s="55"/>
      <c r="H701" s="35"/>
    </row>
    <row r="702" spans="4:8" x14ac:dyDescent="0.25">
      <c r="D702" s="51"/>
      <c r="E702" s="13"/>
      <c r="F702" s="51"/>
      <c r="G702" s="55"/>
      <c r="H702" s="35"/>
    </row>
    <row r="703" spans="4:8" x14ac:dyDescent="0.25">
      <c r="D703" s="51"/>
      <c r="E703" s="13"/>
      <c r="F703" s="51"/>
      <c r="G703" s="55"/>
      <c r="H703" s="35"/>
    </row>
    <row r="704" spans="4:8" x14ac:dyDescent="0.25">
      <c r="D704" s="51"/>
      <c r="E704" s="13"/>
      <c r="F704" s="51"/>
      <c r="G704" s="55"/>
      <c r="H704" s="35"/>
    </row>
    <row r="705" spans="4:8" x14ac:dyDescent="0.25">
      <c r="D705" s="51"/>
      <c r="E705" s="13"/>
      <c r="F705" s="51"/>
      <c r="G705" s="55"/>
      <c r="H705" s="35"/>
    </row>
    <row r="706" spans="4:8" x14ac:dyDescent="0.25">
      <c r="D706" s="51"/>
      <c r="E706" s="13"/>
      <c r="F706" s="51"/>
      <c r="G706" s="55"/>
      <c r="H706" s="35"/>
    </row>
    <row r="707" spans="4:8" x14ac:dyDescent="0.25">
      <c r="D707" s="51"/>
      <c r="E707" s="13"/>
      <c r="F707" s="51"/>
      <c r="G707" s="55"/>
      <c r="H707" s="35"/>
    </row>
    <row r="708" spans="4:8" x14ac:dyDescent="0.25">
      <c r="D708" s="51"/>
      <c r="E708" s="13"/>
      <c r="F708" s="51"/>
      <c r="G708" s="55"/>
      <c r="H708" s="35"/>
    </row>
    <row r="709" spans="4:8" x14ac:dyDescent="0.25">
      <c r="D709" s="51"/>
      <c r="E709" s="13"/>
      <c r="F709" s="51"/>
      <c r="G709" s="55"/>
      <c r="H709" s="35"/>
    </row>
    <row r="710" spans="4:8" x14ac:dyDescent="0.25">
      <c r="D710" s="51"/>
      <c r="E710" s="13"/>
      <c r="F710" s="51"/>
      <c r="G710" s="55"/>
      <c r="H710" s="35"/>
    </row>
    <row r="711" spans="4:8" x14ac:dyDescent="0.25">
      <c r="D711" s="51"/>
      <c r="E711" s="13"/>
      <c r="F711" s="51"/>
      <c r="G711" s="55"/>
      <c r="H711" s="35"/>
    </row>
    <row r="712" spans="4:8" x14ac:dyDescent="0.25">
      <c r="D712" s="51"/>
      <c r="E712" s="13"/>
      <c r="F712" s="51"/>
      <c r="G712" s="55"/>
      <c r="H712" s="35"/>
    </row>
    <row r="713" spans="4:8" x14ac:dyDescent="0.25">
      <c r="D713" s="51"/>
      <c r="E713" s="13"/>
      <c r="F713" s="51"/>
      <c r="G713" s="55"/>
      <c r="H713" s="35"/>
    </row>
    <row r="714" spans="4:8" x14ac:dyDescent="0.25">
      <c r="D714" s="51"/>
      <c r="E714" s="13"/>
      <c r="F714" s="51"/>
      <c r="G714" s="55"/>
      <c r="H714" s="35"/>
    </row>
    <row r="715" spans="4:8" x14ac:dyDescent="0.25">
      <c r="D715" s="51"/>
      <c r="E715" s="13"/>
      <c r="F715" s="51"/>
      <c r="G715" s="55"/>
      <c r="H715" s="35"/>
    </row>
    <row r="716" spans="4:8" x14ac:dyDescent="0.25">
      <c r="D716" s="51"/>
      <c r="E716" s="13"/>
      <c r="F716" s="51"/>
      <c r="G716" s="55"/>
      <c r="H716" s="35"/>
    </row>
    <row r="717" spans="4:8" x14ac:dyDescent="0.25">
      <c r="D717" s="51"/>
      <c r="E717" s="13"/>
      <c r="F717" s="51"/>
      <c r="G717" s="55"/>
      <c r="H717" s="35"/>
    </row>
    <row r="718" spans="4:8" x14ac:dyDescent="0.25">
      <c r="D718" s="51"/>
      <c r="E718" s="13"/>
      <c r="F718" s="51"/>
      <c r="G718" s="55"/>
      <c r="H718" s="35"/>
    </row>
    <row r="719" spans="4:8" x14ac:dyDescent="0.25">
      <c r="D719" s="51"/>
      <c r="E719" s="13"/>
      <c r="F719" s="51"/>
      <c r="G719" s="55"/>
      <c r="H719" s="35"/>
    </row>
    <row r="720" spans="4:8" x14ac:dyDescent="0.25">
      <c r="D720" s="51"/>
      <c r="E720" s="13"/>
      <c r="F720" s="51"/>
      <c r="G720" s="55"/>
      <c r="H720" s="35"/>
    </row>
    <row r="721" spans="4:8" x14ac:dyDescent="0.25">
      <c r="D721" s="51"/>
      <c r="E721" s="13"/>
      <c r="F721" s="51"/>
      <c r="G721" s="55"/>
      <c r="H721" s="35"/>
    </row>
    <row r="722" spans="4:8" x14ac:dyDescent="0.25">
      <c r="D722" s="51"/>
      <c r="E722" s="13"/>
      <c r="F722" s="51"/>
      <c r="G722" s="55"/>
      <c r="H722" s="35"/>
    </row>
    <row r="723" spans="4:8" x14ac:dyDescent="0.25">
      <c r="D723" s="51"/>
      <c r="E723" s="13"/>
      <c r="F723" s="51"/>
      <c r="G723" s="55"/>
      <c r="H723" s="35"/>
    </row>
    <row r="724" spans="4:8" x14ac:dyDescent="0.25">
      <c r="D724" s="51"/>
      <c r="E724" s="13"/>
      <c r="F724" s="51"/>
      <c r="G724" s="55"/>
      <c r="H724" s="35"/>
    </row>
    <row r="725" spans="4:8" x14ac:dyDescent="0.25">
      <c r="D725" s="51"/>
      <c r="E725" s="13"/>
      <c r="F725" s="51"/>
      <c r="G725" s="55"/>
      <c r="H725" s="35"/>
    </row>
    <row r="726" spans="4:8" x14ac:dyDescent="0.25">
      <c r="D726" s="51"/>
      <c r="E726" s="13"/>
      <c r="F726" s="51"/>
      <c r="G726" s="55"/>
      <c r="H726" s="35"/>
    </row>
    <row r="727" spans="4:8" x14ac:dyDescent="0.25">
      <c r="D727" s="51"/>
      <c r="E727" s="13"/>
      <c r="F727" s="51"/>
      <c r="G727" s="55"/>
      <c r="H727" s="35"/>
    </row>
    <row r="728" spans="4:8" x14ac:dyDescent="0.25">
      <c r="D728" s="51"/>
      <c r="E728" s="13"/>
      <c r="F728" s="51"/>
      <c r="G728" s="55"/>
      <c r="H728" s="35"/>
    </row>
    <row r="729" spans="4:8" x14ac:dyDescent="0.25">
      <c r="D729" s="51"/>
      <c r="E729" s="13"/>
      <c r="F729" s="51"/>
      <c r="G729" s="55"/>
      <c r="H729" s="35"/>
    </row>
    <row r="730" spans="4:8" x14ac:dyDescent="0.25">
      <c r="D730" s="51"/>
      <c r="E730" s="13"/>
      <c r="F730" s="51"/>
      <c r="G730" s="55"/>
      <c r="H730" s="35"/>
    </row>
    <row r="731" spans="4:8" x14ac:dyDescent="0.25">
      <c r="D731" s="51"/>
      <c r="E731" s="13"/>
      <c r="F731" s="51"/>
      <c r="G731" s="55"/>
      <c r="H731" s="35"/>
    </row>
    <row r="732" spans="4:8" x14ac:dyDescent="0.25">
      <c r="D732" s="51"/>
      <c r="E732" s="13"/>
      <c r="F732" s="51"/>
      <c r="G732" s="55"/>
      <c r="H732" s="35"/>
    </row>
    <row r="733" spans="4:8" x14ac:dyDescent="0.25">
      <c r="D733" s="51"/>
      <c r="E733" s="13"/>
      <c r="F733" s="51"/>
      <c r="G733" s="55"/>
      <c r="H733" s="35"/>
    </row>
    <row r="734" spans="4:8" x14ac:dyDescent="0.25">
      <c r="D734" s="51"/>
      <c r="E734" s="13"/>
      <c r="F734" s="51"/>
      <c r="G734" s="55"/>
      <c r="H734" s="35"/>
    </row>
    <row r="735" spans="4:8" x14ac:dyDescent="0.25">
      <c r="D735" s="51"/>
      <c r="E735" s="13"/>
      <c r="F735" s="51"/>
      <c r="G735" s="55"/>
      <c r="H735" s="35"/>
    </row>
    <row r="736" spans="4:8" x14ac:dyDescent="0.25">
      <c r="D736" s="51"/>
      <c r="E736" s="13"/>
      <c r="F736" s="51"/>
      <c r="G736" s="55"/>
      <c r="H736" s="35"/>
    </row>
    <row r="737" spans="4:8" x14ac:dyDescent="0.25">
      <c r="D737" s="51"/>
      <c r="E737" s="13"/>
      <c r="F737" s="51"/>
      <c r="G737" s="55"/>
      <c r="H737" s="35"/>
    </row>
    <row r="738" spans="4:8" x14ac:dyDescent="0.25">
      <c r="D738" s="51"/>
      <c r="E738" s="13"/>
      <c r="F738" s="51"/>
      <c r="G738" s="55"/>
      <c r="H738" s="35"/>
    </row>
    <row r="739" spans="4:8" x14ac:dyDescent="0.25">
      <c r="D739" s="51"/>
      <c r="E739" s="13"/>
      <c r="F739" s="51"/>
      <c r="G739" s="55"/>
      <c r="H739" s="35"/>
    </row>
    <row r="740" spans="4:8" x14ac:dyDescent="0.25">
      <c r="D740" s="51"/>
      <c r="E740" s="13"/>
      <c r="F740" s="51"/>
      <c r="G740" s="55"/>
      <c r="H740" s="35"/>
    </row>
    <row r="741" spans="4:8" x14ac:dyDescent="0.25">
      <c r="D741" s="51"/>
      <c r="E741" s="13"/>
      <c r="F741" s="51"/>
      <c r="G741" s="55"/>
      <c r="H741" s="35"/>
    </row>
    <row r="742" spans="4:8" x14ac:dyDescent="0.25">
      <c r="D742" s="51"/>
      <c r="E742" s="13"/>
      <c r="F742" s="51"/>
      <c r="G742" s="55"/>
      <c r="H742" s="35"/>
    </row>
    <row r="743" spans="4:8" x14ac:dyDescent="0.25">
      <c r="D743" s="51"/>
      <c r="E743" s="13"/>
      <c r="F743" s="51"/>
      <c r="G743" s="55"/>
      <c r="H743" s="35"/>
    </row>
    <row r="744" spans="4:8" x14ac:dyDescent="0.25">
      <c r="D744" s="51"/>
      <c r="E744" s="13"/>
      <c r="F744" s="51"/>
      <c r="G744" s="55"/>
      <c r="H744" s="35"/>
    </row>
    <row r="745" spans="4:8" x14ac:dyDescent="0.25">
      <c r="D745" s="51"/>
      <c r="E745" s="13"/>
      <c r="F745" s="51"/>
      <c r="G745" s="55"/>
      <c r="H745" s="35"/>
    </row>
    <row r="746" spans="4:8" x14ac:dyDescent="0.25">
      <c r="D746" s="51"/>
      <c r="E746" s="13"/>
      <c r="F746" s="51"/>
      <c r="G746" s="55"/>
      <c r="H746" s="35"/>
    </row>
    <row r="747" spans="4:8" x14ac:dyDescent="0.25">
      <c r="D747" s="51"/>
      <c r="E747" s="13"/>
      <c r="F747" s="51"/>
      <c r="G747" s="55"/>
      <c r="H747" s="35"/>
    </row>
    <row r="748" spans="4:8" x14ac:dyDescent="0.25">
      <c r="D748" s="51"/>
      <c r="E748" s="13"/>
      <c r="F748" s="51"/>
      <c r="G748" s="55"/>
      <c r="H748" s="35"/>
    </row>
    <row r="749" spans="4:8" x14ac:dyDescent="0.25">
      <c r="D749" s="51"/>
      <c r="E749" s="13"/>
      <c r="F749" s="51"/>
      <c r="G749" s="55"/>
      <c r="H749" s="35"/>
    </row>
    <row r="750" spans="4:8" x14ac:dyDescent="0.25">
      <c r="D750" s="51"/>
      <c r="E750" s="13"/>
      <c r="F750" s="51"/>
      <c r="G750" s="55"/>
      <c r="H750" s="35"/>
    </row>
    <row r="751" spans="4:8" x14ac:dyDescent="0.25">
      <c r="D751" s="51"/>
      <c r="E751" s="13"/>
      <c r="F751" s="51"/>
      <c r="G751" s="55"/>
      <c r="H751" s="35"/>
    </row>
    <row r="752" spans="4:8" x14ac:dyDescent="0.25">
      <c r="D752" s="51"/>
      <c r="E752" s="13"/>
      <c r="F752" s="51"/>
      <c r="G752" s="55"/>
      <c r="H752" s="35"/>
    </row>
    <row r="753" spans="4:8" x14ac:dyDescent="0.25">
      <c r="D753" s="51"/>
      <c r="E753" s="13"/>
      <c r="F753" s="51"/>
      <c r="G753" s="55"/>
      <c r="H753" s="35"/>
    </row>
    <row r="754" spans="4:8" x14ac:dyDescent="0.25">
      <c r="D754" s="51"/>
      <c r="E754" s="13"/>
      <c r="F754" s="51"/>
      <c r="G754" s="55"/>
      <c r="H754" s="35"/>
    </row>
    <row r="755" spans="4:8" x14ac:dyDescent="0.25">
      <c r="D755" s="51"/>
      <c r="E755" s="13"/>
      <c r="F755" s="51"/>
      <c r="G755" s="55"/>
      <c r="H755" s="35"/>
    </row>
    <row r="756" spans="4:8" x14ac:dyDescent="0.25">
      <c r="D756" s="51"/>
      <c r="E756" s="13"/>
      <c r="F756" s="51"/>
      <c r="G756" s="55"/>
      <c r="H756" s="35"/>
    </row>
    <row r="757" spans="4:8" x14ac:dyDescent="0.25">
      <c r="D757" s="51"/>
      <c r="E757" s="13"/>
      <c r="F757" s="51"/>
      <c r="G757" s="55"/>
      <c r="H757" s="35"/>
    </row>
    <row r="758" spans="4:8" x14ac:dyDescent="0.25">
      <c r="D758" s="51"/>
      <c r="E758" s="13"/>
      <c r="F758" s="51"/>
      <c r="G758" s="55"/>
      <c r="H758" s="35"/>
    </row>
    <row r="759" spans="4:8" x14ac:dyDescent="0.25">
      <c r="D759" s="51"/>
      <c r="E759" s="13"/>
      <c r="F759" s="51"/>
      <c r="G759" s="55"/>
      <c r="H759" s="35"/>
    </row>
    <row r="760" spans="4:8" x14ac:dyDescent="0.25">
      <c r="D760" s="51"/>
      <c r="E760" s="13"/>
      <c r="F760" s="51"/>
      <c r="G760" s="55"/>
      <c r="H760" s="35"/>
    </row>
    <row r="761" spans="4:8" x14ac:dyDescent="0.25">
      <c r="D761" s="51"/>
      <c r="E761" s="13"/>
      <c r="F761" s="51"/>
      <c r="G761" s="55"/>
      <c r="H761" s="35"/>
    </row>
    <row r="762" spans="4:8" x14ac:dyDescent="0.25">
      <c r="D762" s="51"/>
      <c r="E762" s="13"/>
      <c r="F762" s="51"/>
      <c r="G762" s="55"/>
      <c r="H762" s="35"/>
    </row>
    <row r="763" spans="4:8" x14ac:dyDescent="0.25">
      <c r="D763" s="51"/>
      <c r="E763" s="13"/>
      <c r="F763" s="51"/>
      <c r="G763" s="55"/>
      <c r="H763" s="35"/>
    </row>
    <row r="764" spans="4:8" x14ac:dyDescent="0.25">
      <c r="D764" s="51"/>
      <c r="E764" s="13"/>
      <c r="F764" s="51"/>
      <c r="G764" s="55"/>
      <c r="H764" s="35"/>
    </row>
    <row r="765" spans="4:8" x14ac:dyDescent="0.25">
      <c r="D765" s="51"/>
      <c r="E765" s="13"/>
      <c r="F765" s="51"/>
      <c r="G765" s="55"/>
      <c r="H765" s="35"/>
    </row>
    <row r="766" spans="4:8" x14ac:dyDescent="0.25">
      <c r="D766" s="51"/>
      <c r="E766" s="13"/>
      <c r="F766" s="51"/>
      <c r="G766" s="55"/>
      <c r="H766" s="35"/>
    </row>
    <row r="767" spans="4:8" x14ac:dyDescent="0.25">
      <c r="D767" s="51"/>
      <c r="E767" s="13"/>
      <c r="F767" s="51"/>
      <c r="G767" s="55"/>
      <c r="H767" s="35"/>
    </row>
    <row r="768" spans="4:8" x14ac:dyDescent="0.25">
      <c r="D768" s="51"/>
      <c r="E768" s="13"/>
      <c r="F768" s="51"/>
      <c r="G768" s="55"/>
      <c r="H768" s="35"/>
    </row>
    <row r="769" spans="4:8" x14ac:dyDescent="0.25">
      <c r="D769" s="51"/>
      <c r="E769" s="13"/>
      <c r="F769" s="51"/>
      <c r="G769" s="55"/>
      <c r="H769" s="35"/>
    </row>
    <row r="770" spans="4:8" x14ac:dyDescent="0.25">
      <c r="D770" s="51"/>
      <c r="E770" s="13"/>
      <c r="F770" s="51"/>
      <c r="G770" s="55"/>
      <c r="H770" s="35"/>
    </row>
    <row r="771" spans="4:8" x14ac:dyDescent="0.25">
      <c r="D771" s="51"/>
      <c r="E771" s="13"/>
      <c r="F771" s="51"/>
      <c r="G771" s="55"/>
      <c r="H771" s="35"/>
    </row>
    <row r="772" spans="4:8" x14ac:dyDescent="0.25">
      <c r="D772" s="51"/>
      <c r="E772" s="13"/>
      <c r="F772" s="51"/>
      <c r="G772" s="55"/>
      <c r="H772" s="35"/>
    </row>
    <row r="773" spans="4:8" x14ac:dyDescent="0.25">
      <c r="D773" s="51"/>
      <c r="E773" s="13"/>
      <c r="F773" s="51"/>
      <c r="G773" s="55"/>
      <c r="H773" s="35"/>
    </row>
    <row r="774" spans="4:8" x14ac:dyDescent="0.25">
      <c r="D774" s="51"/>
      <c r="E774" s="13"/>
      <c r="F774" s="51"/>
      <c r="G774" s="55"/>
      <c r="H774" s="35"/>
    </row>
    <row r="775" spans="4:8" x14ac:dyDescent="0.25">
      <c r="D775" s="51"/>
      <c r="E775" s="13"/>
      <c r="F775" s="51"/>
      <c r="G775" s="55"/>
      <c r="H775" s="35"/>
    </row>
    <row r="776" spans="4:8" x14ac:dyDescent="0.25">
      <c r="D776" s="51"/>
      <c r="E776" s="13"/>
      <c r="F776" s="51"/>
      <c r="G776" s="55"/>
      <c r="H776" s="35"/>
    </row>
    <row r="777" spans="4:8" x14ac:dyDescent="0.25">
      <c r="D777" s="51"/>
      <c r="E777" s="13"/>
      <c r="F777" s="51"/>
      <c r="G777" s="55"/>
      <c r="H777" s="35"/>
    </row>
    <row r="778" spans="4:8" x14ac:dyDescent="0.25">
      <c r="D778" s="51"/>
      <c r="E778" s="13"/>
      <c r="F778" s="51"/>
      <c r="G778" s="55"/>
      <c r="H778" s="35"/>
    </row>
    <row r="779" spans="4:8" x14ac:dyDescent="0.25">
      <c r="D779" s="51"/>
      <c r="E779" s="13"/>
      <c r="F779" s="51"/>
      <c r="G779" s="55"/>
      <c r="H779" s="35"/>
    </row>
    <row r="780" spans="4:8" x14ac:dyDescent="0.25">
      <c r="D780" s="51"/>
      <c r="E780" s="13"/>
      <c r="F780" s="51"/>
      <c r="G780" s="55"/>
      <c r="H780" s="35"/>
    </row>
    <row r="781" spans="4:8" x14ac:dyDescent="0.25">
      <c r="D781" s="51"/>
      <c r="E781" s="13"/>
      <c r="F781" s="51"/>
      <c r="G781" s="55"/>
      <c r="H781" s="35"/>
    </row>
    <row r="782" spans="4:8" x14ac:dyDescent="0.25">
      <c r="D782" s="51"/>
      <c r="E782" s="13"/>
      <c r="F782" s="51"/>
      <c r="G782" s="55"/>
      <c r="H782" s="35"/>
    </row>
    <row r="783" spans="4:8" x14ac:dyDescent="0.25">
      <c r="D783" s="51"/>
      <c r="E783" s="13"/>
      <c r="F783" s="51"/>
      <c r="G783" s="55"/>
      <c r="H783" s="35"/>
    </row>
    <row r="784" spans="4:8" x14ac:dyDescent="0.25">
      <c r="D784" s="51"/>
      <c r="E784" s="13"/>
      <c r="F784" s="51"/>
      <c r="G784" s="55"/>
      <c r="H784" s="35"/>
    </row>
    <row r="785" spans="4:8" x14ac:dyDescent="0.25">
      <c r="D785" s="51"/>
      <c r="E785" s="13"/>
      <c r="F785" s="51"/>
      <c r="G785" s="55"/>
      <c r="H785" s="35"/>
    </row>
    <row r="786" spans="4:8" x14ac:dyDescent="0.25">
      <c r="D786" s="51"/>
      <c r="E786" s="13"/>
      <c r="F786" s="51"/>
      <c r="G786" s="55"/>
      <c r="H786" s="35"/>
    </row>
    <row r="787" spans="4:8" x14ac:dyDescent="0.25">
      <c r="D787" s="51"/>
      <c r="E787" s="13"/>
      <c r="F787" s="51"/>
      <c r="G787" s="55"/>
      <c r="H787" s="35"/>
    </row>
    <row r="788" spans="4:8" x14ac:dyDescent="0.25">
      <c r="D788" s="51"/>
      <c r="E788" s="13"/>
      <c r="F788" s="51"/>
      <c r="G788" s="55"/>
      <c r="H788" s="35"/>
    </row>
    <row r="789" spans="4:8" x14ac:dyDescent="0.25">
      <c r="D789" s="51"/>
      <c r="E789" s="13"/>
      <c r="F789" s="51"/>
      <c r="G789" s="55"/>
      <c r="H789" s="35"/>
    </row>
    <row r="790" spans="4:8" x14ac:dyDescent="0.25">
      <c r="D790" s="51"/>
      <c r="E790" s="13"/>
      <c r="F790" s="51"/>
      <c r="G790" s="55"/>
      <c r="H790" s="35"/>
    </row>
    <row r="791" spans="4:8" x14ac:dyDescent="0.25">
      <c r="D791" s="51"/>
      <c r="E791" s="13"/>
      <c r="F791" s="51"/>
      <c r="G791" s="55"/>
      <c r="H791" s="35"/>
    </row>
    <row r="792" spans="4:8" x14ac:dyDescent="0.25">
      <c r="D792" s="51"/>
      <c r="E792" s="13"/>
      <c r="F792" s="51"/>
      <c r="G792" s="55"/>
      <c r="H792" s="35"/>
    </row>
    <row r="793" spans="4:8" x14ac:dyDescent="0.25">
      <c r="D793" s="51"/>
      <c r="E793" s="13"/>
      <c r="F793" s="51"/>
      <c r="G793" s="55"/>
      <c r="H793" s="35"/>
    </row>
    <row r="794" spans="4:8" x14ac:dyDescent="0.25">
      <c r="D794" s="51"/>
      <c r="E794" s="13"/>
      <c r="F794" s="51"/>
      <c r="G794" s="55"/>
      <c r="H794" s="35"/>
    </row>
    <row r="795" spans="4:8" x14ac:dyDescent="0.25">
      <c r="D795" s="51"/>
      <c r="E795" s="13"/>
      <c r="F795" s="51"/>
      <c r="G795" s="55"/>
      <c r="H795" s="35"/>
    </row>
    <row r="796" spans="4:8" x14ac:dyDescent="0.25">
      <c r="D796" s="51"/>
      <c r="E796" s="13"/>
      <c r="F796" s="51"/>
      <c r="G796" s="55"/>
      <c r="H796" s="35"/>
    </row>
    <row r="797" spans="4:8" x14ac:dyDescent="0.25">
      <c r="D797" s="51"/>
      <c r="E797" s="13"/>
      <c r="F797" s="51"/>
      <c r="G797" s="55"/>
      <c r="H797" s="35"/>
    </row>
    <row r="798" spans="4:8" x14ac:dyDescent="0.25">
      <c r="D798" s="51"/>
      <c r="E798" s="13"/>
      <c r="F798" s="51"/>
      <c r="G798" s="55"/>
      <c r="H798" s="35"/>
    </row>
    <row r="799" spans="4:8" x14ac:dyDescent="0.25">
      <c r="D799" s="51"/>
      <c r="E799" s="13"/>
      <c r="F799" s="51"/>
      <c r="G799" s="55"/>
      <c r="H799" s="35"/>
    </row>
    <row r="800" spans="4:8" x14ac:dyDescent="0.25">
      <c r="D800" s="51"/>
      <c r="E800" s="13"/>
      <c r="F800" s="51"/>
      <c r="G800" s="55"/>
      <c r="H800" s="35"/>
    </row>
    <row r="801" spans="4:8" x14ac:dyDescent="0.25">
      <c r="D801" s="51"/>
      <c r="E801" s="13"/>
      <c r="F801" s="51"/>
      <c r="G801" s="55"/>
      <c r="H801" s="35"/>
    </row>
    <row r="802" spans="4:8" x14ac:dyDescent="0.25">
      <c r="D802" s="51"/>
      <c r="E802" s="13"/>
      <c r="F802" s="51"/>
      <c r="G802" s="55"/>
      <c r="H802" s="35"/>
    </row>
    <row r="803" spans="4:8" x14ac:dyDescent="0.25">
      <c r="D803" s="51"/>
      <c r="E803" s="13"/>
      <c r="F803" s="51"/>
      <c r="G803" s="55"/>
      <c r="H803" s="35"/>
    </row>
    <row r="804" spans="4:8" x14ac:dyDescent="0.25">
      <c r="D804" s="51"/>
      <c r="E804" s="13"/>
      <c r="F804" s="51"/>
      <c r="G804" s="55"/>
      <c r="H804" s="35"/>
    </row>
    <row r="805" spans="4:8" x14ac:dyDescent="0.25">
      <c r="D805" s="51"/>
      <c r="E805" s="13"/>
      <c r="F805" s="51"/>
      <c r="G805" s="55"/>
      <c r="H805" s="35"/>
    </row>
    <row r="806" spans="4:8" x14ac:dyDescent="0.25">
      <c r="D806" s="51"/>
      <c r="E806" s="13"/>
      <c r="F806" s="51"/>
      <c r="G806" s="55"/>
      <c r="H806" s="35"/>
    </row>
    <row r="807" spans="4:8" x14ac:dyDescent="0.25">
      <c r="D807" s="51"/>
      <c r="E807" s="13"/>
      <c r="F807" s="51"/>
      <c r="G807" s="55"/>
      <c r="H807" s="35"/>
    </row>
    <row r="808" spans="4:8" x14ac:dyDescent="0.25">
      <c r="D808" s="51"/>
      <c r="E808" s="13"/>
      <c r="F808" s="51"/>
      <c r="G808" s="55"/>
      <c r="H808" s="35"/>
    </row>
    <row r="809" spans="4:8" x14ac:dyDescent="0.25">
      <c r="D809" s="51"/>
      <c r="E809" s="13"/>
      <c r="F809" s="51"/>
      <c r="G809" s="55"/>
      <c r="H809" s="35"/>
    </row>
    <row r="810" spans="4:8" x14ac:dyDescent="0.25">
      <c r="D810" s="51"/>
      <c r="E810" s="13"/>
      <c r="F810" s="51"/>
      <c r="G810" s="55"/>
      <c r="H810" s="35"/>
    </row>
    <row r="811" spans="4:8" x14ac:dyDescent="0.25">
      <c r="D811" s="51"/>
      <c r="E811" s="13"/>
      <c r="F811" s="51"/>
      <c r="G811" s="55"/>
      <c r="H811" s="35"/>
    </row>
    <row r="812" spans="4:8" x14ac:dyDescent="0.25">
      <c r="D812" s="51"/>
      <c r="E812" s="13"/>
      <c r="F812" s="51"/>
      <c r="G812" s="55"/>
      <c r="H812" s="35"/>
    </row>
    <row r="813" spans="4:8" x14ac:dyDescent="0.25">
      <c r="D813" s="51"/>
      <c r="E813" s="13"/>
      <c r="F813" s="51"/>
      <c r="G813" s="55"/>
      <c r="H813" s="35"/>
    </row>
    <row r="814" spans="4:8" x14ac:dyDescent="0.25">
      <c r="D814" s="51"/>
      <c r="E814" s="13"/>
      <c r="F814" s="51"/>
      <c r="G814" s="55"/>
      <c r="H814" s="35"/>
    </row>
    <row r="815" spans="4:8" x14ac:dyDescent="0.25">
      <c r="D815" s="51"/>
      <c r="E815" s="13"/>
      <c r="F815" s="51"/>
      <c r="G815" s="55"/>
      <c r="H815" s="35"/>
    </row>
    <row r="816" spans="4:8" x14ac:dyDescent="0.25">
      <c r="D816" s="51"/>
      <c r="E816" s="13"/>
      <c r="F816" s="51"/>
      <c r="G816" s="55"/>
      <c r="H816" s="35"/>
    </row>
    <row r="817" spans="4:8" x14ac:dyDescent="0.25">
      <c r="D817" s="51"/>
      <c r="E817" s="13"/>
      <c r="F817" s="51"/>
      <c r="G817" s="55"/>
      <c r="H817" s="35"/>
    </row>
    <row r="818" spans="4:8" x14ac:dyDescent="0.25">
      <c r="D818" s="51"/>
      <c r="E818" s="13"/>
      <c r="F818" s="51"/>
      <c r="G818" s="55"/>
      <c r="H818" s="35"/>
    </row>
    <row r="819" spans="4:8" x14ac:dyDescent="0.25">
      <c r="D819" s="51"/>
      <c r="E819" s="13"/>
      <c r="F819" s="51"/>
      <c r="G819" s="55"/>
      <c r="H819" s="35"/>
    </row>
    <row r="820" spans="4:8" x14ac:dyDescent="0.25">
      <c r="D820" s="51"/>
      <c r="E820" s="13"/>
      <c r="F820" s="51"/>
      <c r="G820" s="55"/>
      <c r="H820" s="35"/>
    </row>
    <row r="821" spans="4:8" x14ac:dyDescent="0.25">
      <c r="D821" s="51"/>
      <c r="E821" s="13"/>
      <c r="F821" s="51"/>
      <c r="G821" s="55"/>
      <c r="H821" s="35"/>
    </row>
    <row r="822" spans="4:8" x14ac:dyDescent="0.25">
      <c r="D822" s="51"/>
      <c r="E822" s="13"/>
      <c r="F822" s="51"/>
      <c r="G822" s="55"/>
      <c r="H822" s="35"/>
    </row>
    <row r="823" spans="4:8" x14ac:dyDescent="0.25">
      <c r="D823" s="51"/>
      <c r="E823" s="13"/>
      <c r="F823" s="51"/>
      <c r="G823" s="55"/>
      <c r="H823" s="35"/>
    </row>
    <row r="824" spans="4:8" x14ac:dyDescent="0.25">
      <c r="D824" s="51"/>
      <c r="E824" s="13"/>
      <c r="F824" s="51"/>
      <c r="G824" s="55"/>
      <c r="H824" s="35"/>
    </row>
    <row r="825" spans="4:8" x14ac:dyDescent="0.25">
      <c r="D825" s="51"/>
      <c r="E825" s="13"/>
      <c r="F825" s="51"/>
      <c r="G825" s="55"/>
      <c r="H825" s="35"/>
    </row>
    <row r="826" spans="4:8" x14ac:dyDescent="0.25">
      <c r="D826" s="51"/>
      <c r="E826" s="13"/>
      <c r="F826" s="51"/>
      <c r="G826" s="55"/>
      <c r="H826" s="35"/>
    </row>
    <row r="827" spans="4:8" x14ac:dyDescent="0.25">
      <c r="D827" s="51"/>
      <c r="E827" s="13"/>
      <c r="F827" s="51"/>
      <c r="G827" s="55"/>
      <c r="H827" s="35"/>
    </row>
    <row r="828" spans="4:8" x14ac:dyDescent="0.25">
      <c r="D828" s="51"/>
      <c r="E828" s="13"/>
      <c r="F828" s="51"/>
      <c r="G828" s="55"/>
      <c r="H828" s="35"/>
    </row>
    <row r="829" spans="4:8" x14ac:dyDescent="0.25">
      <c r="D829" s="51"/>
      <c r="E829" s="13"/>
      <c r="F829" s="51"/>
      <c r="G829" s="55"/>
      <c r="H829" s="35"/>
    </row>
    <row r="830" spans="4:8" x14ac:dyDescent="0.25">
      <c r="D830" s="51"/>
      <c r="E830" s="13"/>
      <c r="F830" s="51"/>
      <c r="G830" s="55"/>
      <c r="H830" s="35"/>
    </row>
    <row r="831" spans="4:8" x14ac:dyDescent="0.25">
      <c r="D831" s="51"/>
      <c r="E831" s="13"/>
      <c r="F831" s="51"/>
      <c r="G831" s="55"/>
      <c r="H831" s="35"/>
    </row>
    <row r="832" spans="4:8" x14ac:dyDescent="0.25">
      <c r="D832" s="51"/>
      <c r="E832" s="13"/>
      <c r="F832" s="51"/>
      <c r="G832" s="55"/>
      <c r="H832" s="35"/>
    </row>
    <row r="833" spans="4:8" x14ac:dyDescent="0.25">
      <c r="D833" s="51"/>
      <c r="E833" s="13"/>
      <c r="F833" s="51"/>
      <c r="G833" s="55"/>
      <c r="H833" s="35"/>
    </row>
    <row r="834" spans="4:8" x14ac:dyDescent="0.25">
      <c r="D834" s="51"/>
      <c r="E834" s="13"/>
      <c r="F834" s="51"/>
      <c r="G834" s="55"/>
      <c r="H834" s="35"/>
    </row>
    <row r="835" spans="4:8" x14ac:dyDescent="0.25">
      <c r="D835" s="51"/>
      <c r="E835" s="13"/>
      <c r="F835" s="51"/>
      <c r="G835" s="55"/>
      <c r="H835" s="35"/>
    </row>
    <row r="836" spans="4:8" x14ac:dyDescent="0.25">
      <c r="D836" s="51"/>
      <c r="E836" s="13"/>
      <c r="F836" s="51"/>
      <c r="G836" s="55"/>
      <c r="H836" s="35"/>
    </row>
    <row r="837" spans="4:8" x14ac:dyDescent="0.25">
      <c r="D837" s="51"/>
      <c r="E837" s="13"/>
      <c r="F837" s="51"/>
      <c r="G837" s="55"/>
      <c r="H837" s="35"/>
    </row>
    <row r="838" spans="4:8" x14ac:dyDescent="0.25">
      <c r="D838" s="51"/>
      <c r="E838" s="13"/>
      <c r="F838" s="51"/>
      <c r="G838" s="55"/>
      <c r="H838" s="35"/>
    </row>
    <row r="839" spans="4:8" x14ac:dyDescent="0.25">
      <c r="D839" s="51"/>
      <c r="E839" s="13"/>
      <c r="F839" s="51"/>
      <c r="G839" s="55"/>
      <c r="H839" s="35"/>
    </row>
    <row r="840" spans="4:8" x14ac:dyDescent="0.25">
      <c r="D840" s="51"/>
      <c r="E840" s="13"/>
      <c r="F840" s="51"/>
      <c r="G840" s="55"/>
      <c r="H840" s="35"/>
    </row>
    <row r="841" spans="4:8" x14ac:dyDescent="0.25">
      <c r="D841" s="51"/>
      <c r="E841" s="13"/>
      <c r="F841" s="51"/>
      <c r="G841" s="55"/>
      <c r="H841" s="35"/>
    </row>
    <row r="842" spans="4:8" x14ac:dyDescent="0.25">
      <c r="D842" s="51"/>
      <c r="E842" s="13"/>
      <c r="F842" s="51"/>
      <c r="G842" s="55"/>
      <c r="H842" s="35"/>
    </row>
    <row r="843" spans="4:8" x14ac:dyDescent="0.25">
      <c r="D843" s="51"/>
      <c r="E843" s="13"/>
      <c r="F843" s="51"/>
      <c r="G843" s="55"/>
      <c r="H843" s="35"/>
    </row>
    <row r="844" spans="4:8" x14ac:dyDescent="0.25">
      <c r="D844" s="51"/>
      <c r="E844" s="13"/>
      <c r="F844" s="51"/>
      <c r="G844" s="55"/>
      <c r="H844" s="35"/>
    </row>
    <row r="845" spans="4:8" x14ac:dyDescent="0.25">
      <c r="D845" s="51"/>
      <c r="E845" s="13"/>
      <c r="F845" s="51"/>
      <c r="G845" s="55"/>
      <c r="H845" s="35"/>
    </row>
    <row r="846" spans="4:8" x14ac:dyDescent="0.25">
      <c r="D846" s="51"/>
      <c r="E846" s="13"/>
      <c r="F846" s="51"/>
      <c r="G846" s="55"/>
      <c r="H846" s="35"/>
    </row>
    <row r="847" spans="4:8" x14ac:dyDescent="0.25">
      <c r="D847" s="51"/>
      <c r="E847" s="13"/>
      <c r="F847" s="51"/>
      <c r="G847" s="55"/>
      <c r="H847" s="35"/>
    </row>
    <row r="848" spans="4:8" x14ac:dyDescent="0.25">
      <c r="D848" s="51"/>
      <c r="E848" s="13"/>
      <c r="F848" s="51"/>
      <c r="G848" s="55"/>
      <c r="H848" s="35"/>
    </row>
    <row r="849" spans="4:8" x14ac:dyDescent="0.25">
      <c r="D849" s="51"/>
      <c r="E849" s="13"/>
      <c r="F849" s="51"/>
      <c r="G849" s="55"/>
      <c r="H849" s="35"/>
    </row>
    <row r="850" spans="4:8" x14ac:dyDescent="0.25">
      <c r="D850" s="51"/>
      <c r="E850" s="13"/>
      <c r="F850" s="51"/>
      <c r="G850" s="55"/>
      <c r="H850" s="35"/>
    </row>
    <row r="851" spans="4:8" x14ac:dyDescent="0.25">
      <c r="D851" s="51"/>
      <c r="E851" s="13"/>
      <c r="F851" s="51"/>
      <c r="G851" s="55"/>
      <c r="H851" s="35"/>
    </row>
    <row r="852" spans="4:8" x14ac:dyDescent="0.25">
      <c r="D852" s="51"/>
      <c r="E852" s="13"/>
      <c r="F852" s="51"/>
      <c r="G852" s="55"/>
      <c r="H852" s="35"/>
    </row>
    <row r="853" spans="4:8" x14ac:dyDescent="0.25">
      <c r="D853" s="51"/>
      <c r="E853" s="13"/>
      <c r="F853" s="51"/>
      <c r="G853" s="55"/>
      <c r="H853" s="35"/>
    </row>
    <row r="854" spans="4:8" x14ac:dyDescent="0.25">
      <c r="D854" s="51"/>
      <c r="E854" s="13"/>
      <c r="F854" s="51"/>
      <c r="G854" s="55"/>
      <c r="H854" s="35"/>
    </row>
    <row r="855" spans="4:8" x14ac:dyDescent="0.25">
      <c r="D855" s="51"/>
      <c r="E855" s="13"/>
      <c r="F855" s="51"/>
      <c r="G855" s="55"/>
      <c r="H855" s="35"/>
    </row>
    <row r="856" spans="4:8" x14ac:dyDescent="0.25">
      <c r="D856" s="51"/>
      <c r="E856" s="13"/>
      <c r="F856" s="51"/>
      <c r="G856" s="55"/>
      <c r="H856" s="35"/>
    </row>
    <row r="857" spans="4:8" x14ac:dyDescent="0.25">
      <c r="D857" s="51"/>
      <c r="E857" s="13"/>
      <c r="F857" s="51"/>
      <c r="G857" s="55"/>
      <c r="H857" s="35"/>
    </row>
    <row r="858" spans="4:8" x14ac:dyDescent="0.25">
      <c r="D858" s="51"/>
      <c r="E858" s="13"/>
      <c r="F858" s="51"/>
      <c r="G858" s="55"/>
      <c r="H858" s="35"/>
    </row>
    <row r="859" spans="4:8" x14ac:dyDescent="0.25">
      <c r="D859" s="51"/>
      <c r="E859" s="13"/>
      <c r="F859" s="51"/>
      <c r="G859" s="55"/>
      <c r="H859" s="35"/>
    </row>
    <row r="860" spans="4:8" x14ac:dyDescent="0.25">
      <c r="D860" s="51"/>
      <c r="E860" s="13"/>
      <c r="F860" s="51"/>
      <c r="G860" s="55"/>
      <c r="H860" s="35"/>
    </row>
    <row r="861" spans="4:8" x14ac:dyDescent="0.25">
      <c r="D861" s="51"/>
      <c r="E861" s="13"/>
      <c r="F861" s="51"/>
      <c r="G861" s="55"/>
      <c r="H861" s="35"/>
    </row>
    <row r="862" spans="4:8" x14ac:dyDescent="0.25">
      <c r="D862" s="51"/>
      <c r="E862" s="13"/>
      <c r="F862" s="51"/>
      <c r="G862" s="55"/>
      <c r="H862" s="35"/>
    </row>
    <row r="863" spans="4:8" x14ac:dyDescent="0.25">
      <c r="D863" s="51"/>
      <c r="E863" s="13"/>
      <c r="F863" s="51"/>
      <c r="G863" s="55"/>
      <c r="H863" s="35"/>
    </row>
    <row r="864" spans="4:8" x14ac:dyDescent="0.25">
      <c r="D864" s="51"/>
      <c r="E864" s="13"/>
      <c r="F864" s="51"/>
      <c r="G864" s="55"/>
      <c r="H864" s="35"/>
    </row>
    <row r="865" spans="4:8" x14ac:dyDescent="0.25">
      <c r="D865" s="51"/>
      <c r="E865" s="13"/>
      <c r="F865" s="51"/>
      <c r="G865" s="55"/>
      <c r="H865" s="35"/>
    </row>
    <row r="866" spans="4:8" x14ac:dyDescent="0.25">
      <c r="D866" s="51"/>
      <c r="E866" s="13"/>
      <c r="F866" s="51"/>
      <c r="G866" s="55"/>
      <c r="H866" s="35"/>
    </row>
    <row r="867" spans="4:8" x14ac:dyDescent="0.25">
      <c r="D867" s="51"/>
      <c r="E867" s="13"/>
      <c r="F867" s="51"/>
      <c r="G867" s="55"/>
      <c r="H867" s="35"/>
    </row>
    <row r="868" spans="4:8" x14ac:dyDescent="0.25">
      <c r="D868" s="51"/>
      <c r="E868" s="13"/>
      <c r="F868" s="51"/>
      <c r="G868" s="55"/>
      <c r="H868" s="35"/>
    </row>
    <row r="869" spans="4:8" x14ac:dyDescent="0.25">
      <c r="D869" s="51"/>
      <c r="E869" s="13"/>
      <c r="F869" s="51"/>
      <c r="G869" s="55"/>
      <c r="H869" s="35"/>
    </row>
    <row r="870" spans="4:8" x14ac:dyDescent="0.25">
      <c r="D870" s="51"/>
      <c r="E870" s="13"/>
      <c r="F870" s="51"/>
      <c r="G870" s="55"/>
      <c r="H870" s="35"/>
    </row>
    <row r="871" spans="4:8" x14ac:dyDescent="0.25">
      <c r="D871" s="51"/>
      <c r="E871" s="13"/>
      <c r="F871" s="51"/>
      <c r="G871" s="55"/>
      <c r="H871" s="35"/>
    </row>
    <row r="872" spans="4:8" x14ac:dyDescent="0.25">
      <c r="D872" s="51"/>
      <c r="E872" s="13"/>
      <c r="F872" s="51"/>
      <c r="G872" s="55"/>
      <c r="H872" s="35"/>
    </row>
    <row r="873" spans="4:8" x14ac:dyDescent="0.25">
      <c r="D873" s="51"/>
      <c r="E873" s="13"/>
      <c r="F873" s="51"/>
      <c r="G873" s="55"/>
      <c r="H873" s="35"/>
    </row>
    <row r="874" spans="4:8" x14ac:dyDescent="0.25">
      <c r="D874" s="51"/>
      <c r="E874" s="13"/>
      <c r="F874" s="51"/>
      <c r="G874" s="55"/>
      <c r="H874" s="35"/>
    </row>
    <row r="875" spans="4:8" x14ac:dyDescent="0.25">
      <c r="D875" s="51"/>
      <c r="E875" s="13"/>
      <c r="F875" s="51"/>
      <c r="G875" s="55"/>
      <c r="H875" s="35"/>
    </row>
    <row r="876" spans="4:8" x14ac:dyDescent="0.25">
      <c r="D876" s="51"/>
      <c r="E876" s="13"/>
      <c r="F876" s="51"/>
      <c r="G876" s="55"/>
      <c r="H876" s="35"/>
    </row>
    <row r="877" spans="4:8" x14ac:dyDescent="0.25">
      <c r="D877" s="51"/>
      <c r="E877" s="13"/>
      <c r="F877" s="51"/>
      <c r="G877" s="55"/>
      <c r="H877" s="35"/>
    </row>
    <row r="878" spans="4:8" x14ac:dyDescent="0.25">
      <c r="D878" s="51"/>
      <c r="E878" s="13"/>
      <c r="F878" s="51"/>
      <c r="G878" s="55"/>
      <c r="H878" s="35"/>
    </row>
    <row r="879" spans="4:8" x14ac:dyDescent="0.25">
      <c r="D879" s="51"/>
      <c r="E879" s="13"/>
      <c r="F879" s="51"/>
      <c r="G879" s="55"/>
      <c r="H879" s="35"/>
    </row>
    <row r="880" spans="4:8" x14ac:dyDescent="0.25">
      <c r="D880" s="51"/>
      <c r="E880" s="13"/>
      <c r="F880" s="51"/>
      <c r="G880" s="55"/>
      <c r="H880" s="35"/>
    </row>
    <row r="881" spans="4:8" x14ac:dyDescent="0.25">
      <c r="D881" s="51"/>
      <c r="E881" s="13"/>
      <c r="F881" s="51"/>
      <c r="G881" s="55"/>
      <c r="H881" s="35"/>
    </row>
    <row r="882" spans="4:8" x14ac:dyDescent="0.25">
      <c r="D882" s="51"/>
      <c r="E882" s="13"/>
      <c r="F882" s="51"/>
      <c r="G882" s="55"/>
      <c r="H882" s="35"/>
    </row>
    <row r="883" spans="4:8" x14ac:dyDescent="0.25">
      <c r="D883" s="51"/>
      <c r="E883" s="13"/>
      <c r="F883" s="51"/>
      <c r="G883" s="55"/>
      <c r="H883" s="35"/>
    </row>
    <row r="884" spans="4:8" x14ac:dyDescent="0.25">
      <c r="D884" s="51"/>
      <c r="E884" s="13"/>
      <c r="F884" s="51"/>
      <c r="G884" s="55"/>
      <c r="H884" s="35"/>
    </row>
    <row r="885" spans="4:8" x14ac:dyDescent="0.25">
      <c r="D885" s="51"/>
      <c r="E885" s="13"/>
      <c r="F885" s="51"/>
      <c r="G885" s="55"/>
      <c r="H885" s="35"/>
    </row>
    <row r="886" spans="4:8" x14ac:dyDescent="0.25">
      <c r="D886" s="51"/>
      <c r="E886" s="13"/>
      <c r="F886" s="51"/>
      <c r="G886" s="55"/>
      <c r="H886" s="35"/>
    </row>
    <row r="887" spans="4:8" x14ac:dyDescent="0.25">
      <c r="D887" s="51"/>
      <c r="E887" s="13"/>
      <c r="F887" s="51"/>
      <c r="G887" s="55"/>
      <c r="H887" s="35"/>
    </row>
    <row r="888" spans="4:8" x14ac:dyDescent="0.25">
      <c r="D888" s="51"/>
      <c r="E888" s="13"/>
      <c r="F888" s="51"/>
      <c r="G888" s="55"/>
      <c r="H888" s="35"/>
    </row>
    <row r="889" spans="4:8" x14ac:dyDescent="0.25">
      <c r="D889" s="51"/>
      <c r="E889" s="13"/>
      <c r="F889" s="51"/>
      <c r="G889" s="55"/>
      <c r="H889" s="35"/>
    </row>
    <row r="890" spans="4:8" x14ac:dyDescent="0.25">
      <c r="D890" s="51"/>
      <c r="E890" s="13"/>
      <c r="F890" s="51"/>
      <c r="G890" s="55"/>
      <c r="H890" s="35"/>
    </row>
    <row r="891" spans="4:8" x14ac:dyDescent="0.25">
      <c r="D891" s="51"/>
      <c r="E891" s="13"/>
      <c r="F891" s="51"/>
      <c r="G891" s="55"/>
      <c r="H891" s="35"/>
    </row>
    <row r="892" spans="4:8" x14ac:dyDescent="0.25">
      <c r="D892" s="51"/>
      <c r="E892" s="13"/>
      <c r="F892" s="51"/>
      <c r="G892" s="55"/>
      <c r="H892" s="35"/>
    </row>
    <row r="893" spans="4:8" x14ac:dyDescent="0.25">
      <c r="D893" s="51"/>
      <c r="E893" s="13"/>
      <c r="F893" s="51"/>
      <c r="G893" s="55"/>
      <c r="H893" s="35"/>
    </row>
    <row r="894" spans="4:8" x14ac:dyDescent="0.25">
      <c r="D894" s="51"/>
      <c r="E894" s="13"/>
      <c r="F894" s="51"/>
      <c r="G894" s="55"/>
      <c r="H894" s="35"/>
    </row>
    <row r="895" spans="4:8" x14ac:dyDescent="0.25">
      <c r="D895" s="51"/>
      <c r="E895" s="13"/>
      <c r="F895" s="51"/>
      <c r="G895" s="55"/>
      <c r="H895" s="35"/>
    </row>
    <row r="896" spans="4:8" x14ac:dyDescent="0.25">
      <c r="D896" s="51"/>
      <c r="E896" s="13"/>
      <c r="F896" s="51"/>
      <c r="G896" s="55"/>
      <c r="H896" s="35"/>
    </row>
    <row r="897" spans="4:8" x14ac:dyDescent="0.25">
      <c r="D897" s="51"/>
      <c r="E897" s="13"/>
      <c r="F897" s="51"/>
      <c r="G897" s="55"/>
      <c r="H897" s="35"/>
    </row>
    <row r="898" spans="4:8" x14ac:dyDescent="0.25">
      <c r="D898" s="51"/>
      <c r="E898" s="13"/>
      <c r="F898" s="51"/>
      <c r="G898" s="55"/>
      <c r="H898" s="35"/>
    </row>
    <row r="899" spans="4:8" x14ac:dyDescent="0.25">
      <c r="D899" s="51"/>
      <c r="E899" s="13"/>
      <c r="F899" s="51"/>
      <c r="G899" s="55"/>
      <c r="H899" s="35"/>
    </row>
    <row r="900" spans="4:8" x14ac:dyDescent="0.25">
      <c r="D900" s="51"/>
      <c r="E900" s="13"/>
      <c r="F900" s="51"/>
      <c r="G900" s="55"/>
      <c r="H900" s="35"/>
    </row>
    <row r="901" spans="4:8" x14ac:dyDescent="0.25">
      <c r="D901" s="51"/>
      <c r="E901" s="13"/>
      <c r="F901" s="51"/>
      <c r="G901" s="55"/>
      <c r="H901" s="35"/>
    </row>
    <row r="902" spans="4:8" x14ac:dyDescent="0.25">
      <c r="D902" s="51"/>
      <c r="E902" s="13"/>
      <c r="F902" s="51"/>
      <c r="G902" s="55"/>
      <c r="H902" s="35"/>
    </row>
    <row r="903" spans="4:8" x14ac:dyDescent="0.25">
      <c r="D903" s="51"/>
      <c r="E903" s="13"/>
      <c r="F903" s="51"/>
      <c r="G903" s="55"/>
      <c r="H903" s="35"/>
    </row>
    <row r="904" spans="4:8" x14ac:dyDescent="0.25">
      <c r="D904" s="51"/>
      <c r="E904" s="13"/>
      <c r="F904" s="51"/>
      <c r="G904" s="55"/>
      <c r="H904" s="35"/>
    </row>
    <row r="905" spans="4:8" x14ac:dyDescent="0.25">
      <c r="D905" s="51"/>
      <c r="E905" s="13"/>
      <c r="F905" s="51"/>
      <c r="G905" s="55"/>
      <c r="H905" s="35"/>
    </row>
    <row r="906" spans="4:8" x14ac:dyDescent="0.25">
      <c r="D906" s="51"/>
      <c r="E906" s="13"/>
      <c r="F906" s="51"/>
      <c r="G906" s="55"/>
      <c r="H906" s="35"/>
    </row>
    <row r="907" spans="4:8" x14ac:dyDescent="0.25">
      <c r="D907" s="51"/>
      <c r="E907" s="13"/>
      <c r="F907" s="51"/>
      <c r="G907" s="55"/>
      <c r="H907" s="35"/>
    </row>
    <row r="908" spans="4:8" x14ac:dyDescent="0.25">
      <c r="D908" s="51"/>
      <c r="E908" s="13"/>
      <c r="F908" s="51"/>
      <c r="G908" s="55"/>
      <c r="H908" s="35"/>
    </row>
    <row r="909" spans="4:8" x14ac:dyDescent="0.25">
      <c r="D909" s="51"/>
      <c r="E909" s="13"/>
      <c r="F909" s="51"/>
      <c r="G909" s="55"/>
      <c r="H909" s="35"/>
    </row>
    <row r="910" spans="4:8" x14ac:dyDescent="0.25">
      <c r="D910" s="51"/>
      <c r="E910" s="13"/>
      <c r="F910" s="51"/>
      <c r="G910" s="55"/>
      <c r="H910" s="35"/>
    </row>
    <row r="911" spans="4:8" x14ac:dyDescent="0.25">
      <c r="D911" s="51"/>
      <c r="E911" s="13"/>
      <c r="F911" s="51"/>
      <c r="G911" s="55"/>
      <c r="H911" s="35"/>
    </row>
    <row r="912" spans="4:8" x14ac:dyDescent="0.25">
      <c r="D912" s="51"/>
      <c r="E912" s="13"/>
      <c r="F912" s="51"/>
      <c r="G912" s="55"/>
      <c r="H912" s="35"/>
    </row>
    <row r="913" spans="4:8" x14ac:dyDescent="0.25">
      <c r="D913" s="51"/>
      <c r="E913" s="13"/>
      <c r="F913" s="51"/>
      <c r="G913" s="55"/>
      <c r="H913" s="35"/>
    </row>
    <row r="914" spans="4:8" x14ac:dyDescent="0.25">
      <c r="D914" s="51"/>
      <c r="E914" s="13"/>
      <c r="F914" s="51"/>
      <c r="G914" s="55"/>
      <c r="H914" s="35"/>
    </row>
    <row r="915" spans="4:8" x14ac:dyDescent="0.25">
      <c r="D915" s="51"/>
      <c r="E915" s="13"/>
      <c r="F915" s="51"/>
      <c r="G915" s="55"/>
      <c r="H915" s="35"/>
    </row>
    <row r="916" spans="4:8" x14ac:dyDescent="0.25">
      <c r="D916" s="51"/>
      <c r="E916" s="13"/>
      <c r="F916" s="51"/>
      <c r="G916" s="55"/>
      <c r="H916" s="35"/>
    </row>
    <row r="917" spans="4:8" x14ac:dyDescent="0.25">
      <c r="D917" s="51"/>
      <c r="E917" s="13"/>
      <c r="F917" s="51"/>
      <c r="G917" s="55"/>
      <c r="H917" s="35"/>
    </row>
    <row r="918" spans="4:8" x14ac:dyDescent="0.25">
      <c r="D918" s="51"/>
      <c r="E918" s="13"/>
      <c r="F918" s="51"/>
      <c r="G918" s="55"/>
      <c r="H918" s="35"/>
    </row>
    <row r="919" spans="4:8" x14ac:dyDescent="0.25">
      <c r="D919" s="51"/>
      <c r="E919" s="13"/>
      <c r="F919" s="51"/>
      <c r="G919" s="55"/>
      <c r="H919" s="35"/>
    </row>
    <row r="920" spans="4:8" x14ac:dyDescent="0.25">
      <c r="D920" s="51"/>
      <c r="E920" s="13"/>
      <c r="F920" s="51"/>
      <c r="G920" s="55"/>
      <c r="H920" s="35"/>
    </row>
    <row r="921" spans="4:8" x14ac:dyDescent="0.25">
      <c r="D921" s="51"/>
      <c r="E921" s="13"/>
      <c r="F921" s="51"/>
      <c r="G921" s="55"/>
      <c r="H921" s="35"/>
    </row>
    <row r="922" spans="4:8" x14ac:dyDescent="0.25">
      <c r="D922" s="51"/>
      <c r="E922" s="13"/>
      <c r="F922" s="51"/>
      <c r="G922" s="55"/>
      <c r="H922" s="35"/>
    </row>
    <row r="923" spans="4:8" x14ac:dyDescent="0.25">
      <c r="D923" s="51"/>
      <c r="E923" s="13"/>
      <c r="F923" s="51"/>
      <c r="G923" s="55"/>
      <c r="H923" s="35"/>
    </row>
    <row r="924" spans="4:8" x14ac:dyDescent="0.25">
      <c r="D924" s="51"/>
      <c r="E924" s="13"/>
      <c r="F924" s="51"/>
      <c r="G924" s="55"/>
      <c r="H924" s="35"/>
    </row>
    <row r="925" spans="4:8" x14ac:dyDescent="0.25">
      <c r="D925" s="51"/>
      <c r="E925" s="13"/>
      <c r="F925" s="51"/>
      <c r="G925" s="55"/>
      <c r="H925" s="35"/>
    </row>
    <row r="926" spans="4:8" x14ac:dyDescent="0.25">
      <c r="D926" s="51"/>
      <c r="E926" s="13"/>
      <c r="F926" s="51"/>
      <c r="G926" s="55"/>
      <c r="H926" s="35"/>
    </row>
    <row r="927" spans="4:8" x14ac:dyDescent="0.25">
      <c r="D927" s="51"/>
      <c r="E927" s="13"/>
      <c r="F927" s="51"/>
      <c r="G927" s="55"/>
      <c r="H927" s="35"/>
    </row>
    <row r="928" spans="4:8" x14ac:dyDescent="0.25">
      <c r="D928" s="51"/>
      <c r="E928" s="13"/>
      <c r="F928" s="51"/>
      <c r="G928" s="55"/>
      <c r="H928" s="35"/>
    </row>
    <row r="929" spans="4:8" x14ac:dyDescent="0.25">
      <c r="D929" s="51"/>
      <c r="E929" s="13"/>
      <c r="F929" s="51"/>
      <c r="G929" s="55"/>
      <c r="H929" s="35"/>
    </row>
    <row r="930" spans="4:8" x14ac:dyDescent="0.25">
      <c r="D930" s="51"/>
      <c r="E930" s="13"/>
      <c r="F930" s="51"/>
      <c r="G930" s="55"/>
      <c r="H930" s="35"/>
    </row>
    <row r="931" spans="4:8" x14ac:dyDescent="0.25">
      <c r="D931" s="51"/>
      <c r="E931" s="13"/>
      <c r="F931" s="51"/>
      <c r="G931" s="55"/>
      <c r="H931" s="35"/>
    </row>
    <row r="932" spans="4:8" x14ac:dyDescent="0.25">
      <c r="D932" s="51"/>
      <c r="E932" s="13"/>
      <c r="F932" s="51"/>
      <c r="G932" s="55"/>
      <c r="H932" s="35"/>
    </row>
    <row r="933" spans="4:8" x14ac:dyDescent="0.25">
      <c r="D933" s="51"/>
      <c r="E933" s="13"/>
      <c r="F933" s="51"/>
      <c r="G933" s="55"/>
      <c r="H933" s="35"/>
    </row>
    <row r="934" spans="4:8" x14ac:dyDescent="0.25">
      <c r="D934" s="51"/>
      <c r="E934" s="13"/>
      <c r="F934" s="51"/>
      <c r="G934" s="55"/>
      <c r="H934" s="35"/>
    </row>
    <row r="935" spans="4:8" x14ac:dyDescent="0.25">
      <c r="D935" s="51"/>
      <c r="E935" s="13"/>
      <c r="F935" s="51"/>
      <c r="G935" s="55"/>
      <c r="H935" s="35"/>
    </row>
    <row r="936" spans="4:8" x14ac:dyDescent="0.25">
      <c r="D936" s="51"/>
      <c r="E936" s="13"/>
      <c r="F936" s="51"/>
      <c r="G936" s="55"/>
      <c r="H936" s="35"/>
    </row>
    <row r="937" spans="4:8" x14ac:dyDescent="0.25">
      <c r="D937" s="51"/>
      <c r="E937" s="13"/>
      <c r="F937" s="51"/>
      <c r="G937" s="55"/>
      <c r="H937" s="35"/>
    </row>
    <row r="938" spans="4:8" x14ac:dyDescent="0.25">
      <c r="D938" s="51"/>
      <c r="E938" s="13"/>
      <c r="F938" s="51"/>
      <c r="G938" s="55"/>
      <c r="H938" s="35"/>
    </row>
    <row r="939" spans="4:8" x14ac:dyDescent="0.25">
      <c r="D939" s="51"/>
      <c r="E939" s="13"/>
      <c r="F939" s="51"/>
      <c r="G939" s="55"/>
      <c r="H939" s="35"/>
    </row>
    <row r="940" spans="4:8" x14ac:dyDescent="0.25">
      <c r="D940" s="51"/>
      <c r="E940" s="13"/>
      <c r="F940" s="51"/>
      <c r="G940" s="55"/>
      <c r="H940" s="35"/>
    </row>
    <row r="941" spans="4:8" x14ac:dyDescent="0.25">
      <c r="D941" s="51"/>
      <c r="E941" s="13"/>
      <c r="F941" s="51"/>
      <c r="G941" s="55"/>
      <c r="H941" s="35"/>
    </row>
    <row r="942" spans="4:8" x14ac:dyDescent="0.25">
      <c r="D942" s="51"/>
      <c r="E942" s="13"/>
      <c r="F942" s="51"/>
      <c r="G942" s="55"/>
      <c r="H942" s="35"/>
    </row>
    <row r="943" spans="4:8" x14ac:dyDescent="0.25">
      <c r="D943" s="51"/>
      <c r="E943" s="13"/>
      <c r="F943" s="51"/>
      <c r="G943" s="55"/>
      <c r="H943" s="35"/>
    </row>
    <row r="944" spans="4:8" x14ac:dyDescent="0.25">
      <c r="D944" s="51"/>
      <c r="E944" s="13"/>
      <c r="F944" s="51"/>
      <c r="G944" s="55"/>
      <c r="H944" s="35"/>
    </row>
    <row r="945" spans="4:8" x14ac:dyDescent="0.25">
      <c r="D945" s="51"/>
      <c r="E945" s="13"/>
      <c r="F945" s="51"/>
      <c r="G945" s="55"/>
      <c r="H945" s="35"/>
    </row>
    <row r="946" spans="4:8" x14ac:dyDescent="0.25">
      <c r="D946" s="51"/>
      <c r="E946" s="13"/>
      <c r="F946" s="51"/>
      <c r="G946" s="55"/>
      <c r="H946" s="35"/>
    </row>
    <row r="947" spans="4:8" x14ac:dyDescent="0.25">
      <c r="D947" s="51"/>
      <c r="E947" s="13"/>
      <c r="F947" s="51"/>
      <c r="G947" s="55"/>
      <c r="H947" s="35"/>
    </row>
    <row r="948" spans="4:8" x14ac:dyDescent="0.25">
      <c r="D948" s="51"/>
      <c r="E948" s="13"/>
      <c r="F948" s="51"/>
      <c r="G948" s="55"/>
      <c r="H948" s="35"/>
    </row>
    <row r="949" spans="4:8" x14ac:dyDescent="0.25">
      <c r="D949" s="51"/>
      <c r="E949" s="13"/>
      <c r="F949" s="51"/>
      <c r="G949" s="55"/>
      <c r="H949" s="35"/>
    </row>
    <row r="950" spans="4:8" x14ac:dyDescent="0.25">
      <c r="D950" s="51"/>
      <c r="E950" s="13"/>
      <c r="F950" s="51"/>
      <c r="G950" s="55"/>
      <c r="H950" s="35"/>
    </row>
    <row r="951" spans="4:8" x14ac:dyDescent="0.25">
      <c r="D951" s="51"/>
      <c r="E951" s="13"/>
      <c r="F951" s="51"/>
      <c r="G951" s="55"/>
      <c r="H951" s="35"/>
    </row>
    <row r="952" spans="4:8" x14ac:dyDescent="0.25">
      <c r="D952" s="51"/>
      <c r="E952" s="13"/>
      <c r="F952" s="51"/>
      <c r="G952" s="55"/>
      <c r="H952" s="35"/>
    </row>
    <row r="953" spans="4:8" x14ac:dyDescent="0.25">
      <c r="D953" s="51"/>
      <c r="E953" s="13"/>
      <c r="F953" s="51"/>
      <c r="G953" s="55"/>
      <c r="H953" s="35"/>
    </row>
    <row r="954" spans="4:8" x14ac:dyDescent="0.25">
      <c r="D954" s="51"/>
      <c r="E954" s="13"/>
      <c r="F954" s="51"/>
      <c r="G954" s="55"/>
      <c r="H954" s="35"/>
    </row>
    <row r="955" spans="4:8" x14ac:dyDescent="0.25">
      <c r="D955" s="51"/>
      <c r="E955" s="13"/>
      <c r="F955" s="51"/>
      <c r="G955" s="55"/>
      <c r="H955" s="35"/>
    </row>
    <row r="956" spans="4:8" x14ac:dyDescent="0.25">
      <c r="D956" s="51"/>
      <c r="E956" s="13"/>
      <c r="F956" s="51"/>
      <c r="G956" s="55"/>
      <c r="H956" s="35"/>
    </row>
    <row r="957" spans="4:8" x14ac:dyDescent="0.25">
      <c r="D957" s="51"/>
      <c r="E957" s="13"/>
      <c r="F957" s="51"/>
      <c r="G957" s="55"/>
      <c r="H957" s="35"/>
    </row>
    <row r="958" spans="4:8" x14ac:dyDescent="0.25">
      <c r="D958" s="51"/>
      <c r="E958" s="13"/>
      <c r="F958" s="51"/>
      <c r="G958" s="55"/>
      <c r="H958" s="35"/>
    </row>
    <row r="959" spans="4:8" x14ac:dyDescent="0.25">
      <c r="D959" s="51"/>
      <c r="E959" s="13"/>
      <c r="F959" s="51"/>
      <c r="G959" s="55"/>
      <c r="H959" s="35"/>
    </row>
    <row r="960" spans="4:8" x14ac:dyDescent="0.25">
      <c r="D960" s="51"/>
      <c r="E960" s="13"/>
      <c r="F960" s="51"/>
      <c r="G960" s="55"/>
      <c r="H960" s="35"/>
    </row>
    <row r="961" spans="4:8" x14ac:dyDescent="0.25">
      <c r="D961" s="51"/>
      <c r="E961" s="13"/>
      <c r="F961" s="51"/>
      <c r="G961" s="55"/>
      <c r="H961" s="35"/>
    </row>
    <row r="962" spans="4:8" x14ac:dyDescent="0.25">
      <c r="D962" s="51"/>
      <c r="E962" s="13"/>
      <c r="F962" s="51"/>
      <c r="G962" s="55"/>
      <c r="H962" s="35"/>
    </row>
    <row r="963" spans="4:8" x14ac:dyDescent="0.25">
      <c r="D963" s="51"/>
      <c r="E963" s="13"/>
      <c r="F963" s="51"/>
      <c r="G963" s="55"/>
      <c r="H963" s="35"/>
    </row>
    <row r="964" spans="4:8" x14ac:dyDescent="0.25">
      <c r="D964" s="51"/>
      <c r="E964" s="13"/>
      <c r="F964" s="51"/>
      <c r="G964" s="55"/>
      <c r="H964" s="35"/>
    </row>
    <row r="965" spans="4:8" x14ac:dyDescent="0.25">
      <c r="D965" s="51"/>
      <c r="E965" s="13"/>
      <c r="F965" s="51"/>
      <c r="G965" s="55"/>
      <c r="H965" s="35"/>
    </row>
    <row r="966" spans="4:8" x14ac:dyDescent="0.25">
      <c r="D966" s="51"/>
      <c r="E966" s="13"/>
      <c r="F966" s="51"/>
      <c r="G966" s="55"/>
      <c r="H966" s="35"/>
    </row>
    <row r="967" spans="4:8" x14ac:dyDescent="0.25">
      <c r="D967" s="51"/>
      <c r="E967" s="13"/>
      <c r="F967" s="51"/>
      <c r="G967" s="55"/>
      <c r="H967" s="35"/>
    </row>
    <row r="968" spans="4:8" x14ac:dyDescent="0.25">
      <c r="D968" s="51"/>
      <c r="E968" s="13"/>
      <c r="F968" s="51"/>
      <c r="G968" s="55"/>
      <c r="H968" s="35"/>
    </row>
    <row r="969" spans="4:8" x14ac:dyDescent="0.25">
      <c r="D969" s="51"/>
      <c r="E969" s="13"/>
      <c r="F969" s="51"/>
      <c r="G969" s="55"/>
      <c r="H969" s="35"/>
    </row>
    <row r="970" spans="4:8" x14ac:dyDescent="0.25">
      <c r="D970" s="51"/>
      <c r="E970" s="13"/>
      <c r="F970" s="51"/>
      <c r="G970" s="55"/>
      <c r="H970" s="35"/>
    </row>
    <row r="971" spans="4:8" x14ac:dyDescent="0.25">
      <c r="D971" s="51"/>
      <c r="E971" s="13"/>
      <c r="F971" s="51"/>
      <c r="G971" s="55"/>
      <c r="H971" s="35"/>
    </row>
    <row r="972" spans="4:8" x14ac:dyDescent="0.25">
      <c r="D972" s="51"/>
      <c r="E972" s="13"/>
      <c r="F972" s="51"/>
      <c r="G972" s="55"/>
      <c r="H972" s="35"/>
    </row>
    <row r="973" spans="4:8" x14ac:dyDescent="0.25">
      <c r="D973" s="51"/>
      <c r="E973" s="13"/>
      <c r="F973" s="51"/>
      <c r="G973" s="55"/>
      <c r="H973" s="35"/>
    </row>
    <row r="974" spans="4:8" x14ac:dyDescent="0.25">
      <c r="D974" s="51"/>
      <c r="E974" s="13"/>
      <c r="F974" s="51"/>
      <c r="G974" s="55"/>
      <c r="H974" s="35"/>
    </row>
    <row r="975" spans="4:8" x14ac:dyDescent="0.25">
      <c r="D975" s="51"/>
      <c r="E975" s="13"/>
      <c r="F975" s="51"/>
      <c r="G975" s="55"/>
      <c r="H975" s="35"/>
    </row>
    <row r="976" spans="4:8" x14ac:dyDescent="0.25">
      <c r="D976" s="51"/>
      <c r="E976" s="13"/>
      <c r="F976" s="51"/>
      <c r="G976" s="55"/>
      <c r="H976" s="35"/>
    </row>
    <row r="977" spans="4:8" x14ac:dyDescent="0.25">
      <c r="D977" s="51"/>
      <c r="E977" s="13"/>
      <c r="F977" s="51"/>
      <c r="G977" s="55"/>
      <c r="H977" s="35"/>
    </row>
    <row r="978" spans="4:8" x14ac:dyDescent="0.25">
      <c r="D978" s="51"/>
      <c r="E978" s="13"/>
      <c r="F978" s="51"/>
      <c r="G978" s="55"/>
      <c r="H978" s="35"/>
    </row>
    <row r="979" spans="4:8" x14ac:dyDescent="0.25">
      <c r="D979" s="51"/>
      <c r="E979" s="13"/>
      <c r="F979" s="51"/>
      <c r="G979" s="55"/>
      <c r="H979" s="35"/>
    </row>
    <row r="980" spans="4:8" x14ac:dyDescent="0.25">
      <c r="D980" s="51"/>
      <c r="E980" s="13"/>
      <c r="F980" s="51"/>
      <c r="G980" s="55"/>
      <c r="H980" s="35"/>
    </row>
    <row r="981" spans="4:8" x14ac:dyDescent="0.25">
      <c r="D981" s="51"/>
      <c r="E981" s="13"/>
      <c r="F981" s="51"/>
      <c r="G981" s="55"/>
      <c r="H981" s="35"/>
    </row>
    <row r="982" spans="4:8" x14ac:dyDescent="0.25">
      <c r="D982" s="51"/>
      <c r="E982" s="13"/>
      <c r="F982" s="51"/>
      <c r="G982" s="55"/>
      <c r="H982" s="35"/>
    </row>
    <row r="983" spans="4:8" x14ac:dyDescent="0.25">
      <c r="D983" s="51"/>
      <c r="E983" s="13"/>
      <c r="F983" s="51"/>
      <c r="G983" s="55"/>
      <c r="H983" s="35"/>
    </row>
    <row r="984" spans="4:8" x14ac:dyDescent="0.25">
      <c r="D984" s="51"/>
      <c r="E984" s="13"/>
      <c r="F984" s="51"/>
      <c r="G984" s="55"/>
      <c r="H984" s="35"/>
    </row>
    <row r="985" spans="4:8" x14ac:dyDescent="0.25">
      <c r="D985" s="51"/>
      <c r="E985" s="13"/>
      <c r="F985" s="51"/>
      <c r="G985" s="55"/>
      <c r="H985" s="35"/>
    </row>
    <row r="986" spans="4:8" x14ac:dyDescent="0.25">
      <c r="D986" s="51"/>
      <c r="E986" s="13"/>
      <c r="F986" s="51"/>
      <c r="G986" s="55"/>
      <c r="H986" s="35"/>
    </row>
    <row r="987" spans="4:8" x14ac:dyDescent="0.25">
      <c r="D987" s="51"/>
      <c r="E987" s="13"/>
      <c r="F987" s="51"/>
      <c r="G987" s="55"/>
      <c r="H987" s="35"/>
    </row>
    <row r="988" spans="4:8" x14ac:dyDescent="0.25">
      <c r="D988" s="51"/>
      <c r="E988" s="13"/>
      <c r="F988" s="51"/>
      <c r="G988" s="55"/>
      <c r="H988" s="35"/>
    </row>
    <row r="989" spans="4:8" x14ac:dyDescent="0.25">
      <c r="D989" s="51"/>
      <c r="E989" s="13"/>
      <c r="F989" s="51"/>
      <c r="G989" s="55"/>
      <c r="H989" s="35"/>
    </row>
    <row r="990" spans="4:8" x14ac:dyDescent="0.25">
      <c r="D990" s="51"/>
      <c r="E990" s="13"/>
      <c r="F990" s="51"/>
      <c r="G990" s="55"/>
      <c r="H990" s="35"/>
    </row>
    <row r="991" spans="4:8" x14ac:dyDescent="0.25">
      <c r="D991" s="51"/>
      <c r="E991" s="13"/>
      <c r="F991" s="51"/>
      <c r="G991" s="55"/>
      <c r="H991" s="35"/>
    </row>
    <row r="992" spans="4:8" x14ac:dyDescent="0.25">
      <c r="D992" s="51"/>
      <c r="E992" s="13"/>
      <c r="F992" s="51"/>
      <c r="G992" s="55"/>
      <c r="H992" s="35"/>
    </row>
    <row r="993" spans="4:8" x14ac:dyDescent="0.25">
      <c r="D993" s="51"/>
      <c r="E993" s="13"/>
      <c r="F993" s="51"/>
      <c r="G993" s="55"/>
      <c r="H993" s="35"/>
    </row>
    <row r="994" spans="4:8" x14ac:dyDescent="0.25">
      <c r="D994" s="51"/>
      <c r="E994" s="13"/>
      <c r="F994" s="51"/>
      <c r="G994" s="55"/>
      <c r="H994" s="35"/>
    </row>
    <row r="995" spans="4:8" x14ac:dyDescent="0.25">
      <c r="D995" s="51"/>
      <c r="E995" s="13"/>
      <c r="F995" s="51"/>
      <c r="G995" s="55"/>
      <c r="H995" s="35"/>
    </row>
    <row r="996" spans="4:8" x14ac:dyDescent="0.25">
      <c r="D996" s="51"/>
      <c r="E996" s="13"/>
      <c r="F996" s="51"/>
      <c r="G996" s="55"/>
      <c r="H996" s="35"/>
    </row>
    <row r="997" spans="4:8" x14ac:dyDescent="0.25">
      <c r="D997" s="51"/>
      <c r="E997" s="13"/>
      <c r="F997" s="51"/>
      <c r="G997" s="55"/>
      <c r="H997" s="35"/>
    </row>
    <row r="998" spans="4:8" x14ac:dyDescent="0.25">
      <c r="D998" s="51"/>
      <c r="E998" s="13"/>
      <c r="F998" s="51"/>
      <c r="G998" s="55"/>
      <c r="H998" s="35"/>
    </row>
    <row r="999" spans="4:8" x14ac:dyDescent="0.25">
      <c r="D999" s="51"/>
      <c r="E999" s="13"/>
      <c r="F999" s="51"/>
      <c r="G999" s="55"/>
      <c r="H999" s="35"/>
    </row>
    <row r="1000" spans="4:8" x14ac:dyDescent="0.25">
      <c r="D1000" s="51"/>
      <c r="E1000" s="13"/>
      <c r="F1000" s="51"/>
      <c r="G1000" s="55"/>
      <c r="H1000" s="35"/>
    </row>
    <row r="1001" spans="4:8" x14ac:dyDescent="0.25">
      <c r="D1001" s="51"/>
      <c r="E1001" s="13"/>
      <c r="F1001" s="51"/>
      <c r="G1001" s="55"/>
      <c r="H1001" s="35"/>
    </row>
    <row r="1002" spans="4:8" x14ac:dyDescent="0.25">
      <c r="D1002" s="51"/>
      <c r="E1002" s="13"/>
      <c r="F1002" s="51"/>
      <c r="G1002" s="55"/>
      <c r="H1002" s="35"/>
    </row>
    <row r="1003" spans="4:8" x14ac:dyDescent="0.25">
      <c r="D1003" s="51"/>
      <c r="E1003" s="13"/>
      <c r="F1003" s="51"/>
      <c r="G1003" s="55"/>
      <c r="H1003" s="35"/>
    </row>
    <row r="1004" spans="4:8" x14ac:dyDescent="0.25">
      <c r="D1004" s="51"/>
      <c r="E1004" s="13"/>
      <c r="F1004" s="51"/>
      <c r="G1004" s="55"/>
      <c r="H1004" s="35"/>
    </row>
    <row r="1005" spans="4:8" x14ac:dyDescent="0.25">
      <c r="D1005" s="51"/>
      <c r="E1005" s="13"/>
      <c r="F1005" s="51"/>
      <c r="G1005" s="55"/>
      <c r="H1005" s="35"/>
    </row>
    <row r="1006" spans="4:8" x14ac:dyDescent="0.25">
      <c r="D1006" s="51"/>
      <c r="E1006" s="13"/>
      <c r="F1006" s="51"/>
      <c r="G1006" s="55"/>
      <c r="H1006" s="35"/>
    </row>
    <row r="1007" spans="4:8" x14ac:dyDescent="0.25">
      <c r="D1007" s="51"/>
      <c r="E1007" s="13"/>
      <c r="F1007" s="51"/>
      <c r="G1007" s="55"/>
      <c r="H1007" s="35"/>
    </row>
    <row r="1008" spans="4:8" x14ac:dyDescent="0.25">
      <c r="D1008" s="51"/>
      <c r="E1008" s="13"/>
      <c r="F1008" s="51"/>
      <c r="G1008" s="55"/>
      <c r="H1008" s="35"/>
    </row>
    <row r="1009" spans="4:8" x14ac:dyDescent="0.25">
      <c r="D1009" s="51"/>
      <c r="E1009" s="13"/>
      <c r="F1009" s="51"/>
      <c r="G1009" s="55"/>
      <c r="H1009" s="35"/>
    </row>
    <row r="1010" spans="4:8" x14ac:dyDescent="0.25">
      <c r="D1010" s="51"/>
      <c r="E1010" s="13"/>
      <c r="F1010" s="51"/>
      <c r="G1010" s="55"/>
      <c r="H1010" s="35"/>
    </row>
    <row r="1011" spans="4:8" x14ac:dyDescent="0.25">
      <c r="D1011" s="51"/>
      <c r="E1011" s="13"/>
      <c r="F1011" s="51"/>
      <c r="G1011" s="55"/>
      <c r="H1011" s="35"/>
    </row>
    <row r="1012" spans="4:8" x14ac:dyDescent="0.25">
      <c r="D1012" s="51"/>
      <c r="E1012" s="13"/>
      <c r="F1012" s="51"/>
      <c r="G1012" s="55"/>
      <c r="H1012" s="35"/>
    </row>
    <row r="1013" spans="4:8" x14ac:dyDescent="0.25">
      <c r="D1013" s="51"/>
      <c r="E1013" s="13"/>
      <c r="F1013" s="51"/>
      <c r="G1013" s="55"/>
      <c r="H1013" s="35"/>
    </row>
    <row r="1014" spans="4:8" x14ac:dyDescent="0.25">
      <c r="D1014" s="51"/>
      <c r="E1014" s="13"/>
      <c r="F1014" s="51"/>
      <c r="G1014" s="55"/>
      <c r="H1014" s="35"/>
    </row>
    <row r="1015" spans="4:8" x14ac:dyDescent="0.25">
      <c r="D1015" s="51"/>
      <c r="E1015" s="13"/>
      <c r="F1015" s="51"/>
      <c r="G1015" s="55"/>
      <c r="H1015" s="35"/>
    </row>
    <row r="1016" spans="4:8" x14ac:dyDescent="0.25">
      <c r="D1016" s="51"/>
      <c r="E1016" s="13"/>
      <c r="F1016" s="51"/>
      <c r="G1016" s="55"/>
      <c r="H1016" s="35"/>
    </row>
    <row r="1017" spans="4:8" x14ac:dyDescent="0.25">
      <c r="D1017" s="51"/>
      <c r="E1017" s="13"/>
      <c r="F1017" s="51"/>
      <c r="G1017" s="55"/>
      <c r="H1017" s="35"/>
    </row>
    <row r="1018" spans="4:8" x14ac:dyDescent="0.25">
      <c r="D1018" s="51"/>
      <c r="E1018" s="13"/>
      <c r="F1018" s="51"/>
      <c r="G1018" s="55"/>
      <c r="H1018" s="35"/>
    </row>
    <row r="1019" spans="4:8" x14ac:dyDescent="0.25">
      <c r="D1019" s="51"/>
      <c r="E1019" s="13"/>
      <c r="F1019" s="51"/>
      <c r="G1019" s="55"/>
      <c r="H1019" s="35"/>
    </row>
    <row r="1020" spans="4:8" x14ac:dyDescent="0.25">
      <c r="D1020" s="51"/>
      <c r="E1020" s="13"/>
      <c r="F1020" s="51"/>
      <c r="G1020" s="55"/>
      <c r="H1020" s="35"/>
    </row>
  </sheetData>
  <mergeCells count="1">
    <mergeCell ref="B2:D2"/>
  </mergeCells>
  <conditionalFormatting sqref="D14">
    <cfRule type="cellIs" dxfId="106" priority="27" operator="lessThan">
      <formula>0</formula>
    </cfRule>
  </conditionalFormatting>
  <conditionalFormatting sqref="D26">
    <cfRule type="cellIs" dxfId="104" priority="21" operator="lessThan">
      <formula>0</formula>
    </cfRule>
  </conditionalFormatting>
  <conditionalFormatting sqref="F26">
    <cfRule type="cellIs" dxfId="102" priority="20" operator="lessThan">
      <formula>0</formula>
    </cfRule>
  </conditionalFormatting>
  <conditionalFormatting sqref="D47">
    <cfRule type="cellIs" dxfId="100" priority="31" operator="lessThan">
      <formula>0</formula>
    </cfRule>
  </conditionalFormatting>
  <conditionalFormatting sqref="F47">
    <cfRule type="cellIs" dxfId="98" priority="34" operator="lessThan">
      <formula>0</formula>
    </cfRule>
  </conditionalFormatting>
  <conditionalFormatting sqref="D52">
    <cfRule type="cellIs" dxfId="96" priority="30" operator="lessThan">
      <formula>0</formula>
    </cfRule>
  </conditionalFormatting>
  <conditionalFormatting sqref="F52">
    <cfRule type="cellIs" dxfId="94" priority="33" operator="lessThan">
      <formula>0</formula>
    </cfRule>
  </conditionalFormatting>
  <conditionalFormatting sqref="D57">
    <cfRule type="cellIs" dxfId="92" priority="29" operator="lessThan">
      <formula>0</formula>
    </cfRule>
  </conditionalFormatting>
  <conditionalFormatting sqref="F57">
    <cfRule type="cellIs" dxfId="90" priority="32" operator="lessThan">
      <formula>0</formula>
    </cfRule>
  </conditionalFormatting>
  <conditionalFormatting sqref="D66">
    <cfRule type="cellIs" dxfId="88" priority="28" operator="lessThan">
      <formula>0</formula>
    </cfRule>
  </conditionalFormatting>
  <conditionalFormatting sqref="F66">
    <cfRule type="cellIs" dxfId="86" priority="15" operator="lessThan">
      <formula>0</formula>
    </cfRule>
  </conditionalFormatting>
  <conditionalFormatting sqref="D70">
    <cfRule type="cellIs" dxfId="84" priority="25" operator="lessThan">
      <formula>0</formula>
    </cfRule>
  </conditionalFormatting>
  <conditionalFormatting sqref="F70">
    <cfRule type="cellIs" dxfId="82" priority="26" operator="lessThan">
      <formula>0</formula>
    </cfRule>
  </conditionalFormatting>
  <conditionalFormatting sqref="F76">
    <cfRule type="cellIs" dxfId="80" priority="24" operator="lessThan">
      <formula>0</formula>
    </cfRule>
  </conditionalFormatting>
  <conditionalFormatting sqref="D77">
    <cfRule type="cellIs" dxfId="78" priority="19" operator="lessThan">
      <formula>0</formula>
    </cfRule>
  </conditionalFormatting>
  <conditionalFormatting sqref="F77">
    <cfRule type="cellIs" dxfId="76" priority="18" operator="lessThan">
      <formula>0</formula>
    </cfRule>
  </conditionalFormatting>
  <conditionalFormatting sqref="D78">
    <cfRule type="cellIs" dxfId="74" priority="17" operator="lessThan">
      <formula>0</formula>
    </cfRule>
  </conditionalFormatting>
  <conditionalFormatting sqref="F78">
    <cfRule type="cellIs" dxfId="72" priority="16" operator="lessThan">
      <formula>0</formula>
    </cfRule>
  </conditionalFormatting>
  <conditionalFormatting sqref="D84">
    <cfRule type="cellIs" dxfId="70" priority="14" operator="lessThan">
      <formula>0</formula>
    </cfRule>
  </conditionalFormatting>
  <conditionalFormatting sqref="F84">
    <cfRule type="cellIs" dxfId="68" priority="13" operator="lessThan">
      <formula>0</formula>
    </cfRule>
  </conditionalFormatting>
  <conditionalFormatting sqref="D87">
    <cfRule type="cellIs" dxfId="66" priority="5" operator="lessThan">
      <formula>0</formula>
    </cfRule>
  </conditionalFormatting>
  <conditionalFormatting sqref="D95">
    <cfRule type="cellIs" dxfId="64" priority="12" operator="lessThan">
      <formula>0</formula>
    </cfRule>
  </conditionalFormatting>
  <conditionalFormatting sqref="F95">
    <cfRule type="cellIs" dxfId="62" priority="11" operator="lessThan">
      <formula>0</formula>
    </cfRule>
  </conditionalFormatting>
  <conditionalFormatting sqref="D96">
    <cfRule type="cellIs" dxfId="60" priority="10" operator="lessThan">
      <formula>0</formula>
    </cfRule>
  </conditionalFormatting>
  <conditionalFormatting sqref="F96">
    <cfRule type="cellIs" dxfId="58" priority="9" operator="lessThan">
      <formula>0</formula>
    </cfRule>
  </conditionalFormatting>
  <conditionalFormatting sqref="F97">
    <cfRule type="cellIs" dxfId="56" priority="8" operator="lessThan">
      <formula>0</formula>
    </cfRule>
  </conditionalFormatting>
  <conditionalFormatting sqref="F98">
    <cfRule type="cellIs" dxfId="54" priority="6" operator="lessThan">
      <formula>0</formula>
    </cfRule>
  </conditionalFormatting>
  <conditionalFormatting sqref="D106">
    <cfRule type="cellIs" dxfId="52" priority="3" operator="lessThan">
      <formula>0</formula>
    </cfRule>
  </conditionalFormatting>
  <conditionalFormatting sqref="F106">
    <cfRule type="cellIs" dxfId="50" priority="4" operator="lessThan">
      <formula>0</formula>
    </cfRule>
  </conditionalFormatting>
  <conditionalFormatting sqref="D108">
    <cfRule type="cellIs" dxfId="48" priority="1" operator="lessThan">
      <formula>0</formula>
    </cfRule>
  </conditionalFormatting>
  <conditionalFormatting sqref="F108">
    <cfRule type="cellIs" dxfId="46" priority="2" operator="lessThan">
      <formula>0</formula>
    </cfRule>
  </conditionalFormatting>
  <conditionalFormatting sqref="D80:D81">
    <cfRule type="cellIs" dxfId="44" priority="22" operator="lessThan">
      <formula>0</formula>
    </cfRule>
  </conditionalFormatting>
  <conditionalFormatting sqref="D97:D98">
    <cfRule type="cellIs" dxfId="42" priority="7" operator="lessThan">
      <formula>0</formula>
    </cfRule>
  </conditionalFormatting>
  <conditionalFormatting sqref="F80:F81">
    <cfRule type="cellIs" dxfId="40" priority="2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cp:lastPrinted>2017-08-03T11:36:03Z</cp:lastPrinted>
  <dcterms:created xsi:type="dcterms:W3CDTF">2017-03-05T21:03:28Z</dcterms:created>
  <dcterms:modified xsi:type="dcterms:W3CDTF">2017-08-18T23:42:52Z</dcterms:modified>
</cp:coreProperties>
</file>