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RedXCapital\Dividends\"/>
    </mc:Choice>
  </mc:AlternateContent>
  <xr:revisionPtr revIDLastSave="0" documentId="13_ncr:1_{3D3EBEAF-2172-4B75-8FDD-F4A9AB5FF576}" xr6:coauthVersionLast="47" xr6:coauthVersionMax="47" xr10:uidLastSave="{00000000-0000-0000-0000-000000000000}"/>
  <bookViews>
    <workbookView xWindow="2865" yWindow="2325" windowWidth="21495" windowHeight="11295" xr2:uid="{00000000-000D-0000-FFFF-FFFF00000000}"/>
  </bookViews>
  <sheets>
    <sheet name="SYMBOL" sheetId="1" r:id="rId1"/>
    <sheet name="TAX" sheetId="2" r:id="rId2"/>
  </sheets>
  <definedNames>
    <definedName name="_xlnm._FilterDatabase" localSheetId="0" hidden="1">SYMBOL!$A$1:$T$12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E14" i="1"/>
  <c r="B2" i="1"/>
  <c r="C12" i="1"/>
  <c r="C10" i="1"/>
  <c r="B10" i="1" s="1"/>
  <c r="E10" i="1"/>
  <c r="C7" i="1"/>
  <c r="E9" i="1"/>
  <c r="B9" i="1" s="1"/>
  <c r="C9" i="1"/>
  <c r="E8" i="1"/>
  <c r="E12" i="1"/>
  <c r="E13" i="1"/>
  <c r="B13" i="1" s="1"/>
  <c r="E3" i="1"/>
  <c r="B3" i="1" s="1"/>
  <c r="E6" i="1"/>
  <c r="B6" i="1" s="1"/>
  <c r="E4" i="1"/>
  <c r="B4" i="1" s="1"/>
  <c r="E11" i="1"/>
  <c r="B11" i="1" s="1"/>
  <c r="E5" i="1"/>
  <c r="B5" i="1" s="1"/>
  <c r="E7" i="1"/>
  <c r="B7" i="1" s="1"/>
  <c r="E2" i="1"/>
  <c r="C13" i="1"/>
  <c r="C3" i="1"/>
  <c r="C6" i="1"/>
  <c r="C4" i="1"/>
  <c r="C11" i="1"/>
  <c r="C5" i="1"/>
  <c r="C8" i="1"/>
  <c r="B8" i="1" s="1"/>
  <c r="C2" i="1"/>
</calcChain>
</file>

<file path=xl/sharedStrings.xml><?xml version="1.0" encoding="utf-8"?>
<sst xmlns="http://schemas.openxmlformats.org/spreadsheetml/2006/main" count="88" uniqueCount="47">
  <si>
    <t>ORC</t>
  </si>
  <si>
    <t>QYLD</t>
  </si>
  <si>
    <t>RYLD</t>
  </si>
  <si>
    <t>USOI</t>
  </si>
  <si>
    <t>Qualifying Dividends</t>
  </si>
  <si>
    <t>Symbol</t>
  </si>
  <si>
    <t>Industry</t>
  </si>
  <si>
    <t>Expense Ratio</t>
  </si>
  <si>
    <t>QUALIFYING DIVIDENDS</t>
  </si>
  <si>
    <t>MKT CAP</t>
  </si>
  <si>
    <t>SBLK</t>
  </si>
  <si>
    <t>IVR</t>
  </si>
  <si>
    <t>Comment</t>
  </si>
  <si>
    <t>Net Dividend Yield</t>
  </si>
  <si>
    <t>MSB</t>
  </si>
  <si>
    <t>GOGL</t>
  </si>
  <si>
    <t>Current Dividend Yield</t>
  </si>
  <si>
    <t>Monthly</t>
  </si>
  <si>
    <t>N</t>
  </si>
  <si>
    <t>KIROY</t>
  </si>
  <si>
    <t>IEP</t>
  </si>
  <si>
    <t>LIFZF</t>
  </si>
  <si>
    <t>PBR</t>
  </si>
  <si>
    <t>Dividend Yield MA 6</t>
  </si>
  <si>
    <t>Current Dividend Yield MA 6</t>
  </si>
  <si>
    <t>Current Dividend</t>
  </si>
  <si>
    <t>Close Price</t>
  </si>
  <si>
    <t>Y</t>
  </si>
  <si>
    <t>MREIT</t>
  </si>
  <si>
    <t>MKT CAP GROUP</t>
  </si>
  <si>
    <t>Historical Dividend Yield Average</t>
  </si>
  <si>
    <t>ETF</t>
  </si>
  <si>
    <t>CUR</t>
  </si>
  <si>
    <t>MA6</t>
  </si>
  <si>
    <t>Industrials</t>
  </si>
  <si>
    <t>Materials</t>
  </si>
  <si>
    <t>Energy</t>
  </si>
  <si>
    <t>LONG TERM CAPITAL GAINS</t>
  </si>
  <si>
    <t>SHORT TERM CAPITAL GAINS</t>
  </si>
  <si>
    <t>Zacks Rating</t>
  </si>
  <si>
    <t>Yahoo Analyst Rating</t>
  </si>
  <si>
    <t>Webull Rating</t>
  </si>
  <si>
    <t>Sector ETF</t>
  </si>
  <si>
    <t>Dividend Use</t>
  </si>
  <si>
    <t>XLE</t>
  </si>
  <si>
    <t>Integrated Oil and Gas, need to back test</t>
  </si>
  <si>
    <t>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</si>
</sst>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2" fontId="0" fillId="0" borderId="0" xfId="0" applyNumberFormat="1"/>
    <xf numFmtId="10" fontId="0" fillId="0" borderId="0" xfId="2" applyNumberFormat="1" applyFont="1"/>
    <xf numFmtId="165" fontId="0" fillId="0" borderId="0" xfId="0" applyNumberFormat="1"/>
    <xf numFmtId="0" fontId="2" fillId="2" borderId="0" xfId="3"/>
    <xf numFmtId="0" fontId="3" fillId="3" borderId="0" xfId="4"/>
  </cellXfs>
  <cellStyles count="5">
    <cellStyle name="Bad" xfId="4" builtinId="27"/>
    <cellStyle name="Comma" xfId="1" builtinId="3"/>
    <cellStyle name="Good" xfId="3" builtinId="26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zoomScale="85" zoomScaleNormal="85" workbookViewId="0">
      <selection activeCell="I15" sqref="I15"/>
    </sheetView>
  </sheetViews>
  <sheetFormatPr defaultRowHeight="15" x14ac:dyDescent="0.25"/>
  <cols>
    <col min="1" max="1" width="7.5703125" bestFit="1" customWidth="1"/>
    <col min="2" max="2" width="17.85546875" bestFit="1" customWidth="1"/>
    <col min="3" max="3" width="21.42578125" bestFit="1" customWidth="1"/>
    <col min="4" max="4" width="21.42578125" customWidth="1"/>
    <col min="5" max="5" width="26.42578125" bestFit="1" customWidth="1"/>
    <col min="6" max="6" width="19" bestFit="1" customWidth="1"/>
    <col min="7" max="7" width="19" customWidth="1"/>
    <col min="8" max="8" width="13.5703125" customWidth="1"/>
    <col min="9" max="9" width="19" bestFit="1" customWidth="1"/>
    <col min="10" max="10" width="8.42578125" bestFit="1" customWidth="1"/>
    <col min="11" max="11" width="11.28515625" bestFit="1" customWidth="1"/>
    <col min="12" max="12" width="11.28515625" customWidth="1"/>
    <col min="13" max="13" width="13.5703125" bestFit="1" customWidth="1"/>
    <col min="14" max="14" width="32.5703125" bestFit="1" customWidth="1"/>
    <col min="15" max="15" width="19.7109375" bestFit="1" customWidth="1"/>
    <col min="16" max="16" width="13.7109375" bestFit="1" customWidth="1"/>
    <col min="17" max="18" width="13.7109375" customWidth="1"/>
    <col min="19" max="19" width="16" bestFit="1" customWidth="1"/>
    <col min="20" max="20" width="11.42578125" bestFit="1" customWidth="1"/>
  </cols>
  <sheetData>
    <row r="1" spans="1:20" x14ac:dyDescent="0.25">
      <c r="A1" t="s">
        <v>5</v>
      </c>
      <c r="B1" t="s">
        <v>13</v>
      </c>
      <c r="C1" t="s">
        <v>16</v>
      </c>
      <c r="D1" t="s">
        <v>25</v>
      </c>
      <c r="E1" t="s">
        <v>24</v>
      </c>
      <c r="F1" t="s">
        <v>23</v>
      </c>
      <c r="G1" t="s">
        <v>43</v>
      </c>
      <c r="H1" t="s">
        <v>26</v>
      </c>
      <c r="I1" t="s">
        <v>9</v>
      </c>
      <c r="J1" t="s">
        <v>17</v>
      </c>
      <c r="K1" t="s">
        <v>6</v>
      </c>
      <c r="L1" t="s">
        <v>42</v>
      </c>
      <c r="M1" t="s">
        <v>7</v>
      </c>
      <c r="N1" t="s">
        <v>30</v>
      </c>
      <c r="O1" t="s">
        <v>4</v>
      </c>
      <c r="P1" t="s">
        <v>39</v>
      </c>
      <c r="Q1" t="s">
        <v>40</v>
      </c>
      <c r="R1" t="s">
        <v>41</v>
      </c>
      <c r="S1" t="s">
        <v>29</v>
      </c>
      <c r="T1" t="s">
        <v>12</v>
      </c>
    </row>
    <row r="2" spans="1:20" x14ac:dyDescent="0.25">
      <c r="A2" s="6" t="s">
        <v>22</v>
      </c>
      <c r="B2" s="2">
        <f>IF(G2="CUR",C2,E2)*(1-IF(O2="Y",TAX!$B$2,TAX!$C$2))-M2</f>
        <v>0.20252898244660747</v>
      </c>
      <c r="C2" s="2">
        <f>(D2/H2+1)^IF(J2="Y",12,4)-1</f>
        <v>0.52425020813446221</v>
      </c>
      <c r="D2" s="3">
        <v>1.468</v>
      </c>
      <c r="E2" s="2">
        <f>(F2/H2+1)^IF(J2="Y",12,4)-1</f>
        <v>0.32147457531207535</v>
      </c>
      <c r="F2" s="3">
        <v>0.95340000000000003</v>
      </c>
      <c r="G2" t="s">
        <v>33</v>
      </c>
      <c r="H2">
        <v>13.21</v>
      </c>
      <c r="I2" s="1">
        <v>86157000000</v>
      </c>
      <c r="J2" t="s">
        <v>18</v>
      </c>
      <c r="K2" t="s">
        <v>36</v>
      </c>
      <c r="L2" t="s">
        <v>44</v>
      </c>
      <c r="M2" s="4">
        <v>0</v>
      </c>
      <c r="O2" t="s">
        <v>18</v>
      </c>
      <c r="P2">
        <v>1</v>
      </c>
      <c r="Q2">
        <v>4</v>
      </c>
      <c r="R2">
        <v>4</v>
      </c>
      <c r="T2" t="s">
        <v>45</v>
      </c>
    </row>
    <row r="3" spans="1:20" x14ac:dyDescent="0.25">
      <c r="A3" t="s">
        <v>3</v>
      </c>
      <c r="B3" s="2">
        <f>IF(G3="CUR",C3,E3)*(1-IF(O3="Y",TAX!$B$2,TAX!$C$2))-M3</f>
        <v>0.19760445575455146</v>
      </c>
      <c r="C3" s="2">
        <f>(D3/H3+1)^IF(J3="Y",12,4)-1</f>
        <v>0.58218752504277349</v>
      </c>
      <c r="D3" s="3">
        <v>0.22800000000000001</v>
      </c>
      <c r="E3" s="2">
        <f>(F3/H3+1)^IF(J3="Y",12,4)-1</f>
        <v>0.25763056969318932</v>
      </c>
      <c r="F3" s="3">
        <v>0.11282352941176471</v>
      </c>
      <c r="G3" t="s">
        <v>33</v>
      </c>
      <c r="H3">
        <v>5.85</v>
      </c>
      <c r="I3" s="1">
        <v>189070000</v>
      </c>
      <c r="J3" t="s">
        <v>27</v>
      </c>
      <c r="K3" t="s">
        <v>31</v>
      </c>
      <c r="L3" t="s">
        <v>44</v>
      </c>
      <c r="M3" s="4">
        <v>8.5000000000000006E-3</v>
      </c>
      <c r="O3" t="s">
        <v>27</v>
      </c>
      <c r="P3">
        <v>4</v>
      </c>
      <c r="Q3">
        <v>4</v>
      </c>
      <c r="R3">
        <v>4</v>
      </c>
    </row>
    <row r="4" spans="1:20" x14ac:dyDescent="0.25">
      <c r="A4" s="7" t="s">
        <v>11</v>
      </c>
      <c r="B4" s="2">
        <f>IF(G4="CUR",C4,E4)*(1-IF(O4="Y",TAX!$B$2,TAX!$C$2))-M4</f>
        <v>0.1652654018384386</v>
      </c>
      <c r="C4" s="2">
        <f>(D4/H4+1)^IF(J4="Y",12,4)-1</f>
        <v>0.26772462007957265</v>
      </c>
      <c r="D4" s="3">
        <v>0.9</v>
      </c>
      <c r="E4" s="2">
        <f>(F4/H4+1)^IF(J4="Y",12,4)-1</f>
        <v>0.26232603466418825</v>
      </c>
      <c r="F4" s="3">
        <v>0.88333333333333341</v>
      </c>
      <c r="G4" t="s">
        <v>33</v>
      </c>
      <c r="H4">
        <v>14.73</v>
      </c>
      <c r="I4" s="1">
        <v>485969000</v>
      </c>
      <c r="J4" t="s">
        <v>18</v>
      </c>
      <c r="K4" t="s">
        <v>28</v>
      </c>
      <c r="M4" s="4">
        <v>0</v>
      </c>
      <c r="O4" t="s">
        <v>18</v>
      </c>
      <c r="P4">
        <v>1</v>
      </c>
      <c r="Q4">
        <v>4</v>
      </c>
      <c r="R4">
        <v>7</v>
      </c>
    </row>
    <row r="5" spans="1:20" x14ac:dyDescent="0.25">
      <c r="A5" s="6" t="s">
        <v>15</v>
      </c>
      <c r="B5" s="2">
        <f>IF(G5="CUR",C5,E5)*(1-IF(O5="Y",TAX!$B$2,TAX!$C$2))-M5</f>
        <v>0.1533196325249204</v>
      </c>
      <c r="C5" s="2">
        <f>(D5/H5+1)^IF(J5="Y",12,4)-1</f>
        <v>0.15794164881017547</v>
      </c>
      <c r="D5" s="3">
        <v>0.5</v>
      </c>
      <c r="E5" s="2">
        <f>(F5/H5+1)^IF(J5="Y",12,4)-1</f>
        <v>0.19164954065615047</v>
      </c>
      <c r="F5" s="3">
        <v>0.6</v>
      </c>
      <c r="G5" t="s">
        <v>33</v>
      </c>
      <c r="H5">
        <v>13.39</v>
      </c>
      <c r="I5" s="1">
        <v>2684000000</v>
      </c>
      <c r="J5" t="s">
        <v>18</v>
      </c>
      <c r="K5" t="s">
        <v>34</v>
      </c>
      <c r="M5" s="4">
        <v>0</v>
      </c>
      <c r="O5" t="s">
        <v>27</v>
      </c>
      <c r="P5">
        <v>4</v>
      </c>
      <c r="Q5">
        <v>4</v>
      </c>
      <c r="R5">
        <v>5</v>
      </c>
    </row>
    <row r="6" spans="1:20" x14ac:dyDescent="0.25">
      <c r="A6" s="6" t="s">
        <v>10</v>
      </c>
      <c r="B6" s="2">
        <f>IF(G6="CUR",C6,E6)*(1-IF(O6="Y",TAX!$B$2,TAX!$C$2))-M6</f>
        <v>0.14952588370772801</v>
      </c>
      <c r="C6" s="2">
        <f>(D6/H6+1)^IF(J6="Y",12,4)-1</f>
        <v>0.26821206290672928</v>
      </c>
      <c r="D6" s="3">
        <v>1.65</v>
      </c>
      <c r="E6" s="2">
        <f>(F6/H6+1)^IF(J6="Y",12,4)-1</f>
        <v>0.18690735463466002</v>
      </c>
      <c r="F6" s="3">
        <v>1.1800000000000002</v>
      </c>
      <c r="G6" t="s">
        <v>33</v>
      </c>
      <c r="H6">
        <v>26.96</v>
      </c>
      <c r="I6" s="1">
        <v>2796000000</v>
      </c>
      <c r="J6" t="s">
        <v>18</v>
      </c>
      <c r="K6" t="s">
        <v>34</v>
      </c>
      <c r="M6" s="4">
        <v>0</v>
      </c>
      <c r="O6" t="s">
        <v>27</v>
      </c>
      <c r="P6">
        <v>1</v>
      </c>
      <c r="Q6">
        <v>4</v>
      </c>
      <c r="R6">
        <v>6</v>
      </c>
    </row>
    <row r="7" spans="1:20" x14ac:dyDescent="0.25">
      <c r="A7" t="s">
        <v>21</v>
      </c>
      <c r="B7" s="2">
        <f>IF(G7="CUR",C7,E7)*(1-IF(O7="Y",TAX!$B$2,TAX!$C$2))-M7</f>
        <v>0.13337392487615124</v>
      </c>
      <c r="C7" s="2">
        <f>(D7/H7+1)^IF(J7="Y",12,4)-1</f>
        <v>6.2166007556697656E-2</v>
      </c>
      <c r="D7" s="3">
        <v>0.4</v>
      </c>
      <c r="E7" s="2">
        <f>(F7/H7+1)^IF(J7="Y",12,4)-1</f>
        <v>0.16671740609518904</v>
      </c>
      <c r="F7" s="3">
        <v>1.0348000000000002</v>
      </c>
      <c r="G7" t="s">
        <v>33</v>
      </c>
      <c r="H7">
        <v>26.33</v>
      </c>
      <c r="I7" s="1">
        <v>1688000000</v>
      </c>
      <c r="J7" t="s">
        <v>18</v>
      </c>
      <c r="K7" t="s">
        <v>35</v>
      </c>
      <c r="M7" s="4">
        <v>0</v>
      </c>
      <c r="O7" t="s">
        <v>27</v>
      </c>
      <c r="P7">
        <v>4</v>
      </c>
      <c r="Q7">
        <v>4</v>
      </c>
      <c r="R7">
        <v>4</v>
      </c>
    </row>
    <row r="8" spans="1:20" x14ac:dyDescent="0.25">
      <c r="A8" t="s">
        <v>20</v>
      </c>
      <c r="B8" s="2">
        <f>IF(G8="CUR",C8,E8)*(1-IF(O8="Y",TAX!$B$2,TAX!$C$2))-M8</f>
        <v>0.13232537465975458</v>
      </c>
      <c r="C8" s="2">
        <f>(D8/H8+1)^IF(J8="Y",12,4)-1</f>
        <v>0.16540671832469322</v>
      </c>
      <c r="D8" s="3">
        <v>2</v>
      </c>
      <c r="E8" s="2">
        <f>(F8/H8+1)^IF(J8="Y",12,4)-1</f>
        <v>0.16540671832469322</v>
      </c>
      <c r="F8" s="3">
        <v>2</v>
      </c>
      <c r="G8" t="s">
        <v>32</v>
      </c>
      <c r="H8">
        <v>51.27</v>
      </c>
      <c r="I8" s="1">
        <v>15738000000</v>
      </c>
      <c r="J8" t="s">
        <v>18</v>
      </c>
      <c r="K8" t="s">
        <v>34</v>
      </c>
      <c r="M8" s="4">
        <v>0</v>
      </c>
      <c r="O8" t="s">
        <v>27</v>
      </c>
      <c r="P8">
        <v>5</v>
      </c>
      <c r="Q8">
        <v>3</v>
      </c>
      <c r="R8">
        <v>3</v>
      </c>
    </row>
    <row r="9" spans="1:20" x14ac:dyDescent="0.25">
      <c r="A9" t="s">
        <v>19</v>
      </c>
      <c r="B9" s="2">
        <f>IF(G9="CUR",C9,E9)*(1-IF(O9="Y",TAX!$B$2,TAX!$C$2))-M9</f>
        <v>0.12710217907781127</v>
      </c>
      <c r="C9" s="2">
        <f>(D9/H9+1)^2-1</f>
        <v>0.12237404186711376</v>
      </c>
      <c r="D9" s="3">
        <v>0.67800000000000005</v>
      </c>
      <c r="E9" s="2">
        <f>(F9/H9+1)^2-1</f>
        <v>0.15887772384726406</v>
      </c>
      <c r="F9" s="3">
        <v>0.873</v>
      </c>
      <c r="G9" t="s">
        <v>33</v>
      </c>
      <c r="H9">
        <v>11.41</v>
      </c>
      <c r="I9" s="1">
        <v>10988000000</v>
      </c>
      <c r="J9" t="s">
        <v>18</v>
      </c>
      <c r="K9" t="s">
        <v>35</v>
      </c>
      <c r="M9" s="4">
        <v>0</v>
      </c>
      <c r="O9" t="s">
        <v>27</v>
      </c>
      <c r="P9">
        <v>5</v>
      </c>
      <c r="Q9">
        <v>5</v>
      </c>
      <c r="R9">
        <v>5</v>
      </c>
    </row>
    <row r="10" spans="1:20" x14ac:dyDescent="0.25">
      <c r="A10" s="7" t="s">
        <v>0</v>
      </c>
      <c r="B10" s="2">
        <f>IF(G10="CUR",C10,E10)*(1-IF(O10="Y",TAX!$B$2,TAX!$C$2))-M10</f>
        <v>0.11977716857647197</v>
      </c>
      <c r="C10" s="2">
        <f>(D10/H10+1)^IF(J10="Y",12,4)-1</f>
        <v>0.19012248980392377</v>
      </c>
      <c r="D10">
        <v>4.4999999999999998E-2</v>
      </c>
      <c r="E10" s="2">
        <f>(F10/H10+1)^IF(J10="Y",12,4)-1</f>
        <v>0.19012248980392377</v>
      </c>
      <c r="F10">
        <v>4.4999999999999998E-2</v>
      </c>
      <c r="G10" t="s">
        <v>32</v>
      </c>
      <c r="H10">
        <v>3.08</v>
      </c>
      <c r="I10" s="1">
        <v>545520000</v>
      </c>
      <c r="J10" t="s">
        <v>27</v>
      </c>
      <c r="K10" t="s">
        <v>28</v>
      </c>
      <c r="M10" s="4">
        <v>0</v>
      </c>
      <c r="O10" t="s">
        <v>18</v>
      </c>
      <c r="P10">
        <v>5</v>
      </c>
      <c r="Q10">
        <v>4</v>
      </c>
      <c r="R10">
        <v>4</v>
      </c>
    </row>
    <row r="11" spans="1:20" x14ac:dyDescent="0.25">
      <c r="A11" t="s">
        <v>14</v>
      </c>
      <c r="B11" s="2">
        <f>IF(G11="CUR",C11,E11)*(1-IF(O11="Y",TAX!$B$2,TAX!$C$2))-M11</f>
        <v>0.11790203113940621</v>
      </c>
      <c r="C11" s="2">
        <f>(D11/H11+1)^IF(J11="Y",12,4)-1</f>
        <v>0.16365556779104029</v>
      </c>
      <c r="D11" s="3">
        <v>1.04</v>
      </c>
      <c r="E11" s="2">
        <f>(F11/H11+1)^IF(J11="Y",12,4)-1</f>
        <v>0.14737753892425776</v>
      </c>
      <c r="F11" s="3">
        <v>0.94166666666666676</v>
      </c>
      <c r="G11" t="s">
        <v>33</v>
      </c>
      <c r="H11">
        <v>26.93</v>
      </c>
      <c r="I11" s="1">
        <v>353322000</v>
      </c>
      <c r="J11" t="s">
        <v>18</v>
      </c>
      <c r="K11" t="s">
        <v>35</v>
      </c>
      <c r="M11" s="4">
        <v>0</v>
      </c>
      <c r="O11" t="s">
        <v>27</v>
      </c>
      <c r="P11">
        <v>4</v>
      </c>
      <c r="Q11">
        <v>4</v>
      </c>
      <c r="R11">
        <v>4</v>
      </c>
    </row>
    <row r="12" spans="1:20" x14ac:dyDescent="0.25">
      <c r="A12" t="s">
        <v>1</v>
      </c>
      <c r="B12" s="2">
        <f>IF(G12="CUR",C12,E12)*(1-IF(O12="Y",TAX!$B$2,TAX!$C$2))-M12</f>
        <v>9.6778122993855936E-2</v>
      </c>
      <c r="C12" s="2">
        <f>(D12/H12+1)^IF(J12="Y",12,4)-1</f>
        <v>0.12704980759394324</v>
      </c>
      <c r="D12" s="3">
        <v>0.17899999999999999</v>
      </c>
      <c r="E12" s="2">
        <f>(F12/H12+1)^IF(J12="Y",12,4)-1</f>
        <v>0.1631398777680253</v>
      </c>
      <c r="F12" s="3">
        <v>0.22647058823529409</v>
      </c>
      <c r="G12" t="s">
        <v>33</v>
      </c>
      <c r="H12">
        <v>17.87</v>
      </c>
      <c r="I12" s="1">
        <v>6850000000</v>
      </c>
      <c r="J12" t="s">
        <v>27</v>
      </c>
      <c r="K12" t="s">
        <v>31</v>
      </c>
      <c r="M12" s="4">
        <v>6.0000000000000001E-3</v>
      </c>
      <c r="O12" t="s">
        <v>18</v>
      </c>
      <c r="P12">
        <v>3</v>
      </c>
      <c r="Q12">
        <v>3</v>
      </c>
      <c r="R12">
        <v>3</v>
      </c>
    </row>
    <row r="13" spans="1:20" x14ac:dyDescent="0.25">
      <c r="A13" t="s">
        <v>2</v>
      </c>
      <c r="B13" s="2">
        <f>IF(G13="CUR",C13,E13)*(1-IF(O13="Y",TAX!$B$2,TAX!$C$2))-M13</f>
        <v>8.5647476353532204E-2</v>
      </c>
      <c r="C13" s="2">
        <f>(D13/H13+1)^IF(J13="Y",12,4)-1</f>
        <v>0.12581787793762556</v>
      </c>
      <c r="D13" s="3">
        <v>0.21099999999999999</v>
      </c>
      <c r="E13" s="2">
        <f>(F13/H13+1)^IF(J13="Y",12,4)-1</f>
        <v>0.14705948627544796</v>
      </c>
      <c r="F13" s="3">
        <v>0.24447058823529411</v>
      </c>
      <c r="G13" t="s">
        <v>33</v>
      </c>
      <c r="H13">
        <v>21.26</v>
      </c>
      <c r="I13" s="1">
        <v>1290000000</v>
      </c>
      <c r="J13" t="s">
        <v>27</v>
      </c>
      <c r="K13" t="s">
        <v>31</v>
      </c>
      <c r="M13" s="4">
        <v>7.0000000000000001E-3</v>
      </c>
      <c r="O13" t="s">
        <v>18</v>
      </c>
      <c r="P13">
        <v>5</v>
      </c>
      <c r="Q13">
        <v>5</v>
      </c>
      <c r="R13">
        <v>5</v>
      </c>
    </row>
    <row r="14" spans="1:20" x14ac:dyDescent="0.25">
      <c r="A14" t="s">
        <v>46</v>
      </c>
      <c r="B14" s="5"/>
      <c r="C14" s="2"/>
      <c r="E14" s="2">
        <f>F14/H14</f>
        <v>4.1692987997473153E-2</v>
      </c>
      <c r="F14" s="3">
        <v>0.66</v>
      </c>
      <c r="G14" t="s">
        <v>33</v>
      </c>
      <c r="H14">
        <v>15.83</v>
      </c>
      <c r="I14" s="1">
        <v>81392000000</v>
      </c>
    </row>
  </sheetData>
  <autoFilter ref="A1:T12" xr:uid="{00000000-0001-0000-0000-000000000000}">
    <sortState xmlns:xlrd2="http://schemas.microsoft.com/office/spreadsheetml/2017/richdata2" ref="A2:T14">
      <sortCondition descending="1" ref="B1:B12"/>
    </sortState>
  </autoFilter>
  <conditionalFormatting sqref="A2:A14">
    <cfRule type="duplicateValues" dxfId="2" priority="52"/>
  </conditionalFormatting>
  <conditionalFormatting sqref="A2:A14">
    <cfRule type="duplicateValues" dxfId="1" priority="56"/>
    <cfRule type="duplicateValues" dxfId="0" priority="5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8FD-B1AD-4FCD-9A01-F67A68CA8B62}">
  <dimension ref="A1:C2"/>
  <sheetViews>
    <sheetView workbookViewId="0">
      <selection activeCell="B1" sqref="B1"/>
    </sheetView>
  </sheetViews>
  <sheetFormatPr defaultRowHeight="15" x14ac:dyDescent="0.25"/>
  <cols>
    <col min="1" max="1" width="22.28515625" bestFit="1" customWidth="1"/>
    <col min="2" max="2" width="25.5703125" bestFit="1" customWidth="1"/>
    <col min="3" max="3" width="26.42578125" bestFit="1" customWidth="1"/>
  </cols>
  <sheetData>
    <row r="1" spans="1:3" x14ac:dyDescent="0.25">
      <c r="A1" t="s">
        <v>8</v>
      </c>
      <c r="B1" t="s">
        <v>37</v>
      </c>
      <c r="C1" t="s">
        <v>38</v>
      </c>
    </row>
    <row r="2" spans="1:3" x14ac:dyDescent="0.25">
      <c r="A2">
        <v>0.2</v>
      </c>
      <c r="B2">
        <v>0.2</v>
      </c>
      <c r="C2">
        <v>0.37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SYMBOL</vt:lpstr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 Xia</dc:creator>
  <cp:lastModifiedBy>Red Xia</cp:lastModifiedBy>
  <dcterms:created xsi:type="dcterms:W3CDTF">2015-06-05T18:17:20Z</dcterms:created>
  <dcterms:modified xsi:type="dcterms:W3CDTF">2022-06-22T20:13:13Z</dcterms:modified>
</cp:coreProperties>
</file>