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Alphas\2020Q1\"/>
    </mc:Choice>
  </mc:AlternateContent>
  <xr:revisionPtr revIDLastSave="0" documentId="13_ncr:1_{8C3D3228-D8E9-40C4-B36C-F004C12FD902}" xr6:coauthVersionLast="45" xr6:coauthVersionMax="45" xr10:uidLastSave="{00000000-0000-0000-0000-000000000000}"/>
  <bookViews>
    <workbookView xWindow="4665" yWindow="975" windowWidth="22800" windowHeight="12615" activeTab="1" xr2:uid="{52033ECD-61CE-4618-9254-7018FD49C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2" l="1"/>
  <c r="Z5" i="2"/>
  <c r="Z7" i="2"/>
  <c r="Z8" i="2"/>
  <c r="Z11" i="2"/>
  <c r="Z12" i="2" s="1"/>
  <c r="Y4" i="2" l="1"/>
  <c r="Y5" i="2"/>
  <c r="Y7" i="2"/>
  <c r="Y8" i="2"/>
  <c r="Y11" i="2"/>
  <c r="Y12" i="2" s="1"/>
  <c r="G11" i="2"/>
  <c r="W11" i="2"/>
  <c r="X11" i="2"/>
  <c r="W12" i="2"/>
  <c r="X12" i="2"/>
  <c r="W4" i="2"/>
  <c r="X4" i="2"/>
  <c r="W5" i="2"/>
  <c r="X5" i="2"/>
  <c r="W7" i="2"/>
  <c r="X8" i="2" s="1"/>
  <c r="X7" i="2"/>
  <c r="U11" i="2"/>
  <c r="V11" i="2"/>
  <c r="U12" i="2"/>
  <c r="V12" i="2"/>
  <c r="V8" i="2"/>
  <c r="V7" i="2"/>
  <c r="V5" i="2"/>
  <c r="V4" i="2"/>
  <c r="W8" i="2" l="1"/>
  <c r="U4" i="2"/>
  <c r="U5" i="2"/>
  <c r="U7" i="2"/>
  <c r="U8" i="2"/>
  <c r="Q8" i="2"/>
  <c r="Q7" i="2"/>
  <c r="Q5" i="2"/>
  <c r="Q4" i="2"/>
  <c r="T4" i="2"/>
  <c r="T5" i="2"/>
  <c r="T7" i="2"/>
  <c r="T8" i="2"/>
  <c r="T11" i="2"/>
  <c r="T12" i="2"/>
  <c r="S11" i="2"/>
  <c r="S12" i="2" s="1"/>
  <c r="S4" i="2"/>
  <c r="S5" i="2"/>
  <c r="E4" i="2"/>
  <c r="B7" i="2"/>
  <c r="R7" i="2"/>
  <c r="P7" i="2"/>
  <c r="O7" i="2"/>
  <c r="N7" i="2"/>
  <c r="M7" i="2"/>
  <c r="L7" i="2"/>
  <c r="K7" i="2"/>
  <c r="J7" i="2"/>
  <c r="I7" i="2"/>
  <c r="H7" i="2"/>
  <c r="G7" i="2"/>
  <c r="F7" i="2"/>
  <c r="E7" i="2"/>
  <c r="R12" i="2"/>
  <c r="Q12" i="2"/>
  <c r="P12" i="2"/>
  <c r="O12" i="2"/>
  <c r="N12" i="2"/>
  <c r="M12" i="2"/>
  <c r="J11" i="2"/>
  <c r="K11" i="2"/>
  <c r="R11" i="2"/>
  <c r="R5" i="2"/>
  <c r="P5" i="2"/>
  <c r="O5" i="2"/>
  <c r="N5" i="2"/>
  <c r="M5" i="2"/>
  <c r="R4" i="2"/>
  <c r="P4" i="2"/>
  <c r="O4" i="2"/>
  <c r="N4" i="2"/>
  <c r="M4" i="2"/>
  <c r="L4" i="2"/>
  <c r="J4" i="2"/>
  <c r="K4" i="2"/>
  <c r="Q11" i="2"/>
  <c r="P11" i="2"/>
  <c r="O11" i="2"/>
  <c r="N11" i="2"/>
  <c r="M11" i="2"/>
  <c r="L11" i="2"/>
  <c r="R8" i="2"/>
  <c r="S7" i="2"/>
  <c r="S8" i="2"/>
  <c r="P8" i="2"/>
  <c r="O8" i="2"/>
  <c r="N8" i="2"/>
  <c r="M8" i="2"/>
  <c r="L8" i="2"/>
  <c r="K8" i="2"/>
  <c r="J8" i="2"/>
  <c r="I8" i="2"/>
  <c r="H8" i="2"/>
  <c r="L4" i="1"/>
  <c r="G18" i="1" l="1"/>
  <c r="F18" i="1"/>
  <c r="E19" i="1"/>
  <c r="E18" i="1"/>
  <c r="A19" i="1"/>
  <c r="A18" i="1"/>
  <c r="I18" i="1"/>
  <c r="M18" i="1"/>
  <c r="AC4" i="1"/>
  <c r="AC5" i="1"/>
  <c r="AC7" i="1"/>
  <c r="AC8" i="1"/>
  <c r="AC11" i="1"/>
  <c r="AC12" i="1"/>
  <c r="J16" i="1"/>
  <c r="I16" i="1"/>
  <c r="H16" i="1"/>
  <c r="G16" i="1"/>
  <c r="F16" i="1"/>
  <c r="E16" i="1"/>
  <c r="D16" i="1"/>
  <c r="C16" i="1"/>
  <c r="B16" i="1"/>
  <c r="A16" i="1"/>
  <c r="L16" i="1"/>
  <c r="K16" i="1"/>
  <c r="P16" i="1"/>
  <c r="O16" i="1"/>
  <c r="N16" i="1"/>
  <c r="M16" i="1"/>
  <c r="T16" i="1"/>
  <c r="S16" i="1"/>
  <c r="R16" i="1"/>
  <c r="Q16" i="1"/>
  <c r="X16" i="1"/>
  <c r="W16" i="1"/>
  <c r="V16" i="1"/>
  <c r="U16" i="1"/>
  <c r="AB16" i="1"/>
  <c r="AA16" i="1"/>
  <c r="Z16" i="1"/>
  <c r="Y16" i="1"/>
  <c r="AB11" i="1"/>
  <c r="AB12" i="1" s="1"/>
  <c r="AB8" i="1"/>
  <c r="AB7" i="1"/>
  <c r="AB5" i="1"/>
  <c r="AB4" i="1"/>
  <c r="AA11" i="1"/>
  <c r="AA12" i="1"/>
  <c r="AA7" i="1"/>
  <c r="AA8" i="1" s="1"/>
  <c r="AA4" i="1"/>
  <c r="AA5" i="1"/>
  <c r="Z11" i="1"/>
  <c r="Z12" i="1"/>
  <c r="Z4" i="1"/>
  <c r="Z5" i="1"/>
  <c r="Z7" i="1"/>
  <c r="Z8" i="1"/>
  <c r="Y11" i="1"/>
  <c r="Y12" i="1" s="1"/>
  <c r="Y7" i="1"/>
  <c r="Y4" i="1"/>
  <c r="W11" i="1"/>
  <c r="W12" i="1" s="1"/>
  <c r="X11" i="1"/>
  <c r="X12" i="1"/>
  <c r="V4" i="1"/>
  <c r="W4" i="1"/>
  <c r="X4" i="1"/>
  <c r="Y5" i="1" s="1"/>
  <c r="V5" i="1"/>
  <c r="W5" i="1"/>
  <c r="V7" i="1"/>
  <c r="X8" i="1" s="1"/>
  <c r="W7" i="1"/>
  <c r="X7" i="1"/>
  <c r="U14" i="1"/>
  <c r="R15" i="1"/>
  <c r="Q14" i="1"/>
  <c r="O5" i="1"/>
  <c r="V11" i="1"/>
  <c r="U7" i="1"/>
  <c r="U4" i="1"/>
  <c r="Q7" i="1"/>
  <c r="R7" i="1"/>
  <c r="U8" i="1" s="1"/>
  <c r="S7" i="1"/>
  <c r="T7" i="1"/>
  <c r="U11" i="1"/>
  <c r="P12" i="1"/>
  <c r="Q12" i="1"/>
  <c r="R12" i="1"/>
  <c r="S12" i="1"/>
  <c r="T12" i="1"/>
  <c r="M11" i="1"/>
  <c r="N11" i="1"/>
  <c r="O11" i="1"/>
  <c r="P11" i="1"/>
  <c r="Q11" i="1"/>
  <c r="R11" i="1"/>
  <c r="U12" i="1" s="1"/>
  <c r="S11" i="1"/>
  <c r="V12" i="1" s="1"/>
  <c r="T11" i="1"/>
  <c r="L11" i="1"/>
  <c r="O12" i="1" s="1"/>
  <c r="R8" i="1"/>
  <c r="S8" i="1"/>
  <c r="T8" i="1"/>
  <c r="P7" i="1"/>
  <c r="O7" i="1"/>
  <c r="N7" i="1"/>
  <c r="Q8" i="1" s="1"/>
  <c r="M7" i="1"/>
  <c r="P8" i="1" s="1"/>
  <c r="L7" i="1"/>
  <c r="O8" i="1" s="1"/>
  <c r="K7" i="1"/>
  <c r="L8" i="1" s="1"/>
  <c r="J7" i="1"/>
  <c r="I7" i="1"/>
  <c r="H7" i="1"/>
  <c r="K8" i="1" s="1"/>
  <c r="G7" i="1"/>
  <c r="J8" i="1" s="1"/>
  <c r="F7" i="1"/>
  <c r="I8" i="1" s="1"/>
  <c r="E7" i="1"/>
  <c r="H8" i="1" s="1"/>
  <c r="M4" i="1"/>
  <c r="P5" i="1" s="1"/>
  <c r="N4" i="1"/>
  <c r="Q5" i="1" s="1"/>
  <c r="O4" i="1"/>
  <c r="R5" i="1" s="1"/>
  <c r="P4" i="1"/>
  <c r="S5" i="1" s="1"/>
  <c r="Q4" i="1"/>
  <c r="T5" i="1" s="1"/>
  <c r="R4" i="1"/>
  <c r="S4" i="1"/>
  <c r="T4" i="1"/>
  <c r="B18" i="1" l="1"/>
  <c r="C21" i="1" s="1" a="1"/>
  <c r="C21" i="1" s="1"/>
  <c r="C18" i="1"/>
  <c r="B21" i="1"/>
  <c r="X5" i="1"/>
  <c r="Y8" i="1"/>
  <c r="W8" i="1"/>
  <c r="V8" i="1"/>
  <c r="U15" i="1"/>
  <c r="U5" i="1"/>
  <c r="N8" i="1"/>
  <c r="M8" i="1"/>
  <c r="B7" i="1"/>
  <c r="I11" i="1"/>
  <c r="J11" i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<sst xmlns="http://schemas.openxmlformats.org/spreadsheetml/2006/main" count="13" uniqueCount="9">
  <si>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XENT_US-SINUVA</t>
  </si>
  <si>
    <t>Hit Or Miss Average</t>
  </si>
  <si>
    <t>Hit Or Miss MA</t>
  </si>
  <si>
    <t>YoY Growth</t>
  </si>
  <si>
    <t>YoY Growth MA</t>
  </si>
  <si>
    <t>2019 4-8% guidance</t>
  </si>
  <si>
    <t>2016Q4</t>
  </si>
  <si>
    <t>sequential revenue growth 4-5%</t>
  </si>
  <si>
    <t>12-14% revenue growth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</si>
</sst>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1B69-0A84-49F9-8B41-A48F5A7261ED}">
  <dimension ref="A1:AC21"/>
  <sheetViews>
    <sheetView zoomScale="85" zoomScaleNormal="85" workbookViewId="0">
      <selection activeCell="C4" sqref="C4:AC12"/>
    </sheetView>
  </sheetViews>
  <sheetFormatPr defaultRowHeight="12.75" x14ac:dyDescent="0.2"/>
  <sheetData>
    <row r="1" spans="1:29" x14ac:dyDescent="0.2">
      <c r="A1" t="s">
        <v>0</v>
      </c>
      <c r="E1">
        <v>2015</v>
      </c>
      <c r="I1">
        <v>2016</v>
      </c>
      <c r="M1">
        <v>2017</v>
      </c>
      <c r="Q1">
        <v>2018</v>
      </c>
      <c r="U1" t="s">
        <v>5</v>
      </c>
      <c r="Y1">
        <v>2020</v>
      </c>
      <c r="AC1">
        <v>2021</v>
      </c>
    </row>
    <row r="2" spans="1:29" x14ac:dyDescent="0.2">
      <c r="A2">
        <v>7.5</v>
      </c>
      <c r="B2">
        <v>8.6</v>
      </c>
      <c r="C2">
        <v>9.1</v>
      </c>
      <c r="D2">
        <v>13.4</v>
      </c>
      <c r="E2">
        <v>13.4</v>
      </c>
      <c r="F2">
        <v>15.2</v>
      </c>
      <c r="G2">
        <v>14.2</v>
      </c>
      <c r="H2">
        <v>18.8</v>
      </c>
      <c r="I2">
        <v>16.7</v>
      </c>
      <c r="J2">
        <v>19.3</v>
      </c>
      <c r="K2">
        <v>18.399999999999999</v>
      </c>
      <c r="L2">
        <v>24.1</v>
      </c>
      <c r="M2">
        <v>20.3</v>
      </c>
      <c r="N2">
        <v>23.8</v>
      </c>
      <c r="O2">
        <v>22.2</v>
      </c>
      <c r="P2">
        <v>29.3</v>
      </c>
      <c r="Q2">
        <v>24.400000000000002</v>
      </c>
      <c r="R2">
        <v>25.5</v>
      </c>
      <c r="S2">
        <v>23.4</v>
      </c>
      <c r="T2">
        <v>30.900000000000002</v>
      </c>
      <c r="U2">
        <v>24.9</v>
      </c>
      <c r="V2">
        <v>24.8</v>
      </c>
      <c r="W2">
        <v>22.9</v>
      </c>
      <c r="X2">
        <v>29.5</v>
      </c>
      <c r="Y2">
        <v>18.5</v>
      </c>
      <c r="Z2">
        <v>9.1999999999999993</v>
      </c>
      <c r="AA2">
        <v>20.100000000000001</v>
      </c>
      <c r="AB2">
        <v>23.299999999999997</v>
      </c>
      <c r="AC2">
        <v>19.5</v>
      </c>
    </row>
    <row r="3" spans="1:29" x14ac:dyDescent="0.2">
      <c r="L3">
        <v>23.4</v>
      </c>
      <c r="M3">
        <v>19.100000000000001</v>
      </c>
      <c r="N3">
        <v>25.7</v>
      </c>
      <c r="O3">
        <v>21.3</v>
      </c>
      <c r="P3">
        <v>27.9</v>
      </c>
      <c r="Q3">
        <v>23.7</v>
      </c>
      <c r="R3">
        <v>26.7</v>
      </c>
      <c r="S3">
        <v>23.3</v>
      </c>
      <c r="T3">
        <v>30.7</v>
      </c>
      <c r="U3">
        <v>24.7</v>
      </c>
      <c r="V3">
        <v>25.7</v>
      </c>
      <c r="W3">
        <v>22.7</v>
      </c>
      <c r="X3">
        <v>29.099999999999998</v>
      </c>
      <c r="Y3">
        <v>21.3</v>
      </c>
      <c r="Z3">
        <v>3.7</v>
      </c>
      <c r="AA3">
        <v>19.3</v>
      </c>
      <c r="AB3">
        <v>24.3</v>
      </c>
      <c r="AC3">
        <v>20.100000000000001</v>
      </c>
    </row>
    <row r="4" spans="1:29" x14ac:dyDescent="0.2">
      <c r="I4" s="3"/>
      <c r="J4" t="s">
        <v>1</v>
      </c>
      <c r="L4" s="2">
        <f>L2/L3-1</f>
        <v>2.991452991453003E-2</v>
      </c>
      <c r="M4" s="2">
        <f t="shared" ref="M4:T4" si="0">M2/M3-1</f>
        <v>6.2827225130890119E-2</v>
      </c>
      <c r="N4" s="2">
        <f t="shared" si="0"/>
        <v>-7.3929961089494123E-2</v>
      </c>
      <c r="O4" s="2">
        <f t="shared" si="0"/>
        <v>4.2253521126760507E-2</v>
      </c>
      <c r="P4" s="2">
        <f t="shared" si="0"/>
        <v>5.017921146953408E-2</v>
      </c>
      <c r="Q4" s="2">
        <f t="shared" si="0"/>
        <v>2.9535864978903037E-2</v>
      </c>
      <c r="R4" s="2">
        <f t="shared" si="0"/>
        <v>-4.49438202247191E-2</v>
      </c>
      <c r="S4" s="2">
        <f t="shared" si="0"/>
        <v>4.2918454935620964E-3</v>
      </c>
      <c r="T4" s="2">
        <f t="shared" si="0"/>
        <v>6.514657980456029E-3</v>
      </c>
      <c r="U4" s="2">
        <f>U2/U3-1</f>
        <v>8.0971659919029104E-3</v>
      </c>
      <c r="V4" s="2">
        <f t="shared" ref="V4:X4" si="1">V2/V3-1</f>
        <v>-3.5019455252918275E-2</v>
      </c>
      <c r="W4" s="2">
        <f t="shared" si="1"/>
        <v>8.8105726872247381E-3</v>
      </c>
      <c r="X4" s="2">
        <f t="shared" si="1"/>
        <v>1.3745704467354125E-2</v>
      </c>
      <c r="Y4" s="2">
        <f>Y2/Y3-1</f>
        <v>-0.13145539906103287</v>
      </c>
      <c r="Z4" s="2">
        <f>Z2/Z3-1</f>
        <v>1.486486486486486</v>
      </c>
      <c r="AA4" s="2">
        <f>AA2/AA3-1</f>
        <v>4.1450777202072464E-2</v>
      </c>
      <c r="AB4" s="2">
        <f>AB2/AB3-1</f>
        <v>-4.1152263374485742E-2</v>
      </c>
      <c r="AC4" s="2">
        <f>AC2/AC3-1</f>
        <v>-2.9850746268656803E-2</v>
      </c>
    </row>
    <row r="5" spans="1:29" x14ac:dyDescent="0.2">
      <c r="J5" t="s">
        <v>2</v>
      </c>
      <c r="N5" s="3"/>
      <c r="O5" s="3">
        <f>MEDIAN(L4:O4)</f>
        <v>3.6084025520645269E-2</v>
      </c>
      <c r="P5" s="3">
        <f t="shared" ref="P5:T5" si="2">MEDIAN(M4:P4)</f>
        <v>4.6216366298147293E-2</v>
      </c>
      <c r="Q5" s="3">
        <f t="shared" si="2"/>
        <v>3.5894693052831772E-2</v>
      </c>
      <c r="R5" s="3">
        <f t="shared" si="2"/>
        <v>3.5894693052831772E-2</v>
      </c>
      <c r="S5" s="3">
        <f t="shared" si="2"/>
        <v>1.6913855236232567E-2</v>
      </c>
      <c r="T5" s="3">
        <f t="shared" si="2"/>
        <v>5.4032517370090627E-3</v>
      </c>
      <c r="U5" s="3">
        <f>MEDIAN(R4:U4)</f>
        <v>5.4032517370090627E-3</v>
      </c>
      <c r="V5" s="3">
        <f t="shared" ref="V5:W5" si="3">MEDIAN(S4:V4)</f>
        <v>5.4032517370090627E-3</v>
      </c>
      <c r="W5" s="3">
        <f t="shared" si="3"/>
        <v>7.3059119861794697E-3</v>
      </c>
      <c r="X5" s="3">
        <f>MEDIAN(U4:X4)</f>
        <v>8.4538693395638242E-3</v>
      </c>
      <c r="Y5" s="3">
        <f>MEDIAN(V4:Y4)</f>
        <v>-1.3104441282846768E-2</v>
      </c>
      <c r="Z5" s="3">
        <f>MEDIAN(W4:Z4)</f>
        <v>1.1278138577289432E-2</v>
      </c>
      <c r="AA5" s="3">
        <f>MEDIAN(X4:AA4)</f>
        <v>2.7598240834713295E-2</v>
      </c>
      <c r="AB5" s="3">
        <f>MEDIAN(Y4:AB4)</f>
        <v>1.4925691379336081E-4</v>
      </c>
      <c r="AC5" s="3">
        <f>MEDIAN(Z4:AC4)</f>
        <v>5.8000154667078307E-3</v>
      </c>
    </row>
    <row r="6" spans="1:29" x14ac:dyDescent="0.2"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9" x14ac:dyDescent="0.2">
      <c r="B7" s="3">
        <f>MEDIAN(E7:T7)</f>
        <v>0.23971463923903791</v>
      </c>
      <c r="C7" t="s">
        <v>3</v>
      </c>
      <c r="E7" s="2">
        <f>E2/A2-1</f>
        <v>0.78666666666666663</v>
      </c>
      <c r="F7" s="2">
        <f>F2/B2-1</f>
        <v>0.76744186046511631</v>
      </c>
      <c r="G7" s="2">
        <f>G2/C2-1</f>
        <v>0.56043956043956045</v>
      </c>
      <c r="H7" s="2">
        <f>H2/D2-1</f>
        <v>0.40298507462686572</v>
      </c>
      <c r="I7" s="2">
        <f>I2/E2-1</f>
        <v>0.24626865671641784</v>
      </c>
      <c r="J7" s="2">
        <f>J2/F2-1</f>
        <v>0.26973684210526327</v>
      </c>
      <c r="K7" s="2">
        <f>K2/G2-1</f>
        <v>0.29577464788732399</v>
      </c>
      <c r="L7" s="2">
        <f>L2/H2-1</f>
        <v>0.28191489361702127</v>
      </c>
      <c r="M7" s="2">
        <f>M2/I2-1</f>
        <v>0.21556886227544925</v>
      </c>
      <c r="N7" s="2">
        <f>N2/J2-1</f>
        <v>0.23316062176165797</v>
      </c>
      <c r="O7" s="2">
        <f>O2/K2-1</f>
        <v>0.20652173913043481</v>
      </c>
      <c r="P7" s="2">
        <f>P2/L2-1</f>
        <v>0.21576763485477168</v>
      </c>
      <c r="Q7" s="2">
        <f>Q2/M2-1</f>
        <v>0.20197044334975378</v>
      </c>
      <c r="R7" s="2">
        <f>R2/N2-1</f>
        <v>7.1428571428571397E-2</v>
      </c>
      <c r="S7" s="2">
        <f>S2/O2-1</f>
        <v>5.4054054054053946E-2</v>
      </c>
      <c r="T7" s="2">
        <f>T2/P2-1</f>
        <v>5.4607508532423354E-2</v>
      </c>
      <c r="U7" s="2">
        <f>U2/Q2-1</f>
        <v>2.049180327868827E-2</v>
      </c>
      <c r="V7" s="2">
        <f>V2/R2-1</f>
        <v>-2.7450980392156876E-2</v>
      </c>
      <c r="W7" s="2">
        <f>W2/S2-1</f>
        <v>-2.1367521367521403E-2</v>
      </c>
      <c r="X7" s="2">
        <f>X2/T2-1</f>
        <v>-4.530744336569581E-2</v>
      </c>
      <c r="Y7" s="2">
        <f>Y2/U2-1</f>
        <v>-0.25702811244979917</v>
      </c>
      <c r="Z7" s="2">
        <f>Z2/V2-1</f>
        <v>-0.62903225806451624</v>
      </c>
      <c r="AA7" s="2">
        <f>AA2/W2-1</f>
        <v>-0.12227074235807844</v>
      </c>
      <c r="AB7" s="2">
        <f>AB2/X2-1</f>
        <v>-0.21016949152542386</v>
      </c>
      <c r="AC7" s="2">
        <f>AC2/Y2-1</f>
        <v>5.4054054054053946E-2</v>
      </c>
    </row>
    <row r="8" spans="1:29" x14ac:dyDescent="0.2">
      <c r="C8" t="s">
        <v>4</v>
      </c>
      <c r="H8" s="3">
        <f>MEDIAN(E7:H7)</f>
        <v>0.66394071045233838</v>
      </c>
      <c r="I8" s="3">
        <f t="shared" ref="I8:T8" si="4">MEDIAN(F7:I7)</f>
        <v>0.48171231753321309</v>
      </c>
      <c r="J8" s="3">
        <f t="shared" si="4"/>
        <v>0.3363609583660645</v>
      </c>
      <c r="K8" s="3">
        <f t="shared" si="4"/>
        <v>0.28275574499629363</v>
      </c>
      <c r="L8" s="3">
        <f t="shared" si="4"/>
        <v>0.27582586786114227</v>
      </c>
      <c r="M8" s="3">
        <f t="shared" si="4"/>
        <v>0.27582586786114227</v>
      </c>
      <c r="N8" s="3">
        <f t="shared" si="4"/>
        <v>0.25753775768933962</v>
      </c>
      <c r="O8" s="3">
        <f t="shared" si="4"/>
        <v>0.22436474201855361</v>
      </c>
      <c r="P8" s="3">
        <f t="shared" si="4"/>
        <v>0.21566824856511047</v>
      </c>
      <c r="Q8" s="3">
        <f t="shared" si="4"/>
        <v>0.21114468699260325</v>
      </c>
      <c r="R8" s="3">
        <f t="shared" si="4"/>
        <v>0.2042460912400943</v>
      </c>
      <c r="S8" s="3">
        <f t="shared" si="4"/>
        <v>0.13669950738916259</v>
      </c>
      <c r="T8" s="3">
        <f t="shared" si="4"/>
        <v>6.3018039980497376E-2</v>
      </c>
      <c r="U8" s="3">
        <f>MEDIAN(R7:U7)</f>
        <v>5.433078129323865E-2</v>
      </c>
      <c r="V8" s="3">
        <f t="shared" ref="V8:W8" si="5">MEDIAN(S7:V7)</f>
        <v>3.7272928666371108E-2</v>
      </c>
      <c r="W8" s="3">
        <f t="shared" si="5"/>
        <v>-4.3785904441656642E-4</v>
      </c>
      <c r="X8" s="3">
        <f>MEDIAN(U7:X7)</f>
        <v>-2.4409250879839139E-2</v>
      </c>
      <c r="Y8" s="3">
        <f>MEDIAN(V7:Y7)</f>
        <v>-3.6379211878926343E-2</v>
      </c>
      <c r="Z8" s="3">
        <f>MEDIAN(W7:Z7)</f>
        <v>-0.15116777790774749</v>
      </c>
      <c r="AA8" s="3">
        <f>MEDIAN(X7:AA7)</f>
        <v>-0.18964942740393881</v>
      </c>
      <c r="AB8" s="3">
        <f>MEDIAN(Y7:AB7)</f>
        <v>-0.23359880198761152</v>
      </c>
      <c r="AC8" s="3">
        <f>MEDIAN(Z7:AC7)</f>
        <v>-0.16622011694175115</v>
      </c>
    </row>
    <row r="11" spans="1:29" x14ac:dyDescent="0.2">
      <c r="I11" s="1">
        <f>AVERAGE(L11:T11)</f>
        <v>0.77777777777777779</v>
      </c>
      <c r="J11" s="1">
        <f>AVERAGE(L11:U11)</f>
        <v>0.8</v>
      </c>
      <c r="K11" s="1">
        <f>AVERAGE(L11:V11)</f>
        <v>0.72727272727272729</v>
      </c>
      <c r="L11">
        <f>IF(L2&gt;L3,1,0)</f>
        <v>1</v>
      </c>
      <c r="M11">
        <f t="shared" ref="M11:V11" si="6">IF(M2&gt;M3,1,0)</f>
        <v>1</v>
      </c>
      <c r="N11">
        <f t="shared" si="6"/>
        <v>0</v>
      </c>
      <c r="O11">
        <f t="shared" si="6"/>
        <v>1</v>
      </c>
      <c r="P11">
        <f t="shared" si="6"/>
        <v>1</v>
      </c>
      <c r="Q11">
        <f t="shared" si="6"/>
        <v>1</v>
      </c>
      <c r="R11">
        <f t="shared" si="6"/>
        <v>0</v>
      </c>
      <c r="S11">
        <f t="shared" si="6"/>
        <v>1</v>
      </c>
      <c r="T11">
        <f t="shared" si="6"/>
        <v>1</v>
      </c>
      <c r="U11">
        <f t="shared" si="6"/>
        <v>1</v>
      </c>
      <c r="V11">
        <f t="shared" si="6"/>
        <v>0</v>
      </c>
      <c r="W11">
        <f t="shared" ref="W11:X11" si="7">IF(W2&gt;W3,1,0)</f>
        <v>1</v>
      </c>
      <c r="X11">
        <f t="shared" si="7"/>
        <v>1</v>
      </c>
      <c r="Y11">
        <f t="shared" ref="Y11:Z11" si="8">IF(Y2&gt;Y3,1,0)</f>
        <v>0</v>
      </c>
      <c r="Z11">
        <f t="shared" si="8"/>
        <v>1</v>
      </c>
      <c r="AA11">
        <f t="shared" ref="AA11:AB11" si="9">IF(AA2&gt;AA3,1,0)</f>
        <v>1</v>
      </c>
      <c r="AB11">
        <f t="shared" si="9"/>
        <v>0</v>
      </c>
      <c r="AC11">
        <f t="shared" ref="AC11" si="10">IF(AC2&gt;AC3,1,0)</f>
        <v>0</v>
      </c>
    </row>
    <row r="12" spans="1:29" x14ac:dyDescent="0.2">
      <c r="O12">
        <f>AVERAGE(L11:O11)</f>
        <v>0.75</v>
      </c>
      <c r="P12">
        <f t="shared" ref="P12:U12" si="11">AVERAGE(M11:P11)</f>
        <v>0.75</v>
      </c>
      <c r="Q12">
        <f t="shared" si="11"/>
        <v>0.75</v>
      </c>
      <c r="R12">
        <f t="shared" si="11"/>
        <v>0.75</v>
      </c>
      <c r="S12">
        <f t="shared" si="11"/>
        <v>0.75</v>
      </c>
      <c r="T12">
        <f t="shared" si="11"/>
        <v>0.75</v>
      </c>
      <c r="U12">
        <f t="shared" si="11"/>
        <v>0.75</v>
      </c>
      <c r="V12">
        <f>AVERAGE(S11:V11)</f>
        <v>0.75</v>
      </c>
      <c r="W12">
        <f t="shared" ref="W12:AC12" si="12">AVERAGE(T11:W11)</f>
        <v>0.75</v>
      </c>
      <c r="X12">
        <f t="shared" si="12"/>
        <v>0.75</v>
      </c>
      <c r="Y12">
        <f t="shared" si="12"/>
        <v>0.5</v>
      </c>
      <c r="Z12">
        <f t="shared" si="12"/>
        <v>0.75</v>
      </c>
      <c r="AA12">
        <f t="shared" si="12"/>
        <v>0.75</v>
      </c>
      <c r="AB12">
        <f t="shared" si="12"/>
        <v>0.5</v>
      </c>
      <c r="AC12">
        <f t="shared" si="12"/>
        <v>0.5</v>
      </c>
    </row>
    <row r="14" spans="1:29" x14ac:dyDescent="0.2">
      <c r="Q14">
        <f>SUM(Q3:T3)</f>
        <v>104.4</v>
      </c>
      <c r="U14">
        <f>SUM(U3:W3)</f>
        <v>73.099999999999994</v>
      </c>
    </row>
    <row r="15" spans="1:29" x14ac:dyDescent="0.2">
      <c r="R15">
        <f>Q14*1.04</f>
        <v>108.57600000000001</v>
      </c>
      <c r="U15">
        <f>R15-U14</f>
        <v>35.476000000000013</v>
      </c>
    </row>
    <row r="16" spans="1:29" x14ac:dyDescent="0.2">
      <c r="A16">
        <f>A2/SUM(A2:D2)</f>
        <v>0.19430051813471502</v>
      </c>
      <c r="B16">
        <f>B2/SUM(A2:D2)</f>
        <v>0.22279792746113988</v>
      </c>
      <c r="C16">
        <f>C2/SUM(A2:D2)</f>
        <v>0.23575129533678754</v>
      </c>
      <c r="D16">
        <f>D2/SUM(A2:D2)</f>
        <v>0.34715025906735753</v>
      </c>
      <c r="E16">
        <f>E2/SUM(E2:H2)</f>
        <v>0.21753246753246755</v>
      </c>
      <c r="F16">
        <f>F2/SUM(E2:H2)</f>
        <v>0.24675324675324675</v>
      </c>
      <c r="G16">
        <f>G2/SUM(E2:H2)</f>
        <v>0.23051948051948054</v>
      </c>
      <c r="H16">
        <f>H2/SUM(E2:H2)</f>
        <v>0.30519480519480524</v>
      </c>
      <c r="I16">
        <f>I2/SUM(I2:L2)</f>
        <v>0.21273885350318469</v>
      </c>
      <c r="J16">
        <f>J2/SUM(I2:L2)</f>
        <v>0.24585987261146497</v>
      </c>
      <c r="K16">
        <f>K2/SUM(I2:L2)</f>
        <v>0.2343949044585987</v>
      </c>
      <c r="L16">
        <f>L2/SUM(I2:L2)</f>
        <v>0.30700636942675164</v>
      </c>
      <c r="M16">
        <f>M2/SUM(M2:P2)</f>
        <v>0.21234309623430964</v>
      </c>
      <c r="N16">
        <f>N2/SUM(M2:P2)</f>
        <v>0.2489539748953975</v>
      </c>
      <c r="O16">
        <f>O2/SUM(M2:P2)</f>
        <v>0.23221757322175732</v>
      </c>
      <c r="P16">
        <f>P2/SUM(M2:P2)</f>
        <v>0.30648535564853557</v>
      </c>
      <c r="Q16">
        <f>Q2/SUM(Q2:T2)</f>
        <v>0.23416506717850286</v>
      </c>
      <c r="R16">
        <f>R2/SUM(Q2:T2)</f>
        <v>0.24472168905950092</v>
      </c>
      <c r="S16">
        <f>S2/SUM(Q2:T2)</f>
        <v>0.22456813819577731</v>
      </c>
      <c r="T16">
        <f>T2/SUM(Q2:T2)</f>
        <v>0.29654510556621877</v>
      </c>
      <c r="U16">
        <f>U2/SUM(U2:X2)</f>
        <v>0.24387855044074436</v>
      </c>
      <c r="V16">
        <f>V2/SUM(U2:X2)</f>
        <v>0.2428991185112635</v>
      </c>
      <c r="W16">
        <f>W2/SUM(U2:X2)</f>
        <v>0.22428991185112634</v>
      </c>
      <c r="X16">
        <f>X2/SUM(U2:X2)</f>
        <v>0.28893241919686585</v>
      </c>
      <c r="Y16">
        <f>Y2/SUM(Y2:AB2)</f>
        <v>0.26019690576652604</v>
      </c>
      <c r="Z16">
        <f>Z2/SUM(Y2:AB2)</f>
        <v>0.12939521800281295</v>
      </c>
      <c r="AA16">
        <f>AA2/SUM(Y2:AB2)</f>
        <v>0.28270042194092831</v>
      </c>
      <c r="AB16">
        <f>AB2/SUM(Y2:AB2)</f>
        <v>0.32770745428973275</v>
      </c>
    </row>
    <row r="18" spans="1:13" x14ac:dyDescent="0.2">
      <c r="A18">
        <f>AVERAGE(A16,E16,I16,M16,Q16,U16)</f>
        <v>0.21915975883732072</v>
      </c>
      <c r="B18">
        <f>A18-A19*2</f>
        <v>0.18400862484250796</v>
      </c>
      <c r="C18">
        <f>A18+A19*2</f>
        <v>0.25431089283213348</v>
      </c>
      <c r="E18">
        <f>AVERAGE(B16,F16,J16,N16,R16,V16)</f>
        <v>0.2419976382153356</v>
      </c>
      <c r="F18">
        <f>E18-E19*2</f>
        <v>0.22275632225465983</v>
      </c>
      <c r="G18">
        <f>E18+E19*2</f>
        <v>0.2612389541760114</v>
      </c>
      <c r="I18">
        <f>AVERAGE(C16,G16,K16,O16,S16,W16)</f>
        <v>0.23029021726392129</v>
      </c>
      <c r="M18">
        <f>AVERAGE(D16,H16,L16,P16,T16,X16)</f>
        <v>0.30855238568342241</v>
      </c>
    </row>
    <row r="19" spans="1:13" x14ac:dyDescent="0.2">
      <c r="A19">
        <f>_xlfn.STDEV.S(A16,E16,I16,M16,Q16,U16)</f>
        <v>1.7575566997406381E-2</v>
      </c>
      <c r="E19">
        <f>_xlfn.STDEV.S(B16,F16,J16,N16,R16,V16)</f>
        <v>9.6206579803378902E-3</v>
      </c>
    </row>
    <row r="21" spans="1:13" x14ac:dyDescent="0.2">
      <c r="B21">
        <f>A18*100</f>
        <v>21.915975883732074</v>
      </c>
      <c r="C21" cm="1">
        <f t="array" ref="C21:D21">100*B18:C18</f>
        <v>18.400862484250798</v>
      </c>
      <c r="D21">
        <v>25.43108928321335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E79-7BF8-4133-B48A-F4D56EEC7101}">
  <dimension ref="A1:AC12"/>
  <sheetViews>
    <sheetView tabSelected="1" topLeftCell="C1" zoomScale="85" zoomScaleNormal="85" workbookViewId="0">
      <selection activeCell="AA2" sqref="AA2"/>
    </sheetView>
  </sheetViews>
  <sheetFormatPr defaultRowHeight="12.75" x14ac:dyDescent="0.2"/>
  <sheetData>
    <row r="1" spans="1:29" x14ac:dyDescent="0.2">
      <c r="C1">
        <v>2015</v>
      </c>
      <c r="G1">
        <v>2016</v>
      </c>
      <c r="J1" t="s">
        <v>6</v>
      </c>
      <c r="K1">
        <v>2017</v>
      </c>
      <c r="O1">
        <v>2018</v>
      </c>
      <c r="S1">
        <v>2019</v>
      </c>
      <c r="T1" t="s">
        <v>7</v>
      </c>
      <c r="U1" t="s">
        <v>8</v>
      </c>
      <c r="W1">
        <v>2020</v>
      </c>
      <c r="AA1">
        <v>2021</v>
      </c>
    </row>
    <row r="2" spans="1:29" x14ac:dyDescent="0.2">
      <c r="A2">
        <v>39</v>
      </c>
      <c r="B2">
        <v>42.1</v>
      </c>
      <c r="C2">
        <v>43.9</v>
      </c>
      <c r="D2">
        <v>44.8</v>
      </c>
      <c r="E2">
        <v>43.9</v>
      </c>
      <c r="F2">
        <v>39.200000000000003</v>
      </c>
      <c r="G2">
        <v>44.5</v>
      </c>
      <c r="H2">
        <v>48.5</v>
      </c>
      <c r="I2">
        <v>49.8</v>
      </c>
      <c r="J2">
        <v>50</v>
      </c>
      <c r="K2">
        <v>52.1</v>
      </c>
      <c r="L2">
        <v>52.9</v>
      </c>
      <c r="M2">
        <v>49.7</v>
      </c>
      <c r="N2">
        <v>52.6</v>
      </c>
      <c r="O2">
        <v>54.7</v>
      </c>
      <c r="P2">
        <v>57.7</v>
      </c>
      <c r="Q2">
        <v>54.9</v>
      </c>
      <c r="R2">
        <v>58.6</v>
      </c>
      <c r="S2">
        <v>60.9</v>
      </c>
      <c r="T2">
        <v>65.7</v>
      </c>
      <c r="U2">
        <v>61.5</v>
      </c>
      <c r="V2">
        <v>66</v>
      </c>
      <c r="W2">
        <v>58.1</v>
      </c>
      <c r="X2">
        <v>40.5</v>
      </c>
      <c r="Y2">
        <v>58.8</v>
      </c>
      <c r="Z2">
        <v>61.9</v>
      </c>
      <c r="AA2">
        <v>59.6</v>
      </c>
    </row>
    <row r="3" spans="1:29" x14ac:dyDescent="0.2">
      <c r="J3">
        <v>49.9</v>
      </c>
      <c r="K3">
        <v>51</v>
      </c>
      <c r="L3">
        <v>51.9</v>
      </c>
      <c r="M3">
        <v>53.3</v>
      </c>
      <c r="N3">
        <v>54</v>
      </c>
      <c r="O3">
        <v>55.2</v>
      </c>
      <c r="P3">
        <v>35.5</v>
      </c>
      <c r="Q3">
        <v>33.799999999999997</v>
      </c>
      <c r="R3">
        <v>54.5</v>
      </c>
      <c r="S3">
        <v>57.2</v>
      </c>
      <c r="T3">
        <v>60.9</v>
      </c>
      <c r="U3">
        <v>58.3</v>
      </c>
      <c r="V3">
        <v>65.900000000000006</v>
      </c>
      <c r="W3">
        <v>66.3</v>
      </c>
      <c r="X3">
        <v>37.1</v>
      </c>
      <c r="Y3">
        <v>54.4</v>
      </c>
      <c r="Z3">
        <v>63.7</v>
      </c>
    </row>
    <row r="4" spans="1:29" x14ac:dyDescent="0.2">
      <c r="E4" s="3">
        <f>AVERAGE(J4:R4)</f>
        <v>0.14057290809808387</v>
      </c>
      <c r="H4" t="s">
        <v>1</v>
      </c>
      <c r="I4" s="3"/>
      <c r="J4" s="2">
        <f t="shared" ref="J4:K4" si="0">J2/J3-1</f>
        <v>2.0040080160321772E-3</v>
      </c>
      <c r="K4" s="2">
        <f t="shared" si="0"/>
        <v>2.1568627450980316E-2</v>
      </c>
      <c r="L4" s="2">
        <f>L2/L3-1</f>
        <v>1.9267822736030782E-2</v>
      </c>
      <c r="M4" s="2">
        <f>M2/M3-1</f>
        <v>-6.7542213883677205E-2</v>
      </c>
      <c r="N4" s="2">
        <f>N2/N3-1</f>
        <v>-2.5925925925925908E-2</v>
      </c>
      <c r="O4" s="2">
        <f>O2/O3-1</f>
        <v>-9.0579710144927938E-3</v>
      </c>
      <c r="P4" s="2">
        <f>P2/P3-1</f>
        <v>0.62535211267605639</v>
      </c>
      <c r="Q4" s="2">
        <f>Q2/Q3-1</f>
        <v>0.62426035502958599</v>
      </c>
      <c r="R4" s="2">
        <f>R2/R3-1</f>
        <v>7.5229357798165086E-2</v>
      </c>
      <c r="S4" s="2">
        <f>S2/S3-1</f>
        <v>6.4685314685314577E-2</v>
      </c>
      <c r="T4" s="2">
        <f>T2/T3-1</f>
        <v>7.8817733990147909E-2</v>
      </c>
      <c r="U4" s="2">
        <f>U2/U3-1</f>
        <v>5.4888507718696466E-2</v>
      </c>
      <c r="V4" s="2">
        <f>V2/V3-1</f>
        <v>1.5174506828528056E-3</v>
      </c>
      <c r="W4" s="2">
        <f t="shared" ref="W4:Z4" si="1">W2/W3-1</f>
        <v>-0.12368024132730004</v>
      </c>
      <c r="X4" s="2">
        <f t="shared" si="1"/>
        <v>9.1644204851752065E-2</v>
      </c>
      <c r="Y4" s="2">
        <f t="shared" si="1"/>
        <v>8.0882352941176405E-2</v>
      </c>
      <c r="Z4" s="2">
        <f t="shared" si="1"/>
        <v>-2.8257456828885474E-2</v>
      </c>
      <c r="AA4" s="2"/>
      <c r="AB4" s="2"/>
      <c r="AC4" s="2"/>
    </row>
    <row r="5" spans="1:29" x14ac:dyDescent="0.2">
      <c r="H5" t="s">
        <v>2</v>
      </c>
      <c r="M5" s="3">
        <f>MEDIAN(J4:M4)</f>
        <v>1.063591537603148E-2</v>
      </c>
      <c r="N5" s="3">
        <f>MEDIAN(K4:N4)</f>
        <v>-3.329051594947563E-3</v>
      </c>
      <c r="O5" s="3">
        <f>MEDIAN(L4:O4)</f>
        <v>-1.7491948470209351E-2</v>
      </c>
      <c r="P5" s="3">
        <f>MEDIAN(M4:P4)</f>
        <v>-1.7491948470209351E-2</v>
      </c>
      <c r="Q5" s="3">
        <f>MEDIAN(N4:Q4)</f>
        <v>0.3076011920075466</v>
      </c>
      <c r="R5" s="3">
        <f>MEDIAN(O4:R4)</f>
        <v>0.34974485641387554</v>
      </c>
      <c r="S5" s="3">
        <f>MEDIAN(P4:S4)</f>
        <v>0.34974485641387554</v>
      </c>
      <c r="T5" s="3">
        <f>MEDIAN(Q4:T4)</f>
        <v>7.7023545894156498E-2</v>
      </c>
      <c r="U5" s="3">
        <f>MEDIAN(R4:U4)</f>
        <v>6.9957336241739831E-2</v>
      </c>
      <c r="V5" s="3">
        <f>MEDIAN(S4:V4)</f>
        <v>5.9786911202005522E-2</v>
      </c>
      <c r="W5" s="3">
        <f t="shared" ref="W5:Z5" si="2">MEDIAN(T4:W4)</f>
        <v>2.8202979200774636E-2</v>
      </c>
      <c r="X5" s="3">
        <f t="shared" si="2"/>
        <v>2.8202979200774636E-2</v>
      </c>
      <c r="Y5" s="3">
        <f t="shared" si="2"/>
        <v>4.1199901812014605E-2</v>
      </c>
      <c r="Z5" s="3">
        <f t="shared" si="2"/>
        <v>2.6312448056145465E-2</v>
      </c>
      <c r="AA5" s="3"/>
      <c r="AB5" s="3"/>
      <c r="AC5" s="3"/>
    </row>
    <row r="6" spans="1:29" x14ac:dyDescent="0.2"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9" x14ac:dyDescent="0.2">
      <c r="B7" s="3">
        <f>AVERAGE(E7:R7)</f>
        <v>8.8125592783342879E-2</v>
      </c>
      <c r="C7" t="s">
        <v>3</v>
      </c>
      <c r="E7" s="2">
        <f>E2/A2-1</f>
        <v>0.12564102564102564</v>
      </c>
      <c r="F7" s="2">
        <f>F2/B2-1</f>
        <v>-6.8883610451306421E-2</v>
      </c>
      <c r="G7" s="2">
        <f>G2/C2-1</f>
        <v>1.3667425968109326E-2</v>
      </c>
      <c r="H7" s="2">
        <f>H2/D2-1</f>
        <v>8.2589285714285809E-2</v>
      </c>
      <c r="I7" s="2">
        <f>I2/E2-1</f>
        <v>0.13439635535307515</v>
      </c>
      <c r="J7" s="2">
        <f>J2/F2-1</f>
        <v>0.27551020408163263</v>
      </c>
      <c r="K7" s="2">
        <f>K2/G2-1</f>
        <v>0.17078651685393265</v>
      </c>
      <c r="L7" s="2">
        <f>L2/H2-1</f>
        <v>9.0721649484535982E-2</v>
      </c>
      <c r="M7" s="2">
        <f>M2/I2-1</f>
        <v>-2.0080321285139702E-3</v>
      </c>
      <c r="N7" s="2">
        <f>N2/J2-1</f>
        <v>5.2000000000000046E-2</v>
      </c>
      <c r="O7" s="2">
        <f>O2/K2-1</f>
        <v>4.9904030710172798E-2</v>
      </c>
      <c r="P7" s="2">
        <f>P2/L2-1</f>
        <v>9.0737240075614345E-2</v>
      </c>
      <c r="Q7" s="2">
        <f>Q2/M2-1</f>
        <v>0.10462776659959738</v>
      </c>
      <c r="R7" s="2">
        <f>R2/N2-1</f>
        <v>0.11406844106463887</v>
      </c>
      <c r="S7" s="2">
        <f>S2/O2-1</f>
        <v>0.11334552102376594</v>
      </c>
      <c r="T7" s="2">
        <f>T2/P2-1</f>
        <v>0.13864818024263426</v>
      </c>
      <c r="U7" s="2">
        <f>U2/Q2-1</f>
        <v>0.12021857923497281</v>
      </c>
      <c r="V7" s="2">
        <f>V2/R2-1</f>
        <v>0.12627986348122855</v>
      </c>
      <c r="W7" s="2">
        <f t="shared" ref="W7:Z7" si="3">W2/S2-1</f>
        <v>-4.5977011494252817E-2</v>
      </c>
      <c r="X7" s="2">
        <f t="shared" si="3"/>
        <v>-0.38356164383561642</v>
      </c>
      <c r="Y7" s="2">
        <f t="shared" si="3"/>
        <v>-4.3902439024390283E-2</v>
      </c>
      <c r="Z7" s="2">
        <f t="shared" si="3"/>
        <v>-6.2121212121212133E-2</v>
      </c>
      <c r="AA7" s="2"/>
      <c r="AB7" s="2"/>
      <c r="AC7" s="2"/>
    </row>
    <row r="8" spans="1:29" x14ac:dyDescent="0.2">
      <c r="C8" t="s">
        <v>4</v>
      </c>
      <c r="H8" s="3">
        <f>MEDIAN(E7:H7)</f>
        <v>4.8128355841197568E-2</v>
      </c>
      <c r="I8" s="3">
        <f t="shared" ref="I8:V8" si="4">MEDIAN(F7:I7)</f>
        <v>4.8128355841197568E-2</v>
      </c>
      <c r="J8" s="3">
        <f t="shared" si="4"/>
        <v>0.10849282053368048</v>
      </c>
      <c r="K8" s="3">
        <f t="shared" si="4"/>
        <v>0.1525914361035039</v>
      </c>
      <c r="L8" s="3">
        <f t="shared" si="4"/>
        <v>0.1525914361035039</v>
      </c>
      <c r="M8" s="3">
        <f t="shared" si="4"/>
        <v>0.13075408316923431</v>
      </c>
      <c r="N8" s="3">
        <f t="shared" si="4"/>
        <v>7.1360824742268014E-2</v>
      </c>
      <c r="O8" s="3">
        <f t="shared" si="4"/>
        <v>5.0952015355086422E-2</v>
      </c>
      <c r="P8" s="3">
        <f t="shared" si="4"/>
        <v>5.0952015355086422E-2</v>
      </c>
      <c r="Q8" s="3">
        <f>MEDIAN(N7:Q7)</f>
        <v>7.1368620037807196E-2</v>
      </c>
      <c r="R8" s="3">
        <f t="shared" si="4"/>
        <v>9.7682503337605864E-2</v>
      </c>
      <c r="S8" s="3">
        <f t="shared" si="4"/>
        <v>0.10898664381168166</v>
      </c>
      <c r="T8" s="3">
        <f t="shared" si="4"/>
        <v>0.1137069810442024</v>
      </c>
      <c r="U8" s="3">
        <f t="shared" si="4"/>
        <v>0.11714351014980584</v>
      </c>
      <c r="V8" s="3">
        <f>MEDIAN(S7:V7)</f>
        <v>0.12324922135810068</v>
      </c>
      <c r="W8" s="3">
        <f t="shared" ref="W8:Z8" si="5">MEDIAN(T7:W7)</f>
        <v>0.12324922135810068</v>
      </c>
      <c r="X8" s="3">
        <f t="shared" si="5"/>
        <v>3.7120783870359997E-2</v>
      </c>
      <c r="Y8" s="3">
        <f t="shared" si="5"/>
        <v>-4.493972525932155E-2</v>
      </c>
      <c r="Z8" s="3">
        <f t="shared" si="5"/>
        <v>-5.4049111807732475E-2</v>
      </c>
      <c r="AA8" s="3"/>
      <c r="AB8" s="3"/>
      <c r="AC8" s="3"/>
    </row>
    <row r="11" spans="1:29" x14ac:dyDescent="0.2">
      <c r="G11">
        <f>AVERAGE(J11:X11)</f>
        <v>0.73333333333333328</v>
      </c>
      <c r="I11" s="1"/>
      <c r="J11">
        <f t="shared" ref="J11:K11" si="6">IF(J2&gt;J3,1,0)</f>
        <v>1</v>
      </c>
      <c r="K11">
        <f t="shared" si="6"/>
        <v>1</v>
      </c>
      <c r="L11">
        <f>IF(L2&gt;L3,1,0)</f>
        <v>1</v>
      </c>
      <c r="M11">
        <f t="shared" ref="M11:AC11" si="7">IF(M2&gt;M3,1,0)</f>
        <v>0</v>
      </c>
      <c r="N11">
        <f t="shared" si="7"/>
        <v>0</v>
      </c>
      <c r="O11">
        <f t="shared" si="7"/>
        <v>0</v>
      </c>
      <c r="P11">
        <f t="shared" si="7"/>
        <v>1</v>
      </c>
      <c r="Q11">
        <f t="shared" si="7"/>
        <v>1</v>
      </c>
      <c r="R11">
        <f>IF(R2&gt;R3,1,0)</f>
        <v>1</v>
      </c>
      <c r="S11">
        <f>IF(S2&gt;S3,1,0)</f>
        <v>1</v>
      </c>
      <c r="T11">
        <f>IF(T2&gt;T3,1,0)</f>
        <v>1</v>
      </c>
      <c r="U11">
        <f t="shared" ref="U11:V11" si="8">IF(U2&gt;U3,1,0)</f>
        <v>1</v>
      </c>
      <c r="V11">
        <f t="shared" si="8"/>
        <v>1</v>
      </c>
      <c r="W11">
        <f t="shared" ref="W11:X11" si="9">IF(W2&gt;W3,1,0)</f>
        <v>0</v>
      </c>
      <c r="X11">
        <f t="shared" si="9"/>
        <v>1</v>
      </c>
      <c r="Y11">
        <f t="shared" ref="Y11:Z11" si="10">IF(Y2&gt;Y3,1,0)</f>
        <v>1</v>
      </c>
      <c r="Z11">
        <f t="shared" si="10"/>
        <v>0</v>
      </c>
    </row>
    <row r="12" spans="1:29" x14ac:dyDescent="0.2">
      <c r="M12">
        <f>AVERAGE(J11:M11)</f>
        <v>0.75</v>
      </c>
      <c r="N12">
        <f>AVERAGE(K11:N11)</f>
        <v>0.5</v>
      </c>
      <c r="O12">
        <f>AVERAGE(L11:O11)</f>
        <v>0.25</v>
      </c>
      <c r="P12">
        <f>AVERAGE(M11:P11)</f>
        <v>0.25</v>
      </c>
      <c r="Q12">
        <f>AVERAGE(N11:Q11)</f>
        <v>0.5</v>
      </c>
      <c r="R12">
        <f>AVERAGE(O11:R11)</f>
        <v>0.75</v>
      </c>
      <c r="S12">
        <f>AVERAGE(P11:S11)</f>
        <v>1</v>
      </c>
      <c r="T12">
        <f>AVERAGE(Q11:T11)</f>
        <v>1</v>
      </c>
      <c r="U12">
        <f t="shared" ref="U12:V12" si="11">AVERAGE(R11:U11)</f>
        <v>1</v>
      </c>
      <c r="V12">
        <f t="shared" si="11"/>
        <v>1</v>
      </c>
      <c r="W12">
        <f t="shared" ref="W12" si="12">AVERAGE(T11:W11)</f>
        <v>0.75</v>
      </c>
      <c r="X12">
        <f t="shared" ref="X12:Z12" si="13">AVERAGE(U11:X11)</f>
        <v>0.75</v>
      </c>
      <c r="Y12">
        <f t="shared" si="13"/>
        <v>0.75</v>
      </c>
      <c r="Z12">
        <f t="shared" si="13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2021-06-14T20:05:58Z</dcterms:created>
  <dcterms:modified xsi:type="dcterms:W3CDTF">2021-06-16T13:34:41Z</dcterms:modified>
</cp:coreProperties>
</file>