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ev\da.research\personal\rxia\"/>
    </mc:Choice>
  </mc:AlternateContent>
  <xr:revisionPtr revIDLastSave="0" documentId="13_ncr:1_{67C6C118-6928-4979-B5A7-A9DB6BE6511D}" xr6:coauthVersionLast="45" xr6:coauthVersionMax="45" xr10:uidLastSave="{00000000-0000-0000-0000-000000000000}"/>
  <bookViews>
    <workbookView xWindow="28680" yWindow="-120" windowWidth="29040" windowHeight="15840" activeTab="6" xr2:uid="{00000000-000D-0000-FFFF-FFFF00000000}"/>
  </bookViews>
  <sheets>
    <sheet name="Sheet1" sheetId="6" r:id="rId1"/>
    <sheet name="Sheet2" sheetId="7" r:id="rId2"/>
    <sheet name="ATEC_SUMMARY" sheetId="1" r:id="rId3"/>
    <sheet name="ATEC_QTR" sheetId="2" r:id="rId4"/>
    <sheet name="ATEC_PROJECTIONS" sheetId="3" r:id="rId5"/>
    <sheet name="ATEC_OUTLIER_CHECK" sheetId="4" r:id="rId6"/>
    <sheet name="LR_PROJECTION" sheetId="5" r:id="rId7"/>
  </sheet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5" l="1"/>
  <c r="J10" i="5"/>
  <c r="I2" i="5"/>
  <c r="I3" i="5"/>
  <c r="I4" i="5"/>
  <c r="I5" i="5"/>
  <c r="I6" i="5"/>
  <c r="I7" i="5"/>
  <c r="I8" i="5"/>
  <c r="I9" i="5"/>
  <c r="I10" i="5"/>
  <c r="I12" i="5"/>
  <c r="E9" i="5"/>
  <c r="E8" i="5"/>
  <c r="E7" i="5"/>
  <c r="E6" i="5"/>
  <c r="I120" i="1"/>
  <c r="J124" i="1"/>
  <c r="H123" i="1"/>
  <c r="H124" i="1"/>
  <c r="H122" i="1"/>
  <c r="G123" i="1"/>
  <c r="G124" i="1"/>
  <c r="G122" i="1"/>
  <c r="L122" i="1"/>
  <c r="L123" i="1"/>
  <c r="L121" i="1"/>
  <c r="L105" i="1" l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</calcChain>
</file>

<file path=xl/sharedStrings.xml><?xml version="1.0" encoding="utf-8"?>
<sst xmlns="http://schemas.openxmlformats.org/spreadsheetml/2006/main" count="169" uniqueCount="105">
  <si>
    <t>GP_TRANSACTION_DATE</t>
  </si>
  <si>
    <t>PANEL_FACILITY_CNT</t>
  </si>
  <si>
    <t>FACILITY_FACTOR</t>
  </si>
  <si>
    <t>AVG_FACILITY_SPEND</t>
  </si>
  <si>
    <t>COMPANY_FACILITY_COUNT</t>
  </si>
  <si>
    <t>TOTAL_SPEND</t>
  </si>
  <si>
    <t>COMPANY_Factor_Est</t>
  </si>
  <si>
    <t>Estimate</t>
  </si>
  <si>
    <t>Calendar</t>
  </si>
  <si>
    <t>EST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</si>
  <si>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</si>
  <si>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</si>
  <si>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</si>
  <si>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</si>
  <si>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</si>
  <si>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</si>
  <si>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</si>
  <si>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</si>
  <si>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</si>
  <si>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</si>
  <si>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</si>
  <si>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</si>
  <si>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</si>
  <si>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</si>
  <si>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</si>
  <si>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</si>
  <si>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</si>
  <si>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</si>
  <si>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</si>
  <si>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</si>
  <si>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</si>
  <si>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</si>
  <si>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</si>
  <si>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</si>
  <si>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</si>
  <si>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</si>
  <si>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</si>
  <si>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</si>
  <si>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</si>
  <si>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</si>
  <si>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</si>
  <si>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</si>
  <si>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</si>
  <si>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</si>
  <si>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</si>
  <si>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</si>
  <si>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</si>
  <si>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</si>
  <si>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</si>
  <si>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</si>
  <si>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</si>
  <si>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CALENDAR</t>
  </si>
  <si>
    <t>RAW_SPEND</t>
  </si>
  <si>
    <t>REPORTED</t>
  </si>
  <si>
    <t>FACTOR</t>
  </si>
  <si>
    <t>PROJECTIONS</t>
  </si>
  <si>
    <t>QoQ</t>
  </si>
  <si>
    <t>Est_QoQ</t>
  </si>
  <si>
    <t>ACCURACY</t>
  </si>
  <si>
    <t>FACILITYID</t>
  </si>
  <si>
    <t>SCALE_ADJUST</t>
  </si>
  <si>
    <t>ADJ_PROJECTIONS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</si>
  <si>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</si>
  <si>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</si>
  <si>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</si>
  <si>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</si>
  <si>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</si>
  <si>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</si>
  <si>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</si>
  <si>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</si>
  <si>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</si>
  <si>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</si>
  <si>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</si>
  <si>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</si>
  <si>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</si>
  <si>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</si>
  <si>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</si>
  <si>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</si>
  <si>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</si>
  <si>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</si>
  <si>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</si>
  <si>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</si>
  <si>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</si>
  <si>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</si>
  <si>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</si>
  <si>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</si>
  <si>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</si>
  <si>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 of Estimate</t>
  </si>
  <si>
    <t>Row Labels</t>
  </si>
  <si>
    <t>Grand Total</t>
  </si>
  <si>
    <t>2010</t>
  </si>
  <si>
    <t>Qtr1</t>
  </si>
  <si>
    <t>Qtr2</t>
  </si>
  <si>
    <t>Qtr3</t>
  </si>
  <si>
    <t>Qtr4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</si>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</sst>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16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mond Xia" refreshedDate="44250.434989930553" createdVersion="6" refreshedVersion="6" minRefreshableVersion="3" recordCount="123" xr:uid="{092352C3-56A1-4627-BC97-089D910D3152}">
  <cacheSource type="worksheet">
    <worksheetSource ref="A1:H124" sheet="ATEC_SUMMARY"/>
  </cacheSource>
  <cacheFields count="9">
    <cacheField name="GP_TRANSACTION_DATE" numFmtId="164">
      <sharedItems containsSemiMixedTypes="0" containsNonDate="0" containsDate="1" containsString="0" minDate="2010-01-01T00:00:00" maxDate="2020-03-02T00:00:00" count="123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</sharedItems>
      <fieldGroup par="8" base="0">
        <rangePr groupBy="quarters" startDate="2010-01-01T00:00:00" endDate="2020-03-02T00:00:00"/>
        <groupItems count="6">
          <s v="&lt;1/1/2010"/>
          <s v="Qtr1"/>
          <s v="Qtr2"/>
          <s v="Qtr3"/>
          <s v="Qtr4"/>
          <s v="&gt;3/2/2020"/>
        </groupItems>
      </fieldGroup>
    </cacheField>
    <cacheField name="PANEL_FACILITY_CNT" numFmtId="0">
      <sharedItems containsSemiMixedTypes="0" containsString="0" containsNumber="1" containsInteger="1" minValue="421" maxValue="1778"/>
    </cacheField>
    <cacheField name="FACILITY_FACTOR" numFmtId="0">
      <sharedItems containsSemiMixedTypes="0" containsString="0" containsNumber="1" minValue="2.87" maxValue="12.11"/>
    </cacheField>
    <cacheField name="AVG_FACILITY_SPEND" numFmtId="0">
      <sharedItems containsSemiMixedTypes="0" containsString="0" containsNumber="1" minValue="20588.150000000001" maxValue="50297.77"/>
    </cacheField>
    <cacheField name="COMPANY_FACILITY_COUNT" numFmtId="0">
      <sharedItems containsSemiMixedTypes="0" containsString="0" containsNumber="1" containsInteger="1" minValue="23" maxValue="98"/>
    </cacheField>
    <cacheField name="TOTAL_SPEND" numFmtId="0">
      <sharedItems containsSemiMixedTypes="0" containsString="0" containsNumber="1" minValue="682312.68" maxValue="3267130.56"/>
    </cacheField>
    <cacheField name="COMPANY_Factor_Est" numFmtId="0">
      <sharedItems containsSemiMixedTypes="0" containsString="0" containsNumber="1" minValue="186.88" maxValue="412.56"/>
    </cacheField>
    <cacheField name="Estimate" numFmtId="0">
      <sharedItems containsSemiMixedTypes="0" containsString="0" containsNumber="1" minValue="4783039.01" maxValue="14837842.15"/>
    </cacheField>
    <cacheField name="Years" numFmtId="0" databaseField="0">
      <fieldGroup base="0">
        <rangePr groupBy="years" startDate="2010-01-01T00:00:00" endDate="2020-03-02T00:00:00"/>
        <groupItems count="13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3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n v="421"/>
    <n v="12.11"/>
    <n v="27292.51"/>
    <n v="25"/>
    <n v="682312.68"/>
    <n v="302.75"/>
    <n v="8262807.4000000004"/>
  </r>
  <r>
    <x v="1"/>
    <n v="432"/>
    <n v="11.81"/>
    <n v="38189.83"/>
    <n v="30"/>
    <n v="1145694.92"/>
    <n v="354.3"/>
    <n v="13530656.77"/>
  </r>
  <r>
    <x v="2"/>
    <n v="445"/>
    <n v="11.46"/>
    <n v="32842.71"/>
    <n v="36"/>
    <n v="1182337.6200000001"/>
    <n v="412.56"/>
    <n v="13549588.439999999"/>
  </r>
  <r>
    <x v="3"/>
    <n v="460"/>
    <n v="11.09"/>
    <n v="34164.1"/>
    <n v="23"/>
    <n v="785774.39"/>
    <n v="255.07"/>
    <n v="8714236.9900000002"/>
  </r>
  <r>
    <x v="4"/>
    <n v="469"/>
    <n v="10.87"/>
    <n v="33765.730000000003"/>
    <n v="28"/>
    <n v="945440.55"/>
    <n v="304.36"/>
    <n v="10276937.58"/>
  </r>
  <r>
    <x v="5"/>
    <n v="528"/>
    <n v="9.66"/>
    <n v="25075.96"/>
    <n v="33"/>
    <n v="827506.52"/>
    <n v="318.77999999999997"/>
    <n v="7993714.5300000003"/>
  </r>
  <r>
    <x v="6"/>
    <n v="529"/>
    <n v="9.64"/>
    <n v="31669.48"/>
    <n v="32"/>
    <n v="1013423.21"/>
    <n v="308.48"/>
    <n v="9769401.1899999995"/>
  </r>
  <r>
    <x v="7"/>
    <n v="541"/>
    <n v="9.43"/>
    <n v="41385.11"/>
    <n v="30"/>
    <n v="1241553.2"/>
    <n v="282.89999999999998"/>
    <n v="11707847.619999999"/>
  </r>
  <r>
    <x v="8"/>
    <n v="554"/>
    <n v="9.2100000000000009"/>
    <n v="33920.74"/>
    <n v="29"/>
    <n v="983701.58"/>
    <n v="267.08999999999997"/>
    <n v="9059890.4499999993"/>
  </r>
  <r>
    <x v="9"/>
    <n v="593"/>
    <n v="8.6"/>
    <n v="29963.24"/>
    <n v="35"/>
    <n v="1048713.57"/>
    <n v="301"/>
    <n v="9018935.2400000002"/>
  </r>
  <r>
    <x v="10"/>
    <n v="609"/>
    <n v="8.3699999999999992"/>
    <n v="24573.03"/>
    <n v="31"/>
    <n v="761763.91"/>
    <n v="259.47000000000003"/>
    <n v="6375964.0899999999"/>
  </r>
  <r>
    <x v="11"/>
    <n v="610"/>
    <n v="8.36"/>
    <n v="28926"/>
    <n v="35"/>
    <n v="1012409.84"/>
    <n v="292.60000000000002"/>
    <n v="8463747.5999999996"/>
  </r>
  <r>
    <x v="12"/>
    <n v="670"/>
    <n v="7.61"/>
    <n v="44018.68"/>
    <n v="35"/>
    <n v="1540653.9"/>
    <n v="266.35000000000002"/>
    <n v="11724375.42"/>
  </r>
  <r>
    <x v="13"/>
    <n v="680"/>
    <n v="7.5"/>
    <n v="39964.85"/>
    <n v="30"/>
    <n v="1198945.3600000001"/>
    <n v="225"/>
    <n v="8992091.25"/>
  </r>
  <r>
    <x v="14"/>
    <n v="661"/>
    <n v="7.72"/>
    <n v="46374.79"/>
    <n v="38"/>
    <n v="1762242.02"/>
    <n v="293.36"/>
    <n v="13604508.390000001"/>
  </r>
  <r>
    <x v="15"/>
    <n v="681"/>
    <n v="7.49"/>
    <n v="44051.32"/>
    <n v="35"/>
    <n v="1541796.07"/>
    <n v="262.14999999999998"/>
    <n v="11548053.539999999"/>
  </r>
  <r>
    <x v="16"/>
    <n v="721"/>
    <n v="7.07"/>
    <n v="25341.87"/>
    <n v="38"/>
    <n v="962991.24"/>
    <n v="268.66000000000003"/>
    <n v="6808346.79"/>
  </r>
  <r>
    <x v="17"/>
    <n v="705"/>
    <n v="7.23"/>
    <n v="35949.68"/>
    <n v="43"/>
    <n v="1545836.22"/>
    <n v="310.89"/>
    <n v="11176396.02"/>
  </r>
  <r>
    <x v="18"/>
    <n v="727"/>
    <n v="7.02"/>
    <n v="37311.839999999997"/>
    <n v="38"/>
    <n v="1417849.97"/>
    <n v="266.76"/>
    <n v="9953306.4399999995"/>
  </r>
  <r>
    <x v="19"/>
    <n v="770"/>
    <n v="6.62"/>
    <n v="45784.01"/>
    <n v="47"/>
    <n v="2151848.61"/>
    <n v="311.14"/>
    <n v="14245236.869999999"/>
  </r>
  <r>
    <x v="20"/>
    <n v="763"/>
    <n v="6.68"/>
    <n v="41765.94"/>
    <n v="48"/>
    <n v="2004765.23"/>
    <n v="320.64"/>
    <n v="13391831"/>
  </r>
  <r>
    <x v="21"/>
    <n v="794"/>
    <n v="6.42"/>
    <n v="38551.24"/>
    <n v="50"/>
    <n v="1927562.17"/>
    <n v="321"/>
    <n v="12374948.039999999"/>
  </r>
  <r>
    <x v="22"/>
    <n v="739"/>
    <n v="6.9"/>
    <n v="38064.25"/>
    <n v="44"/>
    <n v="1674827.16"/>
    <n v="303.60000000000002"/>
    <n v="11556306.300000001"/>
  </r>
  <r>
    <x v="23"/>
    <n v="772"/>
    <n v="6.61"/>
    <n v="36373.800000000003"/>
    <n v="44"/>
    <n v="1600447.37"/>
    <n v="290.83999999999997"/>
    <n v="10578955.99"/>
  </r>
  <r>
    <x v="24"/>
    <n v="827"/>
    <n v="6.17"/>
    <n v="38490.129999999997"/>
    <n v="50"/>
    <n v="1924506.66"/>
    <n v="308.5"/>
    <n v="11874205.1"/>
  </r>
  <r>
    <x v="25"/>
    <n v="829"/>
    <n v="6.15"/>
    <n v="29729.200000000001"/>
    <n v="57"/>
    <n v="1694564.18"/>
    <n v="350.55"/>
    <n v="10421571.060000001"/>
  </r>
  <r>
    <x v="26"/>
    <n v="825"/>
    <n v="6.18"/>
    <n v="34161.1"/>
    <n v="50"/>
    <n v="1708054.77"/>
    <n v="309"/>
    <n v="10555779.9"/>
  </r>
  <r>
    <x v="27"/>
    <n v="819"/>
    <n v="6.23"/>
    <n v="32936.080000000002"/>
    <n v="45"/>
    <n v="1482123.65"/>
    <n v="280.35000000000002"/>
    <n v="9233630.0299999993"/>
  </r>
  <r>
    <x v="28"/>
    <n v="834"/>
    <n v="6.12"/>
    <n v="41467.32"/>
    <n v="52"/>
    <n v="2156300.42"/>
    <n v="318.24"/>
    <n v="13196559.92"/>
  </r>
  <r>
    <x v="29"/>
    <n v="864"/>
    <n v="5.9"/>
    <n v="50297.77"/>
    <n v="50"/>
    <n v="2514888.4900000002"/>
    <n v="295"/>
    <n v="14837842.15"/>
  </r>
  <r>
    <x v="30"/>
    <n v="803"/>
    <n v="6.35"/>
    <n v="33156.980000000003"/>
    <n v="42"/>
    <n v="1392592.95"/>
    <n v="266.7"/>
    <n v="8842966.5700000003"/>
  </r>
  <r>
    <x v="31"/>
    <n v="854"/>
    <n v="5.97"/>
    <n v="37399.69"/>
    <n v="48"/>
    <n v="1795185.11"/>
    <n v="286.56"/>
    <n v="10717255.17"/>
  </r>
  <r>
    <x v="32"/>
    <n v="873"/>
    <n v="5.84"/>
    <n v="43465.32"/>
    <n v="41"/>
    <n v="1782078.06"/>
    <n v="239.44"/>
    <n v="10407336.220000001"/>
  </r>
  <r>
    <x v="33"/>
    <n v="887"/>
    <n v="5.75"/>
    <n v="38745.14"/>
    <n v="54"/>
    <n v="2092237.38"/>
    <n v="310.5"/>
    <n v="12030365.970000001"/>
  </r>
  <r>
    <x v="34"/>
    <n v="876"/>
    <n v="5.82"/>
    <n v="46111.66"/>
    <n v="45"/>
    <n v="2075024.7"/>
    <n v="261.89999999999998"/>
    <n v="12076643.75"/>
  </r>
  <r>
    <x v="35"/>
    <n v="913"/>
    <n v="5.59"/>
    <n v="32187.94"/>
    <n v="56"/>
    <n v="1802524.52"/>
    <n v="313.04000000000002"/>
    <n v="10076112.74"/>
  </r>
  <r>
    <x v="36"/>
    <n v="954"/>
    <n v="5.35"/>
    <n v="47435.08"/>
    <n v="44"/>
    <n v="2087143.65"/>
    <n v="235.4"/>
    <n v="11166217.83"/>
  </r>
  <r>
    <x v="37"/>
    <n v="950"/>
    <n v="5.37"/>
    <n v="36800.959999999999"/>
    <n v="48"/>
    <n v="1766445.86"/>
    <n v="257.76"/>
    <n v="9485815.4499999993"/>
  </r>
  <r>
    <x v="38"/>
    <n v="984"/>
    <n v="5.18"/>
    <n v="37235.53"/>
    <n v="49"/>
    <n v="1824541"/>
    <n v="253.82"/>
    <n v="9451122.2200000007"/>
  </r>
  <r>
    <x v="39"/>
    <n v="1039"/>
    <n v="4.91"/>
    <n v="38785.46"/>
    <n v="48"/>
    <n v="1861701.87"/>
    <n v="235.68"/>
    <n v="9140957.2100000009"/>
  </r>
  <r>
    <x v="40"/>
    <n v="1056"/>
    <n v="4.83"/>
    <n v="41445.089999999997"/>
    <n v="49"/>
    <n v="2030809.4"/>
    <n v="236.67"/>
    <n v="9808809.4499999993"/>
  </r>
  <r>
    <x v="41"/>
    <n v="1065"/>
    <n v="4.79"/>
    <n v="36391.589999999997"/>
    <n v="49"/>
    <n v="1783187.89"/>
    <n v="234.71"/>
    <n v="8541470.0899999999"/>
  </r>
  <r>
    <x v="42"/>
    <n v="1082"/>
    <n v="4.71"/>
    <n v="28946.37"/>
    <n v="54"/>
    <n v="1563103.89"/>
    <n v="254.34"/>
    <n v="7362219.75"/>
  </r>
  <r>
    <x v="43"/>
    <n v="1073"/>
    <n v="4.75"/>
    <n v="38885.199999999997"/>
    <n v="52"/>
    <n v="2022030.63"/>
    <n v="247"/>
    <n v="9604644.4000000004"/>
  </r>
  <r>
    <x v="44"/>
    <n v="1106"/>
    <n v="4.6100000000000003"/>
    <n v="41461.24"/>
    <n v="49"/>
    <n v="2031600.84"/>
    <n v="225.89"/>
    <n v="9365679.5"/>
  </r>
  <r>
    <x v="45"/>
    <n v="1106"/>
    <n v="4.6100000000000003"/>
    <n v="37637.67"/>
    <n v="57"/>
    <n v="2145347.2200000002"/>
    <n v="262.77"/>
    <n v="9890050.5500000007"/>
  </r>
  <r>
    <x v="46"/>
    <n v="1107"/>
    <n v="4.6100000000000003"/>
    <n v="40318.46"/>
    <n v="53"/>
    <n v="2136878.2799999998"/>
    <n v="244.33"/>
    <n v="9851009.3300000001"/>
  </r>
  <r>
    <x v="47"/>
    <n v="1145"/>
    <n v="4.45"/>
    <n v="35733.480000000003"/>
    <n v="50"/>
    <n v="1786673.94"/>
    <n v="222.5"/>
    <n v="7950699.2999999998"/>
  </r>
  <r>
    <x v="48"/>
    <n v="1182"/>
    <n v="4.3099999999999996"/>
    <n v="28839.75"/>
    <n v="60"/>
    <n v="1730385.29"/>
    <n v="258.60000000000002"/>
    <n v="7457959.3499999996"/>
  </r>
  <r>
    <x v="49"/>
    <n v="1224"/>
    <n v="4.17"/>
    <n v="38479.449999999997"/>
    <n v="58"/>
    <n v="2231808.36"/>
    <n v="241.86"/>
    <n v="9306639.7799999993"/>
  </r>
  <r>
    <x v="50"/>
    <n v="1219"/>
    <n v="4.18"/>
    <n v="35648.26"/>
    <n v="60"/>
    <n v="2138895.8199999998"/>
    <n v="250.8"/>
    <n v="8940583.6099999994"/>
  </r>
  <r>
    <x v="51"/>
    <n v="1224"/>
    <n v="4.17"/>
    <n v="34580.61"/>
    <n v="63"/>
    <n v="2178578.52"/>
    <n v="262.70999999999998"/>
    <n v="9084672.0500000007"/>
  </r>
  <r>
    <x v="52"/>
    <n v="1191"/>
    <n v="4.28"/>
    <n v="30123.48"/>
    <n v="67"/>
    <n v="2018273.39"/>
    <n v="286.76"/>
    <n v="8638209.1199999992"/>
  </r>
  <r>
    <x v="53"/>
    <n v="1216"/>
    <n v="4.1900000000000004"/>
    <n v="28207.16"/>
    <n v="65"/>
    <n v="1833465.27"/>
    <n v="272.35000000000002"/>
    <n v="7682220.0300000003"/>
  </r>
  <r>
    <x v="54"/>
    <n v="1264"/>
    <n v="4.03"/>
    <n v="29066.9"/>
    <n v="71"/>
    <n v="2063749.82"/>
    <n v="286.13"/>
    <n v="8316912.0999999996"/>
  </r>
  <r>
    <x v="55"/>
    <n v="1272"/>
    <n v="4.01"/>
    <n v="24439.56"/>
    <n v="68"/>
    <n v="1661890.38"/>
    <n v="272.68"/>
    <n v="6664179.2199999997"/>
  </r>
  <r>
    <x v="56"/>
    <n v="1300"/>
    <n v="3.92"/>
    <n v="30598.52"/>
    <n v="73"/>
    <n v="2233692.08"/>
    <n v="286.16000000000003"/>
    <n v="8756072.4800000004"/>
  </r>
  <r>
    <x v="57"/>
    <n v="1321"/>
    <n v="3.86"/>
    <n v="39014.639999999999"/>
    <n v="81"/>
    <n v="3160185.85"/>
    <n v="312.66000000000003"/>
    <n v="12198317.34"/>
  </r>
  <r>
    <x v="58"/>
    <n v="1276"/>
    <n v="4"/>
    <n v="31789.93"/>
    <n v="68"/>
    <n v="2161714.9500000002"/>
    <n v="272"/>
    <n v="8646860.9600000009"/>
  </r>
  <r>
    <x v="59"/>
    <n v="1274"/>
    <n v="4"/>
    <n v="34534.379999999997"/>
    <n v="68"/>
    <n v="2348337.7200000002"/>
    <n v="272"/>
    <n v="9393351.3599999994"/>
  </r>
  <r>
    <x v="60"/>
    <n v="1322"/>
    <n v="3.86"/>
    <n v="31471.68"/>
    <n v="65"/>
    <n v="2045659.1"/>
    <n v="250.9"/>
    <n v="7896244.5099999998"/>
  </r>
  <r>
    <x v="61"/>
    <n v="1296"/>
    <n v="3.94"/>
    <n v="28460.78"/>
    <n v="63"/>
    <n v="1793029.43"/>
    <n v="248.22"/>
    <n v="7064534.8099999996"/>
  </r>
  <r>
    <x v="62"/>
    <n v="1282"/>
    <n v="3.98"/>
    <n v="28035.06"/>
    <n v="72"/>
    <n v="2018524.26"/>
    <n v="286.56"/>
    <n v="8033726.79"/>
  </r>
  <r>
    <x v="63"/>
    <n v="1327"/>
    <n v="3.84"/>
    <n v="32916.410000000003"/>
    <n v="70"/>
    <n v="2304148.9"/>
    <n v="268.8"/>
    <n v="8847931.0099999998"/>
  </r>
  <r>
    <x v="64"/>
    <n v="1327"/>
    <n v="3.84"/>
    <n v="27576.21"/>
    <n v="69"/>
    <n v="1902758.82"/>
    <n v="264.95999999999998"/>
    <n v="7306592.5999999996"/>
  </r>
  <r>
    <x v="65"/>
    <n v="1385"/>
    <n v="3.68"/>
    <n v="27077.31"/>
    <n v="80"/>
    <n v="2166184.9700000002"/>
    <n v="294.39999999999998"/>
    <n v="7971560.0599999996"/>
  </r>
  <r>
    <x v="66"/>
    <n v="1371"/>
    <n v="3.72"/>
    <n v="26254.71"/>
    <n v="64"/>
    <n v="1680301.48"/>
    <n v="238.08"/>
    <n v="6250721.3600000003"/>
  </r>
  <r>
    <x v="67"/>
    <n v="1448"/>
    <n v="3.52"/>
    <n v="20588.150000000001"/>
    <n v="66"/>
    <n v="1358817.93"/>
    <n v="232.32"/>
    <n v="4783039.01"/>
  </r>
  <r>
    <x v="68"/>
    <n v="1540"/>
    <n v="3.31"/>
    <n v="31859.65"/>
    <n v="77"/>
    <n v="2453193.31"/>
    <n v="254.87"/>
    <n v="8120069"/>
  </r>
  <r>
    <x v="69"/>
    <n v="1532"/>
    <n v="3.33"/>
    <n v="27927.67"/>
    <n v="79"/>
    <n v="2206285.58"/>
    <n v="263.07"/>
    <n v="7346932.1500000004"/>
  </r>
  <r>
    <x v="70"/>
    <n v="1534"/>
    <n v="3.32"/>
    <n v="25532.67"/>
    <n v="84"/>
    <n v="2144744.02"/>
    <n v="278.88"/>
    <n v="7120551.0099999998"/>
  </r>
  <r>
    <x v="71"/>
    <n v="1495"/>
    <n v="3.41"/>
    <n v="34110.32"/>
    <n v="80"/>
    <n v="2728825.89"/>
    <n v="272.8"/>
    <n v="9305295.3000000007"/>
  </r>
  <r>
    <x v="72"/>
    <n v="1566"/>
    <n v="3.26"/>
    <n v="37186.660000000003"/>
    <n v="78"/>
    <n v="2900559.6"/>
    <n v="254.28"/>
    <n v="9455823.9000000004"/>
  </r>
  <r>
    <x v="73"/>
    <n v="1532"/>
    <n v="3.33"/>
    <n v="26219.82"/>
    <n v="84"/>
    <n v="2202465.04"/>
    <n v="279.72000000000003"/>
    <n v="7334208.0499999998"/>
  </r>
  <r>
    <x v="74"/>
    <n v="1616"/>
    <n v="3.16"/>
    <n v="34986.6"/>
    <n v="88"/>
    <n v="3078821.01"/>
    <n v="278.08"/>
    <n v="9729073.7300000004"/>
  </r>
  <r>
    <x v="75"/>
    <n v="1600"/>
    <n v="3.19"/>
    <n v="32250.31"/>
    <n v="85"/>
    <n v="2741276.44"/>
    <n v="271.14999999999998"/>
    <n v="8744671.5600000005"/>
  </r>
  <r>
    <x v="76"/>
    <n v="1632"/>
    <n v="3.12"/>
    <n v="26849.75"/>
    <n v="84"/>
    <n v="2255379.2400000002"/>
    <n v="262.08"/>
    <n v="7036782.4800000004"/>
  </r>
  <r>
    <x v="77"/>
    <n v="1698"/>
    <n v="3"/>
    <n v="37905.72"/>
    <n v="83"/>
    <n v="3146174.43"/>
    <n v="249"/>
    <n v="9438524.2799999993"/>
  </r>
  <r>
    <x v="78"/>
    <n v="1645"/>
    <n v="3.1"/>
    <n v="31498.99"/>
    <n v="78"/>
    <n v="2456921.44"/>
    <n v="241.8"/>
    <n v="7616455.7800000003"/>
  </r>
  <r>
    <x v="79"/>
    <n v="1661"/>
    <n v="3.07"/>
    <n v="32254.97"/>
    <n v="85"/>
    <n v="2741672.24"/>
    <n v="260.95"/>
    <n v="8416934.4199999999"/>
  </r>
  <r>
    <x v="80"/>
    <n v="1658"/>
    <n v="3.08"/>
    <n v="32910.589999999997"/>
    <n v="81"/>
    <n v="2665757.4700000002"/>
    <n v="249.48"/>
    <n v="8210533.9900000002"/>
  </r>
  <r>
    <x v="81"/>
    <n v="1644"/>
    <n v="3.1"/>
    <n v="38382.370000000003"/>
    <n v="70"/>
    <n v="2686765.59"/>
    <n v="217"/>
    <n v="8328974.29"/>
  </r>
  <r>
    <x v="82"/>
    <n v="1715"/>
    <n v="2.97"/>
    <n v="34932.89"/>
    <n v="73"/>
    <n v="2550100.66"/>
    <n v="216.81"/>
    <n v="7573799.8799999999"/>
  </r>
  <r>
    <x v="83"/>
    <n v="1748"/>
    <n v="2.92"/>
    <n v="31529.439999999999"/>
    <n v="83"/>
    <n v="2616943.62"/>
    <n v="242.36"/>
    <n v="7641475.0800000001"/>
  </r>
  <r>
    <x v="84"/>
    <n v="1706"/>
    <n v="2.99"/>
    <n v="37120.36"/>
    <n v="72"/>
    <n v="2672666.2799999998"/>
    <n v="215.28"/>
    <n v="7991271.0999999996"/>
  </r>
  <r>
    <x v="85"/>
    <n v="1729"/>
    <n v="2.95"/>
    <n v="30424.13"/>
    <n v="78"/>
    <n v="2373081.9500000002"/>
    <n v="230.1"/>
    <n v="7000592.3099999996"/>
  </r>
  <r>
    <x v="86"/>
    <n v="1747"/>
    <n v="2.92"/>
    <n v="31056.33"/>
    <n v="91"/>
    <n v="2826125.58"/>
    <n v="265.72000000000003"/>
    <n v="8252288.0099999998"/>
  </r>
  <r>
    <x v="87"/>
    <n v="1724"/>
    <n v="2.96"/>
    <n v="29784.74"/>
    <n v="73"/>
    <n v="2174286.17"/>
    <n v="216.08"/>
    <n v="6435886.6200000001"/>
  </r>
  <r>
    <x v="88"/>
    <n v="1730"/>
    <n v="2.95"/>
    <n v="32119.09"/>
    <n v="76"/>
    <n v="2441050.85"/>
    <n v="224.2"/>
    <n v="7201099.9800000004"/>
  </r>
  <r>
    <x v="89"/>
    <n v="1741"/>
    <n v="2.93"/>
    <n v="36107.519999999997"/>
    <n v="78"/>
    <n v="2816386.51"/>
    <n v="228.54"/>
    <n v="8252012.6200000001"/>
  </r>
  <r>
    <x v="90"/>
    <n v="1666"/>
    <n v="3.06"/>
    <n v="29673.4"/>
    <n v="70"/>
    <n v="2077137.78"/>
    <n v="214.2"/>
    <n v="6356042.2800000003"/>
  </r>
  <r>
    <x v="91"/>
    <n v="1675"/>
    <n v="3.04"/>
    <n v="29492.94"/>
    <n v="68"/>
    <n v="2005519.96"/>
    <n v="206.72"/>
    <n v="6096780.5599999996"/>
  </r>
  <r>
    <x v="92"/>
    <n v="1684"/>
    <n v="3.03"/>
    <n v="30182.85"/>
    <n v="74"/>
    <n v="2233530.85"/>
    <n v="224.22"/>
    <n v="6767598.6299999999"/>
  </r>
  <r>
    <x v="93"/>
    <n v="1710"/>
    <n v="2.98"/>
    <n v="28999.81"/>
    <n v="68"/>
    <n v="1971986.88"/>
    <n v="202.64"/>
    <n v="5876521.5"/>
  </r>
  <r>
    <x v="94"/>
    <n v="1700"/>
    <n v="3"/>
    <n v="33742.660000000003"/>
    <n v="73"/>
    <n v="2463214.52"/>
    <n v="219"/>
    <n v="7389642.54"/>
  </r>
  <r>
    <x v="95"/>
    <n v="1709"/>
    <n v="2.98"/>
    <n v="28583.59"/>
    <n v="73"/>
    <n v="2086602.11"/>
    <n v="217.54"/>
    <n v="6218074.1699999999"/>
  </r>
  <r>
    <x v="96"/>
    <n v="1721"/>
    <n v="2.96"/>
    <n v="26368.62"/>
    <n v="74"/>
    <n v="1951278.25"/>
    <n v="219.04"/>
    <n v="5775782.5199999996"/>
  </r>
  <r>
    <x v="97"/>
    <n v="1724"/>
    <n v="2.96"/>
    <n v="24542.55"/>
    <n v="71"/>
    <n v="1742521.32"/>
    <n v="210.16"/>
    <n v="5157862.3099999996"/>
  </r>
  <r>
    <x v="98"/>
    <n v="1748"/>
    <n v="2.92"/>
    <n v="35345.57"/>
    <n v="64"/>
    <n v="2262116.5099999998"/>
    <n v="186.88"/>
    <n v="6605380.1200000001"/>
  </r>
  <r>
    <x v="99"/>
    <n v="1621"/>
    <n v="3.15"/>
    <n v="27019.78"/>
    <n v="69"/>
    <n v="1864365.11"/>
    <n v="217.35"/>
    <n v="5872749.1799999997"/>
  </r>
  <r>
    <x v="100"/>
    <n v="1698"/>
    <n v="3"/>
    <n v="26854.31"/>
    <n v="78"/>
    <n v="2094636.53"/>
    <n v="234"/>
    <n v="6283908.54"/>
  </r>
  <r>
    <x v="101"/>
    <n v="1723"/>
    <n v="2.96"/>
    <n v="31096.59"/>
    <n v="78"/>
    <n v="2425533.75"/>
    <n v="230.88"/>
    <n v="7179580.7000000002"/>
  </r>
  <r>
    <x v="102"/>
    <n v="1713"/>
    <n v="2.98"/>
    <n v="32673.08"/>
    <n v="77"/>
    <n v="2515827.3199999998"/>
    <n v="229.46"/>
    <n v="7497164.9400000004"/>
  </r>
  <r>
    <x v="103"/>
    <n v="1729"/>
    <n v="2.95"/>
    <n v="32035.919999999998"/>
    <n v="81"/>
    <n v="2594909.85"/>
    <n v="238.95"/>
    <n v="7654983.0800000001"/>
  </r>
  <r>
    <x v="104"/>
    <n v="1762"/>
    <n v="2.89"/>
    <n v="31089.97"/>
    <n v="73"/>
    <n v="2269568.0299999998"/>
    <n v="210.97"/>
    <n v="6559050.9699999997"/>
  </r>
  <r>
    <x v="105"/>
    <n v="1756"/>
    <n v="2.9"/>
    <n v="29770.63"/>
    <n v="92"/>
    <n v="2738898.3"/>
    <n v="266.8"/>
    <n v="7942804.0800000001"/>
  </r>
  <r>
    <x v="106"/>
    <n v="1778"/>
    <n v="2.87"/>
    <n v="29732.39"/>
    <n v="89"/>
    <n v="2646182.94"/>
    <n v="255.43"/>
    <n v="7594544.3799999999"/>
  </r>
  <r>
    <x v="107"/>
    <n v="1760"/>
    <n v="2.9"/>
    <n v="29300.5"/>
    <n v="81"/>
    <n v="2373340.2599999998"/>
    <n v="234.9"/>
    <n v="6882687.4500000002"/>
  </r>
  <r>
    <x v="108"/>
    <n v="1759"/>
    <n v="2.9"/>
    <n v="34756.71"/>
    <n v="94"/>
    <n v="3267130.56"/>
    <n v="272.60000000000002"/>
    <n v="9474679.1500000004"/>
  </r>
  <r>
    <x v="109"/>
    <n v="1768"/>
    <n v="2.88"/>
    <n v="25818.59"/>
    <n v="96"/>
    <n v="2478584.27"/>
    <n v="276.48"/>
    <n v="7138323.7599999998"/>
  </r>
  <r>
    <x v="110"/>
    <n v="1769"/>
    <n v="2.88"/>
    <n v="32724.39"/>
    <n v="95"/>
    <n v="3108817.42"/>
    <n v="273.60000000000002"/>
    <n v="8953393.0999999996"/>
  </r>
  <r>
    <x v="111"/>
    <n v="1755"/>
    <n v="2.91"/>
    <n v="27821.35"/>
    <n v="98"/>
    <n v="2726491.87"/>
    <n v="285.18"/>
    <n v="7934092.5899999999"/>
  </r>
  <r>
    <x v="112"/>
    <n v="1776"/>
    <n v="2.87"/>
    <n v="30163.85"/>
    <n v="96"/>
    <n v="2895729.93"/>
    <n v="275.52"/>
    <n v="8310743.9500000002"/>
  </r>
  <r>
    <x v="113"/>
    <n v="1755"/>
    <n v="2.91"/>
    <n v="30032.59"/>
    <n v="79"/>
    <n v="2372574.94"/>
    <n v="229.89"/>
    <n v="6904192.1200000001"/>
  </r>
  <r>
    <x v="114"/>
    <n v="1692"/>
    <n v="3.01"/>
    <n v="29331.26"/>
    <n v="83"/>
    <n v="2434494.2799999998"/>
    <n v="249.83"/>
    <n v="7327828.6900000004"/>
  </r>
  <r>
    <x v="115"/>
    <n v="1760"/>
    <n v="2.9"/>
    <n v="34966.980000000003"/>
    <n v="83"/>
    <n v="2902259.58"/>
    <n v="240.7"/>
    <n v="8416552.0899999999"/>
  </r>
  <r>
    <x v="116"/>
    <n v="1754"/>
    <n v="2.91"/>
    <n v="34231.800000000003"/>
    <n v="79"/>
    <n v="2704312.24"/>
    <n v="229.89"/>
    <n v="7869548.5"/>
  </r>
  <r>
    <x v="117"/>
    <n v="1760"/>
    <n v="2.9"/>
    <n v="36332.730000000003"/>
    <n v="84"/>
    <n v="3051949.34"/>
    <n v="243.6"/>
    <n v="8850653.0299999993"/>
  </r>
  <r>
    <x v="118"/>
    <n v="1748"/>
    <n v="2.92"/>
    <n v="32432.6"/>
    <n v="83"/>
    <n v="2691905.46"/>
    <n v="242.36"/>
    <n v="7860364.9400000004"/>
  </r>
  <r>
    <x v="119"/>
    <n v="1692"/>
    <n v="3.01"/>
    <n v="35791.49"/>
    <n v="86"/>
    <n v="3078068.16"/>
    <n v="258.86"/>
    <n v="9264985.0999999996"/>
  </r>
  <r>
    <x v="120"/>
    <n v="1644"/>
    <n v="3.1"/>
    <n v="42205.58"/>
    <n v="72"/>
    <n v="3038802"/>
    <n v="242.23761904761903"/>
    <n v="10223779.20972381"/>
  </r>
  <r>
    <x v="121"/>
    <n v="1628"/>
    <n v="3.13"/>
    <n v="33186.080000000002"/>
    <n v="81"/>
    <n v="2688072.43"/>
    <n v="240.55365476190474"/>
    <n v="7983032.8312209519"/>
  </r>
  <r>
    <x v="122"/>
    <n v="1412"/>
    <n v="3.61"/>
    <n v="29172.76"/>
    <n v="76"/>
    <n v="2217129.7999999998"/>
    <n v="238.86969047619044"/>
    <n v="6968488.1515361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8AE88-3117-4541-AF5C-18303CEADBF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9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8"/>
    <field x="0"/>
  </rowFields>
  <rowItems count="53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t="grand">
      <x/>
    </i>
  </rowItems>
  <colItems count="1">
    <i/>
  </colItems>
  <dataFields count="1">
    <dataField name="Sum of Estimat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18D5-C7AE-4A7D-9359-B2C13263A64A}">
  <dimension ref="A1:I18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62</v>
      </c>
    </row>
    <row r="2" spans="1:9" ht="15.75" thickBot="1" x14ac:dyDescent="0.3"/>
    <row r="3" spans="1:9" x14ac:dyDescent="0.25">
      <c r="A3" s="7" t="s">
        <v>63</v>
      </c>
      <c r="B3" s="7"/>
    </row>
    <row r="4" spans="1:9" x14ac:dyDescent="0.25">
      <c r="A4" s="4" t="s">
        <v>64</v>
      </c>
      <c r="B4" s="4">
        <v>0.40749042675850017</v>
      </c>
    </row>
    <row r="5" spans="1:9" x14ac:dyDescent="0.25">
      <c r="A5" s="4" t="s">
        <v>65</v>
      </c>
      <c r="B5" s="4">
        <v>0.16604844789982459</v>
      </c>
    </row>
    <row r="6" spans="1:9" x14ac:dyDescent="0.25">
      <c r="A6" s="4" t="s">
        <v>66</v>
      </c>
      <c r="B6" s="4">
        <v>0.10189832850750341</v>
      </c>
    </row>
    <row r="7" spans="1:9" x14ac:dyDescent="0.25">
      <c r="A7" s="4" t="s">
        <v>67</v>
      </c>
      <c r="B7" s="4">
        <v>17.514317424447995</v>
      </c>
    </row>
    <row r="8" spans="1:9" ht="15.75" thickBot="1" x14ac:dyDescent="0.3">
      <c r="A8" s="5" t="s">
        <v>68</v>
      </c>
      <c r="B8" s="5">
        <v>15</v>
      </c>
    </row>
    <row r="10" spans="1:9" ht="15.75" thickBot="1" x14ac:dyDescent="0.3">
      <c r="A10" t="s">
        <v>69</v>
      </c>
    </row>
    <row r="11" spans="1:9" x14ac:dyDescent="0.25">
      <c r="A11" s="6"/>
      <c r="B11" s="6" t="s">
        <v>74</v>
      </c>
      <c r="C11" s="6" t="s">
        <v>75</v>
      </c>
      <c r="D11" s="6" t="s">
        <v>76</v>
      </c>
      <c r="E11" s="6" t="s">
        <v>77</v>
      </c>
      <c r="F11" s="6" t="s">
        <v>78</v>
      </c>
    </row>
    <row r="12" spans="1:9" x14ac:dyDescent="0.25">
      <c r="A12" s="4" t="s">
        <v>70</v>
      </c>
      <c r="B12" s="4">
        <v>1</v>
      </c>
      <c r="C12" s="4">
        <v>794.00600035714388</v>
      </c>
      <c r="D12" s="4">
        <v>794.00600035714388</v>
      </c>
      <c r="E12" s="4">
        <v>2.5884355239360741</v>
      </c>
      <c r="F12" s="4">
        <v>0.13165101251749919</v>
      </c>
    </row>
    <row r="13" spans="1:9" x14ac:dyDescent="0.25">
      <c r="A13" s="4" t="s">
        <v>71</v>
      </c>
      <c r="B13" s="4">
        <v>13</v>
      </c>
      <c r="C13" s="4">
        <v>3987.7670929761939</v>
      </c>
      <c r="D13" s="4">
        <v>306.75131484432262</v>
      </c>
      <c r="E13" s="4"/>
      <c r="F13" s="4"/>
    </row>
    <row r="14" spans="1:9" ht="15.75" thickBot="1" x14ac:dyDescent="0.3">
      <c r="A14" s="5" t="s">
        <v>72</v>
      </c>
      <c r="B14" s="5">
        <v>14</v>
      </c>
      <c r="C14" s="5">
        <v>4781.7730933333378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79</v>
      </c>
      <c r="C16" s="6" t="s">
        <v>67</v>
      </c>
      <c r="D16" s="6" t="s">
        <v>80</v>
      </c>
      <c r="E16" s="6" t="s">
        <v>81</v>
      </c>
      <c r="F16" s="6" t="s">
        <v>82</v>
      </c>
      <c r="G16" s="6" t="s">
        <v>83</v>
      </c>
      <c r="H16" s="6" t="s">
        <v>84</v>
      </c>
      <c r="I16" s="6" t="s">
        <v>85</v>
      </c>
    </row>
    <row r="17" spans="1:9" x14ac:dyDescent="0.25">
      <c r="A17" s="4" t="s">
        <v>73</v>
      </c>
      <c r="B17" s="4">
        <v>269.1810476190476</v>
      </c>
      <c r="C17" s="4">
        <v>9.5165473732031121</v>
      </c>
      <c r="D17" s="4">
        <v>28.285578483748537</v>
      </c>
      <c r="E17" s="4">
        <v>4.6178714321476372E-13</v>
      </c>
      <c r="F17" s="4">
        <v>248.62179695623627</v>
      </c>
      <c r="G17" s="4">
        <v>289.74029828185894</v>
      </c>
      <c r="H17" s="4">
        <v>248.62179695623627</v>
      </c>
      <c r="I17" s="4">
        <v>289.74029828185894</v>
      </c>
    </row>
    <row r="18" spans="1:9" ht="15.75" thickBot="1" x14ac:dyDescent="0.3">
      <c r="A18" s="5" t="s">
        <v>86</v>
      </c>
      <c r="B18" s="5">
        <v>-1.6839642857142865</v>
      </c>
      <c r="C18" s="5">
        <v>1.0466806629332057</v>
      </c>
      <c r="D18" s="5">
        <v>-1.6088615614576891</v>
      </c>
      <c r="E18" s="5">
        <v>0.13165101251749914</v>
      </c>
      <c r="F18" s="5">
        <v>-3.9451803832408814</v>
      </c>
      <c r="G18" s="5">
        <v>0.57725181181230845</v>
      </c>
      <c r="H18" s="5">
        <v>-3.9451803832408814</v>
      </c>
      <c r="I18" s="5">
        <v>0.57725181181230845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64FD3-7F85-47B7-9F79-163CCCCD8916}">
  <dimension ref="A3:B56"/>
  <sheetViews>
    <sheetView topLeftCell="A22" workbookViewId="0">
      <selection activeCell="B50" sqref="B50:B53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0" t="s">
        <v>88</v>
      </c>
      <c r="B3" t="s">
        <v>87</v>
      </c>
    </row>
    <row r="4" spans="1:2" x14ac:dyDescent="0.25">
      <c r="A4" s="11" t="s">
        <v>90</v>
      </c>
      <c r="B4" s="9">
        <v>116723727.90000001</v>
      </c>
    </row>
    <row r="5" spans="1:2" x14ac:dyDescent="0.25">
      <c r="A5" s="12" t="s">
        <v>91</v>
      </c>
      <c r="B5" s="9">
        <v>35343052.609999999</v>
      </c>
    </row>
    <row r="6" spans="1:2" x14ac:dyDescent="0.25">
      <c r="A6" s="12" t="s">
        <v>92</v>
      </c>
      <c r="B6" s="9">
        <v>26984889.100000001</v>
      </c>
    </row>
    <row r="7" spans="1:2" x14ac:dyDescent="0.25">
      <c r="A7" s="12" t="s">
        <v>93</v>
      </c>
      <c r="B7" s="9">
        <v>30537139.259999998</v>
      </c>
    </row>
    <row r="8" spans="1:2" x14ac:dyDescent="0.25">
      <c r="A8" s="12" t="s">
        <v>94</v>
      </c>
      <c r="B8" s="9">
        <v>23858646.93</v>
      </c>
    </row>
    <row r="9" spans="1:2" x14ac:dyDescent="0.25">
      <c r="A9" s="11" t="s">
        <v>95</v>
      </c>
      <c r="B9" s="9">
        <v>135954356.05000001</v>
      </c>
    </row>
    <row r="10" spans="1:2" x14ac:dyDescent="0.25">
      <c r="A10" s="12" t="s">
        <v>91</v>
      </c>
      <c r="B10" s="9">
        <v>34320975.060000002</v>
      </c>
    </row>
    <row r="11" spans="1:2" x14ac:dyDescent="0.25">
      <c r="A11" s="12" t="s">
        <v>92</v>
      </c>
      <c r="B11" s="9">
        <v>29532796.349999998</v>
      </c>
    </row>
    <row r="12" spans="1:2" x14ac:dyDescent="0.25">
      <c r="A12" s="12" t="s">
        <v>93</v>
      </c>
      <c r="B12" s="9">
        <v>37590374.310000002</v>
      </c>
    </row>
    <row r="13" spans="1:2" x14ac:dyDescent="0.25">
      <c r="A13" s="12" t="s">
        <v>94</v>
      </c>
      <c r="B13" s="9">
        <v>34510210.329999998</v>
      </c>
    </row>
    <row r="14" spans="1:2" x14ac:dyDescent="0.25">
      <c r="A14" s="11" t="s">
        <v>96</v>
      </c>
      <c r="B14" s="9">
        <v>134270268.58000001</v>
      </c>
    </row>
    <row r="15" spans="1:2" x14ac:dyDescent="0.25">
      <c r="A15" s="12" t="s">
        <v>91</v>
      </c>
      <c r="B15" s="9">
        <v>32851556.060000002</v>
      </c>
    </row>
    <row r="16" spans="1:2" x14ac:dyDescent="0.25">
      <c r="A16" s="12" t="s">
        <v>92</v>
      </c>
      <c r="B16" s="9">
        <v>37268032.100000001</v>
      </c>
    </row>
    <row r="17" spans="1:2" x14ac:dyDescent="0.25">
      <c r="A17" s="12" t="s">
        <v>93</v>
      </c>
      <c r="B17" s="9">
        <v>29967557.960000001</v>
      </c>
    </row>
    <row r="18" spans="1:2" x14ac:dyDescent="0.25">
      <c r="A18" s="12" t="s">
        <v>94</v>
      </c>
      <c r="B18" s="9">
        <v>34183122.460000001</v>
      </c>
    </row>
    <row r="19" spans="1:2" x14ac:dyDescent="0.25">
      <c r="A19" s="11" t="s">
        <v>97</v>
      </c>
      <c r="B19" s="9">
        <v>111618695.08000001</v>
      </c>
    </row>
    <row r="20" spans="1:2" x14ac:dyDescent="0.25">
      <c r="A20" s="12" t="s">
        <v>91</v>
      </c>
      <c r="B20" s="9">
        <v>30103155.5</v>
      </c>
    </row>
    <row r="21" spans="1:2" x14ac:dyDescent="0.25">
      <c r="A21" s="12" t="s">
        <v>92</v>
      </c>
      <c r="B21" s="9">
        <v>27491236.75</v>
      </c>
    </row>
    <row r="22" spans="1:2" x14ac:dyDescent="0.25">
      <c r="A22" s="12" t="s">
        <v>93</v>
      </c>
      <c r="B22" s="9">
        <v>26332543.649999999</v>
      </c>
    </row>
    <row r="23" spans="1:2" x14ac:dyDescent="0.25">
      <c r="A23" s="12" t="s">
        <v>94</v>
      </c>
      <c r="B23" s="9">
        <v>27691759.180000003</v>
      </c>
    </row>
    <row r="24" spans="1:2" x14ac:dyDescent="0.25">
      <c r="A24" s="11" t="s">
        <v>98</v>
      </c>
      <c r="B24" s="9">
        <v>105085977.39999999</v>
      </c>
    </row>
    <row r="25" spans="1:2" x14ac:dyDescent="0.25">
      <c r="A25" s="12" t="s">
        <v>91</v>
      </c>
      <c r="B25" s="9">
        <v>25705182.739999998</v>
      </c>
    </row>
    <row r="26" spans="1:2" x14ac:dyDescent="0.25">
      <c r="A26" s="12" t="s">
        <v>92</v>
      </c>
      <c r="B26" s="9">
        <v>25405101.200000003</v>
      </c>
    </row>
    <row r="27" spans="1:2" x14ac:dyDescent="0.25">
      <c r="A27" s="12" t="s">
        <v>93</v>
      </c>
      <c r="B27" s="9">
        <v>23737163.800000001</v>
      </c>
    </row>
    <row r="28" spans="1:2" x14ac:dyDescent="0.25">
      <c r="A28" s="12" t="s">
        <v>94</v>
      </c>
      <c r="B28" s="9">
        <v>30238529.66</v>
      </c>
    </row>
    <row r="29" spans="1:2" x14ac:dyDescent="0.25">
      <c r="A29" s="11" t="s">
        <v>99</v>
      </c>
      <c r="B29" s="9">
        <v>90047197.610000014</v>
      </c>
    </row>
    <row r="30" spans="1:2" x14ac:dyDescent="0.25">
      <c r="A30" s="12" t="s">
        <v>91</v>
      </c>
      <c r="B30" s="9">
        <v>22994506.109999999</v>
      </c>
    </row>
    <row r="31" spans="1:2" x14ac:dyDescent="0.25">
      <c r="A31" s="12" t="s">
        <v>92</v>
      </c>
      <c r="B31" s="9">
        <v>24126083.669999998</v>
      </c>
    </row>
    <row r="32" spans="1:2" x14ac:dyDescent="0.25">
      <c r="A32" s="12" t="s">
        <v>93</v>
      </c>
      <c r="B32" s="9">
        <v>19153829.370000001</v>
      </c>
    </row>
    <row r="33" spans="1:2" x14ac:dyDescent="0.25">
      <c r="A33" s="12" t="s">
        <v>94</v>
      </c>
      <c r="B33" s="9">
        <v>23772778.460000001</v>
      </c>
    </row>
    <row r="34" spans="1:2" x14ac:dyDescent="0.25">
      <c r="A34" s="11" t="s">
        <v>100</v>
      </c>
      <c r="B34" s="9">
        <v>99527257.439999998</v>
      </c>
    </row>
    <row r="35" spans="1:2" x14ac:dyDescent="0.25">
      <c r="A35" s="12" t="s">
        <v>91</v>
      </c>
      <c r="B35" s="9">
        <v>26519105.68</v>
      </c>
    </row>
    <row r="36" spans="1:2" x14ac:dyDescent="0.25">
      <c r="A36" s="12" t="s">
        <v>92</v>
      </c>
      <c r="B36" s="9">
        <v>25219978.32</v>
      </c>
    </row>
    <row r="37" spans="1:2" x14ac:dyDescent="0.25">
      <c r="A37" s="12" t="s">
        <v>93</v>
      </c>
      <c r="B37" s="9">
        <v>24243924.189999998</v>
      </c>
    </row>
    <row r="38" spans="1:2" x14ac:dyDescent="0.25">
      <c r="A38" s="12" t="s">
        <v>94</v>
      </c>
      <c r="B38" s="9">
        <v>23544249.25</v>
      </c>
    </row>
    <row r="39" spans="1:2" x14ac:dyDescent="0.25">
      <c r="A39" s="11" t="s">
        <v>101</v>
      </c>
      <c r="B39" s="9">
        <v>83837810.319999993</v>
      </c>
    </row>
    <row r="40" spans="1:2" x14ac:dyDescent="0.25">
      <c r="A40" s="12" t="s">
        <v>91</v>
      </c>
      <c r="B40" s="9">
        <v>23244151.420000002</v>
      </c>
    </row>
    <row r="41" spans="1:2" x14ac:dyDescent="0.25">
      <c r="A41" s="12" t="s">
        <v>92</v>
      </c>
      <c r="B41" s="9">
        <v>21888999.220000003</v>
      </c>
    </row>
    <row r="42" spans="1:2" x14ac:dyDescent="0.25">
      <c r="A42" s="12" t="s">
        <v>93</v>
      </c>
      <c r="B42" s="9">
        <v>19220421.469999999</v>
      </c>
    </row>
    <row r="43" spans="1:2" x14ac:dyDescent="0.25">
      <c r="A43" s="12" t="s">
        <v>94</v>
      </c>
      <c r="B43" s="9">
        <v>19484238.210000001</v>
      </c>
    </row>
    <row r="44" spans="1:2" x14ac:dyDescent="0.25">
      <c r="A44" s="11" t="s">
        <v>102</v>
      </c>
      <c r="B44" s="9">
        <v>81006498.269999996</v>
      </c>
    </row>
    <row r="45" spans="1:2" x14ac:dyDescent="0.25">
      <c r="A45" s="12" t="s">
        <v>91</v>
      </c>
      <c r="B45" s="9">
        <v>17539024.949999999</v>
      </c>
    </row>
    <row r="46" spans="1:2" x14ac:dyDescent="0.25">
      <c r="A46" s="12" t="s">
        <v>92</v>
      </c>
      <c r="B46" s="9">
        <v>19336238.419999998</v>
      </c>
    </row>
    <row r="47" spans="1:2" x14ac:dyDescent="0.25">
      <c r="A47" s="12" t="s">
        <v>93</v>
      </c>
      <c r="B47" s="9">
        <v>21711198.989999998</v>
      </c>
    </row>
    <row r="48" spans="1:2" x14ac:dyDescent="0.25">
      <c r="A48" s="12" t="s">
        <v>94</v>
      </c>
      <c r="B48" s="9">
        <v>22420035.91</v>
      </c>
    </row>
    <row r="49" spans="1:2" x14ac:dyDescent="0.25">
      <c r="A49" s="11" t="s">
        <v>103</v>
      </c>
      <c r="B49" s="9">
        <v>98305357.020000011</v>
      </c>
    </row>
    <row r="50" spans="1:2" x14ac:dyDescent="0.25">
      <c r="A50" s="12" t="s">
        <v>91</v>
      </c>
      <c r="B50" s="9">
        <v>25566396.009999998</v>
      </c>
    </row>
    <row r="51" spans="1:2" x14ac:dyDescent="0.25">
      <c r="A51" s="12" t="s">
        <v>92</v>
      </c>
      <c r="B51" s="9">
        <v>23149028.66</v>
      </c>
    </row>
    <row r="52" spans="1:2" x14ac:dyDescent="0.25">
      <c r="A52" s="12" t="s">
        <v>93</v>
      </c>
      <c r="B52" s="9">
        <v>23613929.280000001</v>
      </c>
    </row>
    <row r="53" spans="1:2" x14ac:dyDescent="0.25">
      <c r="A53" s="12" t="s">
        <v>94</v>
      </c>
      <c r="B53" s="9">
        <v>25976003.07</v>
      </c>
    </row>
    <row r="54" spans="1:2" x14ac:dyDescent="0.25">
      <c r="A54" s="11" t="s">
        <v>104</v>
      </c>
      <c r="B54" s="9">
        <v>25175300.192480952</v>
      </c>
    </row>
    <row r="55" spans="1:2" x14ac:dyDescent="0.25">
      <c r="A55" s="12" t="s">
        <v>91</v>
      </c>
      <c r="B55" s="9">
        <v>25175300.192480952</v>
      </c>
    </row>
    <row r="56" spans="1:2" x14ac:dyDescent="0.25">
      <c r="A56" s="11" t="s">
        <v>89</v>
      </c>
      <c r="B56" s="9">
        <v>1081552445.8624809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workbookViewId="0">
      <selection sqref="A1:H124"/>
    </sheetView>
  </sheetViews>
  <sheetFormatPr defaultRowHeight="15" x14ac:dyDescent="0.25"/>
  <cols>
    <col min="1" max="1" width="23.28515625" bestFit="1" customWidth="1"/>
    <col min="2" max="2" width="20.140625" bestFit="1" customWidth="1"/>
    <col min="3" max="3" width="16.7109375" bestFit="1" customWidth="1"/>
    <col min="4" max="4" width="20.7109375" bestFit="1" customWidth="1"/>
    <col min="5" max="5" width="27" bestFit="1" customWidth="1"/>
    <col min="6" max="6" width="13.5703125" bestFit="1" customWidth="1"/>
    <col min="7" max="7" width="20.7109375" bestFit="1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40179</v>
      </c>
      <c r="B2">
        <v>421</v>
      </c>
      <c r="C2">
        <v>12.11</v>
      </c>
      <c r="D2">
        <v>27292.51</v>
      </c>
      <c r="E2">
        <v>25</v>
      </c>
      <c r="F2">
        <v>682312.68</v>
      </c>
      <c r="G2">
        <v>302.75</v>
      </c>
      <c r="H2">
        <v>8262807.4000000004</v>
      </c>
    </row>
    <row r="3" spans="1:8" x14ac:dyDescent="0.25">
      <c r="A3" s="2">
        <v>40210</v>
      </c>
      <c r="B3">
        <v>432</v>
      </c>
      <c r="C3">
        <v>11.81</v>
      </c>
      <c r="D3">
        <v>38189.83</v>
      </c>
      <c r="E3">
        <v>30</v>
      </c>
      <c r="F3">
        <v>1145694.92</v>
      </c>
      <c r="G3">
        <v>354.3</v>
      </c>
      <c r="H3">
        <v>13530656.77</v>
      </c>
    </row>
    <row r="4" spans="1:8" x14ac:dyDescent="0.25">
      <c r="A4" s="2">
        <v>40238</v>
      </c>
      <c r="B4">
        <v>445</v>
      </c>
      <c r="C4">
        <v>11.46</v>
      </c>
      <c r="D4">
        <v>32842.71</v>
      </c>
      <c r="E4">
        <v>36</v>
      </c>
      <c r="F4">
        <v>1182337.6200000001</v>
      </c>
      <c r="G4">
        <v>412.56</v>
      </c>
      <c r="H4">
        <v>13549588.439999999</v>
      </c>
    </row>
    <row r="5" spans="1:8" x14ac:dyDescent="0.25">
      <c r="A5" s="2">
        <v>40269</v>
      </c>
      <c r="B5">
        <v>460</v>
      </c>
      <c r="C5">
        <v>11.09</v>
      </c>
      <c r="D5">
        <v>34164.1</v>
      </c>
      <c r="E5">
        <v>23</v>
      </c>
      <c r="F5">
        <v>785774.39</v>
      </c>
      <c r="G5">
        <v>255.07</v>
      </c>
      <c r="H5">
        <v>8714236.9900000002</v>
      </c>
    </row>
    <row r="6" spans="1:8" x14ac:dyDescent="0.25">
      <c r="A6" s="2">
        <v>40299</v>
      </c>
      <c r="B6">
        <v>469</v>
      </c>
      <c r="C6">
        <v>10.87</v>
      </c>
      <c r="D6">
        <v>33765.730000000003</v>
      </c>
      <c r="E6">
        <v>28</v>
      </c>
      <c r="F6">
        <v>945440.55</v>
      </c>
      <c r="G6">
        <v>304.36</v>
      </c>
      <c r="H6">
        <v>10276937.58</v>
      </c>
    </row>
    <row r="7" spans="1:8" x14ac:dyDescent="0.25">
      <c r="A7" s="2">
        <v>40330</v>
      </c>
      <c r="B7">
        <v>528</v>
      </c>
      <c r="C7">
        <v>9.66</v>
      </c>
      <c r="D7">
        <v>25075.96</v>
      </c>
      <c r="E7">
        <v>33</v>
      </c>
      <c r="F7">
        <v>827506.52</v>
      </c>
      <c r="G7">
        <v>318.77999999999997</v>
      </c>
      <c r="H7">
        <v>7993714.5300000003</v>
      </c>
    </row>
    <row r="8" spans="1:8" x14ac:dyDescent="0.25">
      <c r="A8" s="2">
        <v>40360</v>
      </c>
      <c r="B8">
        <v>529</v>
      </c>
      <c r="C8">
        <v>9.64</v>
      </c>
      <c r="D8">
        <v>31669.48</v>
      </c>
      <c r="E8">
        <v>32</v>
      </c>
      <c r="F8">
        <v>1013423.21</v>
      </c>
      <c r="G8">
        <v>308.48</v>
      </c>
      <c r="H8">
        <v>9769401.1899999995</v>
      </c>
    </row>
    <row r="9" spans="1:8" x14ac:dyDescent="0.25">
      <c r="A9" s="2">
        <v>40391</v>
      </c>
      <c r="B9">
        <v>541</v>
      </c>
      <c r="C9">
        <v>9.43</v>
      </c>
      <c r="D9">
        <v>41385.11</v>
      </c>
      <c r="E9">
        <v>30</v>
      </c>
      <c r="F9">
        <v>1241553.2</v>
      </c>
      <c r="G9">
        <v>282.89999999999998</v>
      </c>
      <c r="H9">
        <v>11707847.619999999</v>
      </c>
    </row>
    <row r="10" spans="1:8" x14ac:dyDescent="0.25">
      <c r="A10" s="2">
        <v>40422</v>
      </c>
      <c r="B10">
        <v>554</v>
      </c>
      <c r="C10">
        <v>9.2100000000000009</v>
      </c>
      <c r="D10">
        <v>33920.74</v>
      </c>
      <c r="E10">
        <v>29</v>
      </c>
      <c r="F10">
        <v>983701.58</v>
      </c>
      <c r="G10">
        <v>267.08999999999997</v>
      </c>
      <c r="H10">
        <v>9059890.4499999993</v>
      </c>
    </row>
    <row r="11" spans="1:8" x14ac:dyDescent="0.25">
      <c r="A11" s="2">
        <v>40452</v>
      </c>
      <c r="B11">
        <v>593</v>
      </c>
      <c r="C11">
        <v>8.6</v>
      </c>
      <c r="D11">
        <v>29963.24</v>
      </c>
      <c r="E11">
        <v>35</v>
      </c>
      <c r="F11">
        <v>1048713.57</v>
      </c>
      <c r="G11">
        <v>301</v>
      </c>
      <c r="H11">
        <v>9018935.2400000002</v>
      </c>
    </row>
    <row r="12" spans="1:8" x14ac:dyDescent="0.25">
      <c r="A12" s="2">
        <v>40483</v>
      </c>
      <c r="B12">
        <v>609</v>
      </c>
      <c r="C12">
        <v>8.3699999999999992</v>
      </c>
      <c r="D12">
        <v>24573.03</v>
      </c>
      <c r="E12">
        <v>31</v>
      </c>
      <c r="F12">
        <v>761763.91</v>
      </c>
      <c r="G12">
        <v>259.47000000000003</v>
      </c>
      <c r="H12">
        <v>6375964.0899999999</v>
      </c>
    </row>
    <row r="13" spans="1:8" x14ac:dyDescent="0.25">
      <c r="A13" s="2">
        <v>40513</v>
      </c>
      <c r="B13">
        <v>610</v>
      </c>
      <c r="C13">
        <v>8.36</v>
      </c>
      <c r="D13">
        <v>28926</v>
      </c>
      <c r="E13">
        <v>35</v>
      </c>
      <c r="F13">
        <v>1012409.84</v>
      </c>
      <c r="G13">
        <v>292.60000000000002</v>
      </c>
      <c r="H13">
        <v>8463747.5999999996</v>
      </c>
    </row>
    <row r="14" spans="1:8" x14ac:dyDescent="0.25">
      <c r="A14" s="2">
        <v>40544</v>
      </c>
      <c r="B14">
        <v>670</v>
      </c>
      <c r="C14">
        <v>7.61</v>
      </c>
      <c r="D14">
        <v>44018.68</v>
      </c>
      <c r="E14">
        <v>35</v>
      </c>
      <c r="F14">
        <v>1540653.9</v>
      </c>
      <c r="G14">
        <v>266.35000000000002</v>
      </c>
      <c r="H14">
        <v>11724375.42</v>
      </c>
    </row>
    <row r="15" spans="1:8" x14ac:dyDescent="0.25">
      <c r="A15" s="2">
        <v>40575</v>
      </c>
      <c r="B15">
        <v>680</v>
      </c>
      <c r="C15">
        <v>7.5</v>
      </c>
      <c r="D15">
        <v>39964.85</v>
      </c>
      <c r="E15">
        <v>30</v>
      </c>
      <c r="F15">
        <v>1198945.3600000001</v>
      </c>
      <c r="G15">
        <v>225</v>
      </c>
      <c r="H15">
        <v>8992091.25</v>
      </c>
    </row>
    <row r="16" spans="1:8" x14ac:dyDescent="0.25">
      <c r="A16" s="2">
        <v>40603</v>
      </c>
      <c r="B16">
        <v>661</v>
      </c>
      <c r="C16">
        <v>7.72</v>
      </c>
      <c r="D16">
        <v>46374.79</v>
      </c>
      <c r="E16">
        <v>38</v>
      </c>
      <c r="F16">
        <v>1762242.02</v>
      </c>
      <c r="G16">
        <v>293.36</v>
      </c>
      <c r="H16">
        <v>13604508.390000001</v>
      </c>
    </row>
    <row r="17" spans="1:8" x14ac:dyDescent="0.25">
      <c r="A17" s="2">
        <v>40634</v>
      </c>
      <c r="B17">
        <v>681</v>
      </c>
      <c r="C17">
        <v>7.49</v>
      </c>
      <c r="D17">
        <v>44051.32</v>
      </c>
      <c r="E17">
        <v>35</v>
      </c>
      <c r="F17">
        <v>1541796.07</v>
      </c>
      <c r="G17">
        <v>262.14999999999998</v>
      </c>
      <c r="H17">
        <v>11548053.539999999</v>
      </c>
    </row>
    <row r="18" spans="1:8" x14ac:dyDescent="0.25">
      <c r="A18" s="2">
        <v>40664</v>
      </c>
      <c r="B18">
        <v>721</v>
      </c>
      <c r="C18">
        <v>7.07</v>
      </c>
      <c r="D18">
        <v>25341.87</v>
      </c>
      <c r="E18">
        <v>38</v>
      </c>
      <c r="F18">
        <v>962991.24</v>
      </c>
      <c r="G18">
        <v>268.66000000000003</v>
      </c>
      <c r="H18">
        <v>6808346.79</v>
      </c>
    </row>
    <row r="19" spans="1:8" x14ac:dyDescent="0.25">
      <c r="A19" s="2">
        <v>40695</v>
      </c>
      <c r="B19">
        <v>705</v>
      </c>
      <c r="C19">
        <v>7.23</v>
      </c>
      <c r="D19">
        <v>35949.68</v>
      </c>
      <c r="E19">
        <v>43</v>
      </c>
      <c r="F19">
        <v>1545836.22</v>
      </c>
      <c r="G19">
        <v>310.89</v>
      </c>
      <c r="H19">
        <v>11176396.02</v>
      </c>
    </row>
    <row r="20" spans="1:8" x14ac:dyDescent="0.25">
      <c r="A20" s="2">
        <v>40725</v>
      </c>
      <c r="B20">
        <v>727</v>
      </c>
      <c r="C20">
        <v>7.02</v>
      </c>
      <c r="D20">
        <v>37311.839999999997</v>
      </c>
      <c r="E20">
        <v>38</v>
      </c>
      <c r="F20">
        <v>1417849.97</v>
      </c>
      <c r="G20">
        <v>266.76</v>
      </c>
      <c r="H20">
        <v>9953306.4399999995</v>
      </c>
    </row>
    <row r="21" spans="1:8" x14ac:dyDescent="0.25">
      <c r="A21" s="2">
        <v>40756</v>
      </c>
      <c r="B21">
        <v>770</v>
      </c>
      <c r="C21">
        <v>6.62</v>
      </c>
      <c r="D21">
        <v>45784.01</v>
      </c>
      <c r="E21">
        <v>47</v>
      </c>
      <c r="F21">
        <v>2151848.61</v>
      </c>
      <c r="G21">
        <v>311.14</v>
      </c>
      <c r="H21">
        <v>14245236.869999999</v>
      </c>
    </row>
    <row r="22" spans="1:8" x14ac:dyDescent="0.25">
      <c r="A22" s="2">
        <v>40787</v>
      </c>
      <c r="B22">
        <v>763</v>
      </c>
      <c r="C22">
        <v>6.68</v>
      </c>
      <c r="D22">
        <v>41765.94</v>
      </c>
      <c r="E22">
        <v>48</v>
      </c>
      <c r="F22">
        <v>2004765.23</v>
      </c>
      <c r="G22">
        <v>320.64</v>
      </c>
      <c r="H22">
        <v>13391831</v>
      </c>
    </row>
    <row r="23" spans="1:8" x14ac:dyDescent="0.25">
      <c r="A23" s="2">
        <v>40817</v>
      </c>
      <c r="B23">
        <v>794</v>
      </c>
      <c r="C23">
        <v>6.42</v>
      </c>
      <c r="D23">
        <v>38551.24</v>
      </c>
      <c r="E23">
        <v>50</v>
      </c>
      <c r="F23">
        <v>1927562.17</v>
      </c>
      <c r="G23">
        <v>321</v>
      </c>
      <c r="H23">
        <v>12374948.039999999</v>
      </c>
    </row>
    <row r="24" spans="1:8" x14ac:dyDescent="0.25">
      <c r="A24" s="2">
        <v>40848</v>
      </c>
      <c r="B24">
        <v>739</v>
      </c>
      <c r="C24">
        <v>6.9</v>
      </c>
      <c r="D24">
        <v>38064.25</v>
      </c>
      <c r="E24">
        <v>44</v>
      </c>
      <c r="F24">
        <v>1674827.16</v>
      </c>
      <c r="G24">
        <v>303.60000000000002</v>
      </c>
      <c r="H24">
        <v>11556306.300000001</v>
      </c>
    </row>
    <row r="25" spans="1:8" x14ac:dyDescent="0.25">
      <c r="A25" s="2">
        <v>40878</v>
      </c>
      <c r="B25">
        <v>772</v>
      </c>
      <c r="C25">
        <v>6.61</v>
      </c>
      <c r="D25">
        <v>36373.800000000003</v>
      </c>
      <c r="E25">
        <v>44</v>
      </c>
      <c r="F25">
        <v>1600447.37</v>
      </c>
      <c r="G25">
        <v>290.83999999999997</v>
      </c>
      <c r="H25">
        <v>10578955.99</v>
      </c>
    </row>
    <row r="26" spans="1:8" x14ac:dyDescent="0.25">
      <c r="A26" s="2">
        <v>40909</v>
      </c>
      <c r="B26">
        <v>827</v>
      </c>
      <c r="C26">
        <v>6.17</v>
      </c>
      <c r="D26">
        <v>38490.129999999997</v>
      </c>
      <c r="E26">
        <v>50</v>
      </c>
      <c r="F26">
        <v>1924506.66</v>
      </c>
      <c r="G26">
        <v>308.5</v>
      </c>
      <c r="H26">
        <v>11874205.1</v>
      </c>
    </row>
    <row r="27" spans="1:8" x14ac:dyDescent="0.25">
      <c r="A27" s="2">
        <v>40940</v>
      </c>
      <c r="B27">
        <v>829</v>
      </c>
      <c r="C27">
        <v>6.15</v>
      </c>
      <c r="D27">
        <v>29729.200000000001</v>
      </c>
      <c r="E27">
        <v>57</v>
      </c>
      <c r="F27">
        <v>1694564.18</v>
      </c>
      <c r="G27">
        <v>350.55</v>
      </c>
      <c r="H27">
        <v>10421571.060000001</v>
      </c>
    </row>
    <row r="28" spans="1:8" x14ac:dyDescent="0.25">
      <c r="A28" s="2">
        <v>40969</v>
      </c>
      <c r="B28">
        <v>825</v>
      </c>
      <c r="C28">
        <v>6.18</v>
      </c>
      <c r="D28">
        <v>34161.1</v>
      </c>
      <c r="E28">
        <v>50</v>
      </c>
      <c r="F28">
        <v>1708054.77</v>
      </c>
      <c r="G28">
        <v>309</v>
      </c>
      <c r="H28">
        <v>10555779.9</v>
      </c>
    </row>
    <row r="29" spans="1:8" x14ac:dyDescent="0.25">
      <c r="A29" s="2">
        <v>41000</v>
      </c>
      <c r="B29">
        <v>819</v>
      </c>
      <c r="C29">
        <v>6.23</v>
      </c>
      <c r="D29">
        <v>32936.080000000002</v>
      </c>
      <c r="E29">
        <v>45</v>
      </c>
      <c r="F29">
        <v>1482123.65</v>
      </c>
      <c r="G29">
        <v>280.35000000000002</v>
      </c>
      <c r="H29">
        <v>9233630.0299999993</v>
      </c>
    </row>
    <row r="30" spans="1:8" x14ac:dyDescent="0.25">
      <c r="A30" s="2">
        <v>41030</v>
      </c>
      <c r="B30">
        <v>834</v>
      </c>
      <c r="C30">
        <v>6.12</v>
      </c>
      <c r="D30">
        <v>41467.32</v>
      </c>
      <c r="E30">
        <v>52</v>
      </c>
      <c r="F30">
        <v>2156300.42</v>
      </c>
      <c r="G30">
        <v>318.24</v>
      </c>
      <c r="H30">
        <v>13196559.92</v>
      </c>
    </row>
    <row r="31" spans="1:8" x14ac:dyDescent="0.25">
      <c r="A31" s="2">
        <v>41061</v>
      </c>
      <c r="B31">
        <v>864</v>
      </c>
      <c r="C31">
        <v>5.9</v>
      </c>
      <c r="D31">
        <v>50297.77</v>
      </c>
      <c r="E31">
        <v>50</v>
      </c>
      <c r="F31">
        <v>2514888.4900000002</v>
      </c>
      <c r="G31">
        <v>295</v>
      </c>
      <c r="H31">
        <v>14837842.15</v>
      </c>
    </row>
    <row r="32" spans="1:8" x14ac:dyDescent="0.25">
      <c r="A32" s="2">
        <v>41091</v>
      </c>
      <c r="B32">
        <v>803</v>
      </c>
      <c r="C32">
        <v>6.35</v>
      </c>
      <c r="D32">
        <v>33156.980000000003</v>
      </c>
      <c r="E32">
        <v>42</v>
      </c>
      <c r="F32">
        <v>1392592.95</v>
      </c>
      <c r="G32">
        <v>266.7</v>
      </c>
      <c r="H32">
        <v>8842966.5700000003</v>
      </c>
    </row>
    <row r="33" spans="1:8" x14ac:dyDescent="0.25">
      <c r="A33" s="2">
        <v>41122</v>
      </c>
      <c r="B33">
        <v>854</v>
      </c>
      <c r="C33">
        <v>5.97</v>
      </c>
      <c r="D33">
        <v>37399.69</v>
      </c>
      <c r="E33">
        <v>48</v>
      </c>
      <c r="F33">
        <v>1795185.11</v>
      </c>
      <c r="G33">
        <v>286.56</v>
      </c>
      <c r="H33">
        <v>10717255.17</v>
      </c>
    </row>
    <row r="34" spans="1:8" x14ac:dyDescent="0.25">
      <c r="A34" s="2">
        <v>41153</v>
      </c>
      <c r="B34">
        <v>873</v>
      </c>
      <c r="C34">
        <v>5.84</v>
      </c>
      <c r="D34">
        <v>43465.32</v>
      </c>
      <c r="E34">
        <v>41</v>
      </c>
      <c r="F34">
        <v>1782078.06</v>
      </c>
      <c r="G34">
        <v>239.44</v>
      </c>
      <c r="H34">
        <v>10407336.220000001</v>
      </c>
    </row>
    <row r="35" spans="1:8" x14ac:dyDescent="0.25">
      <c r="A35" s="2">
        <v>41183</v>
      </c>
      <c r="B35">
        <v>887</v>
      </c>
      <c r="C35">
        <v>5.75</v>
      </c>
      <c r="D35">
        <v>38745.14</v>
      </c>
      <c r="E35">
        <v>54</v>
      </c>
      <c r="F35">
        <v>2092237.38</v>
      </c>
      <c r="G35">
        <v>310.5</v>
      </c>
      <c r="H35">
        <v>12030365.970000001</v>
      </c>
    </row>
    <row r="36" spans="1:8" x14ac:dyDescent="0.25">
      <c r="A36" s="2">
        <v>41214</v>
      </c>
      <c r="B36">
        <v>876</v>
      </c>
      <c r="C36">
        <v>5.82</v>
      </c>
      <c r="D36">
        <v>46111.66</v>
      </c>
      <c r="E36">
        <v>45</v>
      </c>
      <c r="F36">
        <v>2075024.7</v>
      </c>
      <c r="G36">
        <v>261.89999999999998</v>
      </c>
      <c r="H36">
        <v>12076643.75</v>
      </c>
    </row>
    <row r="37" spans="1:8" x14ac:dyDescent="0.25">
      <c r="A37" s="2">
        <v>41244</v>
      </c>
      <c r="B37">
        <v>913</v>
      </c>
      <c r="C37">
        <v>5.59</v>
      </c>
      <c r="D37">
        <v>32187.94</v>
      </c>
      <c r="E37">
        <v>56</v>
      </c>
      <c r="F37">
        <v>1802524.52</v>
      </c>
      <c r="G37">
        <v>313.04000000000002</v>
      </c>
      <c r="H37">
        <v>10076112.74</v>
      </c>
    </row>
    <row r="38" spans="1:8" x14ac:dyDescent="0.25">
      <c r="A38" s="2">
        <v>41275</v>
      </c>
      <c r="B38">
        <v>954</v>
      </c>
      <c r="C38">
        <v>5.35</v>
      </c>
      <c r="D38">
        <v>47435.08</v>
      </c>
      <c r="E38">
        <v>44</v>
      </c>
      <c r="F38">
        <v>2087143.65</v>
      </c>
      <c r="G38">
        <v>235.4</v>
      </c>
      <c r="H38">
        <v>11166217.83</v>
      </c>
    </row>
    <row r="39" spans="1:8" x14ac:dyDescent="0.25">
      <c r="A39" s="2">
        <v>41306</v>
      </c>
      <c r="B39">
        <v>950</v>
      </c>
      <c r="C39">
        <v>5.37</v>
      </c>
      <c r="D39">
        <v>36800.959999999999</v>
      </c>
      <c r="E39">
        <v>48</v>
      </c>
      <c r="F39">
        <v>1766445.86</v>
      </c>
      <c r="G39">
        <v>257.76</v>
      </c>
      <c r="H39">
        <v>9485815.4499999993</v>
      </c>
    </row>
    <row r="40" spans="1:8" x14ac:dyDescent="0.25">
      <c r="A40" s="2">
        <v>41334</v>
      </c>
      <c r="B40">
        <v>984</v>
      </c>
      <c r="C40">
        <v>5.18</v>
      </c>
      <c r="D40">
        <v>37235.53</v>
      </c>
      <c r="E40">
        <v>49</v>
      </c>
      <c r="F40">
        <v>1824541</v>
      </c>
      <c r="G40">
        <v>253.82</v>
      </c>
      <c r="H40">
        <v>9451122.2200000007</v>
      </c>
    </row>
    <row r="41" spans="1:8" x14ac:dyDescent="0.25">
      <c r="A41" s="2">
        <v>41365</v>
      </c>
      <c r="B41">
        <v>1039</v>
      </c>
      <c r="C41">
        <v>4.91</v>
      </c>
      <c r="D41">
        <v>38785.46</v>
      </c>
      <c r="E41">
        <v>48</v>
      </c>
      <c r="F41">
        <v>1861701.87</v>
      </c>
      <c r="G41">
        <v>235.68</v>
      </c>
      <c r="H41">
        <v>9140957.2100000009</v>
      </c>
    </row>
    <row r="42" spans="1:8" x14ac:dyDescent="0.25">
      <c r="A42" s="2">
        <v>41395</v>
      </c>
      <c r="B42">
        <v>1056</v>
      </c>
      <c r="C42">
        <v>4.83</v>
      </c>
      <c r="D42">
        <v>41445.089999999997</v>
      </c>
      <c r="E42">
        <v>49</v>
      </c>
      <c r="F42">
        <v>2030809.4</v>
      </c>
      <c r="G42">
        <v>236.67</v>
      </c>
      <c r="H42">
        <v>9808809.4499999993</v>
      </c>
    </row>
    <row r="43" spans="1:8" x14ac:dyDescent="0.25">
      <c r="A43" s="2">
        <v>41426</v>
      </c>
      <c r="B43">
        <v>1065</v>
      </c>
      <c r="C43">
        <v>4.79</v>
      </c>
      <c r="D43">
        <v>36391.589999999997</v>
      </c>
      <c r="E43">
        <v>49</v>
      </c>
      <c r="F43">
        <v>1783187.89</v>
      </c>
      <c r="G43">
        <v>234.71</v>
      </c>
      <c r="H43">
        <v>8541470.0899999999</v>
      </c>
    </row>
    <row r="44" spans="1:8" x14ac:dyDescent="0.25">
      <c r="A44" s="2">
        <v>41456</v>
      </c>
      <c r="B44">
        <v>1082</v>
      </c>
      <c r="C44">
        <v>4.71</v>
      </c>
      <c r="D44">
        <v>28946.37</v>
      </c>
      <c r="E44">
        <v>54</v>
      </c>
      <c r="F44">
        <v>1563103.89</v>
      </c>
      <c r="G44">
        <v>254.34</v>
      </c>
      <c r="H44">
        <v>7362219.75</v>
      </c>
    </row>
    <row r="45" spans="1:8" x14ac:dyDescent="0.25">
      <c r="A45" s="2">
        <v>41487</v>
      </c>
      <c r="B45">
        <v>1073</v>
      </c>
      <c r="C45">
        <v>4.75</v>
      </c>
      <c r="D45">
        <v>38885.199999999997</v>
      </c>
      <c r="E45">
        <v>52</v>
      </c>
      <c r="F45">
        <v>2022030.63</v>
      </c>
      <c r="G45">
        <v>247</v>
      </c>
      <c r="H45">
        <v>9604644.4000000004</v>
      </c>
    </row>
    <row r="46" spans="1:8" x14ac:dyDescent="0.25">
      <c r="A46" s="2">
        <v>41518</v>
      </c>
      <c r="B46">
        <v>1106</v>
      </c>
      <c r="C46">
        <v>4.6100000000000003</v>
      </c>
      <c r="D46">
        <v>41461.24</v>
      </c>
      <c r="E46">
        <v>49</v>
      </c>
      <c r="F46">
        <v>2031600.84</v>
      </c>
      <c r="G46">
        <v>225.89</v>
      </c>
      <c r="H46">
        <v>9365679.5</v>
      </c>
    </row>
    <row r="47" spans="1:8" x14ac:dyDescent="0.25">
      <c r="A47" s="2">
        <v>41548</v>
      </c>
      <c r="B47">
        <v>1106</v>
      </c>
      <c r="C47">
        <v>4.6100000000000003</v>
      </c>
      <c r="D47">
        <v>37637.67</v>
      </c>
      <c r="E47">
        <v>57</v>
      </c>
      <c r="F47">
        <v>2145347.2200000002</v>
      </c>
      <c r="G47">
        <v>262.77</v>
      </c>
      <c r="H47">
        <v>9890050.5500000007</v>
      </c>
    </row>
    <row r="48" spans="1:8" x14ac:dyDescent="0.25">
      <c r="A48" s="2">
        <v>41579</v>
      </c>
      <c r="B48">
        <v>1107</v>
      </c>
      <c r="C48">
        <v>4.6100000000000003</v>
      </c>
      <c r="D48">
        <v>40318.46</v>
      </c>
      <c r="E48">
        <v>53</v>
      </c>
      <c r="F48">
        <v>2136878.2799999998</v>
      </c>
      <c r="G48">
        <v>244.33</v>
      </c>
      <c r="H48">
        <v>9851009.3300000001</v>
      </c>
    </row>
    <row r="49" spans="1:8" x14ac:dyDescent="0.25">
      <c r="A49" s="2">
        <v>41609</v>
      </c>
      <c r="B49">
        <v>1145</v>
      </c>
      <c r="C49">
        <v>4.45</v>
      </c>
      <c r="D49">
        <v>35733.480000000003</v>
      </c>
      <c r="E49">
        <v>50</v>
      </c>
      <c r="F49">
        <v>1786673.94</v>
      </c>
      <c r="G49">
        <v>222.5</v>
      </c>
      <c r="H49">
        <v>7950699.2999999998</v>
      </c>
    </row>
    <row r="50" spans="1:8" x14ac:dyDescent="0.25">
      <c r="A50" s="2">
        <v>41640</v>
      </c>
      <c r="B50">
        <v>1182</v>
      </c>
      <c r="C50">
        <v>4.3099999999999996</v>
      </c>
      <c r="D50">
        <v>28839.75</v>
      </c>
      <c r="E50">
        <v>60</v>
      </c>
      <c r="F50">
        <v>1730385.29</v>
      </c>
      <c r="G50">
        <v>258.60000000000002</v>
      </c>
      <c r="H50">
        <v>7457959.3499999996</v>
      </c>
    </row>
    <row r="51" spans="1:8" x14ac:dyDescent="0.25">
      <c r="A51" s="2">
        <v>41671</v>
      </c>
      <c r="B51">
        <v>1224</v>
      </c>
      <c r="C51">
        <v>4.17</v>
      </c>
      <c r="D51">
        <v>38479.449999999997</v>
      </c>
      <c r="E51">
        <v>58</v>
      </c>
      <c r="F51">
        <v>2231808.36</v>
      </c>
      <c r="G51">
        <v>241.86</v>
      </c>
      <c r="H51">
        <v>9306639.7799999993</v>
      </c>
    </row>
    <row r="52" spans="1:8" x14ac:dyDescent="0.25">
      <c r="A52" s="2">
        <v>41699</v>
      </c>
      <c r="B52">
        <v>1219</v>
      </c>
      <c r="C52">
        <v>4.18</v>
      </c>
      <c r="D52">
        <v>35648.26</v>
      </c>
      <c r="E52">
        <v>60</v>
      </c>
      <c r="F52">
        <v>2138895.8199999998</v>
      </c>
      <c r="G52">
        <v>250.8</v>
      </c>
      <c r="H52">
        <v>8940583.6099999994</v>
      </c>
    </row>
    <row r="53" spans="1:8" x14ac:dyDescent="0.25">
      <c r="A53" s="2">
        <v>41730</v>
      </c>
      <c r="B53">
        <v>1224</v>
      </c>
      <c r="C53">
        <v>4.17</v>
      </c>
      <c r="D53">
        <v>34580.61</v>
      </c>
      <c r="E53">
        <v>63</v>
      </c>
      <c r="F53">
        <v>2178578.52</v>
      </c>
      <c r="G53">
        <v>262.70999999999998</v>
      </c>
      <c r="H53">
        <v>9084672.0500000007</v>
      </c>
    </row>
    <row r="54" spans="1:8" x14ac:dyDescent="0.25">
      <c r="A54" s="2">
        <v>41760</v>
      </c>
      <c r="B54">
        <v>1191</v>
      </c>
      <c r="C54">
        <v>4.28</v>
      </c>
      <c r="D54">
        <v>30123.48</v>
      </c>
      <c r="E54">
        <v>67</v>
      </c>
      <c r="F54">
        <v>2018273.39</v>
      </c>
      <c r="G54">
        <v>286.76</v>
      </c>
      <c r="H54">
        <v>8638209.1199999992</v>
      </c>
    </row>
    <row r="55" spans="1:8" x14ac:dyDescent="0.25">
      <c r="A55" s="2">
        <v>41791</v>
      </c>
      <c r="B55">
        <v>1216</v>
      </c>
      <c r="C55">
        <v>4.1900000000000004</v>
      </c>
      <c r="D55">
        <v>28207.16</v>
      </c>
      <c r="E55">
        <v>65</v>
      </c>
      <c r="F55">
        <v>1833465.27</v>
      </c>
      <c r="G55">
        <v>272.35000000000002</v>
      </c>
      <c r="H55">
        <v>7682220.0300000003</v>
      </c>
    </row>
    <row r="56" spans="1:8" x14ac:dyDescent="0.25">
      <c r="A56" s="2">
        <v>41821</v>
      </c>
      <c r="B56">
        <v>1264</v>
      </c>
      <c r="C56">
        <v>4.03</v>
      </c>
      <c r="D56">
        <v>29066.9</v>
      </c>
      <c r="E56">
        <v>71</v>
      </c>
      <c r="F56">
        <v>2063749.82</v>
      </c>
      <c r="G56">
        <v>286.13</v>
      </c>
      <c r="H56">
        <v>8316912.0999999996</v>
      </c>
    </row>
    <row r="57" spans="1:8" x14ac:dyDescent="0.25">
      <c r="A57" s="2">
        <v>41852</v>
      </c>
      <c r="B57">
        <v>1272</v>
      </c>
      <c r="C57">
        <v>4.01</v>
      </c>
      <c r="D57">
        <v>24439.56</v>
      </c>
      <c r="E57">
        <v>68</v>
      </c>
      <c r="F57">
        <v>1661890.38</v>
      </c>
      <c r="G57">
        <v>272.68</v>
      </c>
      <c r="H57">
        <v>6664179.2199999997</v>
      </c>
    </row>
    <row r="58" spans="1:8" x14ac:dyDescent="0.25">
      <c r="A58" s="2">
        <v>41883</v>
      </c>
      <c r="B58">
        <v>1300</v>
      </c>
      <c r="C58">
        <v>3.92</v>
      </c>
      <c r="D58">
        <v>30598.52</v>
      </c>
      <c r="E58">
        <v>73</v>
      </c>
      <c r="F58">
        <v>2233692.08</v>
      </c>
      <c r="G58">
        <v>286.16000000000003</v>
      </c>
      <c r="H58">
        <v>8756072.4800000004</v>
      </c>
    </row>
    <row r="59" spans="1:8" x14ac:dyDescent="0.25">
      <c r="A59" s="2">
        <v>41913</v>
      </c>
      <c r="B59">
        <v>1321</v>
      </c>
      <c r="C59">
        <v>3.86</v>
      </c>
      <c r="D59">
        <v>39014.639999999999</v>
      </c>
      <c r="E59">
        <v>81</v>
      </c>
      <c r="F59">
        <v>3160185.85</v>
      </c>
      <c r="G59">
        <v>312.66000000000003</v>
      </c>
      <c r="H59">
        <v>12198317.34</v>
      </c>
    </row>
    <row r="60" spans="1:8" x14ac:dyDescent="0.25">
      <c r="A60" s="2">
        <v>41944</v>
      </c>
      <c r="B60">
        <v>1276</v>
      </c>
      <c r="C60">
        <v>4</v>
      </c>
      <c r="D60">
        <v>31789.93</v>
      </c>
      <c r="E60">
        <v>68</v>
      </c>
      <c r="F60">
        <v>2161714.9500000002</v>
      </c>
      <c r="G60">
        <v>272</v>
      </c>
      <c r="H60">
        <v>8646860.9600000009</v>
      </c>
    </row>
    <row r="61" spans="1:8" x14ac:dyDescent="0.25">
      <c r="A61" s="2">
        <v>41974</v>
      </c>
      <c r="B61">
        <v>1274</v>
      </c>
      <c r="C61">
        <v>4</v>
      </c>
      <c r="D61">
        <v>34534.379999999997</v>
      </c>
      <c r="E61">
        <v>68</v>
      </c>
      <c r="F61">
        <v>2348337.7200000002</v>
      </c>
      <c r="G61">
        <v>272</v>
      </c>
      <c r="H61">
        <v>9393351.3599999994</v>
      </c>
    </row>
    <row r="62" spans="1:8" x14ac:dyDescent="0.25">
      <c r="A62" s="2">
        <v>42005</v>
      </c>
      <c r="B62">
        <v>1322</v>
      </c>
      <c r="C62">
        <v>3.86</v>
      </c>
      <c r="D62">
        <v>31471.68</v>
      </c>
      <c r="E62">
        <v>65</v>
      </c>
      <c r="F62">
        <v>2045659.1</v>
      </c>
      <c r="G62">
        <v>250.9</v>
      </c>
      <c r="H62">
        <v>7896244.5099999998</v>
      </c>
    </row>
    <row r="63" spans="1:8" x14ac:dyDescent="0.25">
      <c r="A63" s="2">
        <v>42036</v>
      </c>
      <c r="B63">
        <v>1296</v>
      </c>
      <c r="C63">
        <v>3.94</v>
      </c>
      <c r="D63">
        <v>28460.78</v>
      </c>
      <c r="E63">
        <v>63</v>
      </c>
      <c r="F63">
        <v>1793029.43</v>
      </c>
      <c r="G63">
        <v>248.22</v>
      </c>
      <c r="H63">
        <v>7064534.8099999996</v>
      </c>
    </row>
    <row r="64" spans="1:8" x14ac:dyDescent="0.25">
      <c r="A64" s="2">
        <v>42064</v>
      </c>
      <c r="B64">
        <v>1282</v>
      </c>
      <c r="C64">
        <v>3.98</v>
      </c>
      <c r="D64">
        <v>28035.06</v>
      </c>
      <c r="E64">
        <v>72</v>
      </c>
      <c r="F64">
        <v>2018524.26</v>
      </c>
      <c r="G64">
        <v>286.56</v>
      </c>
      <c r="H64">
        <v>8033726.79</v>
      </c>
    </row>
    <row r="65" spans="1:8" x14ac:dyDescent="0.25">
      <c r="A65" s="2">
        <v>42095</v>
      </c>
      <c r="B65">
        <v>1327</v>
      </c>
      <c r="C65">
        <v>3.84</v>
      </c>
      <c r="D65">
        <v>32916.410000000003</v>
      </c>
      <c r="E65">
        <v>70</v>
      </c>
      <c r="F65">
        <v>2304148.9</v>
      </c>
      <c r="G65">
        <v>268.8</v>
      </c>
      <c r="H65">
        <v>8847931.0099999998</v>
      </c>
    </row>
    <row r="66" spans="1:8" x14ac:dyDescent="0.25">
      <c r="A66" s="2">
        <v>42125</v>
      </c>
      <c r="B66">
        <v>1327</v>
      </c>
      <c r="C66">
        <v>3.84</v>
      </c>
      <c r="D66">
        <v>27576.21</v>
      </c>
      <c r="E66">
        <v>69</v>
      </c>
      <c r="F66">
        <v>1902758.82</v>
      </c>
      <c r="G66">
        <v>264.95999999999998</v>
      </c>
      <c r="H66">
        <v>7306592.5999999996</v>
      </c>
    </row>
    <row r="67" spans="1:8" x14ac:dyDescent="0.25">
      <c r="A67" s="2">
        <v>42156</v>
      </c>
      <c r="B67">
        <v>1385</v>
      </c>
      <c r="C67">
        <v>3.68</v>
      </c>
      <c r="D67">
        <v>27077.31</v>
      </c>
      <c r="E67">
        <v>80</v>
      </c>
      <c r="F67">
        <v>2166184.9700000002</v>
      </c>
      <c r="G67">
        <v>294.39999999999998</v>
      </c>
      <c r="H67">
        <v>7971560.0599999996</v>
      </c>
    </row>
    <row r="68" spans="1:8" x14ac:dyDescent="0.25">
      <c r="A68" s="2">
        <v>42186</v>
      </c>
      <c r="B68">
        <v>1371</v>
      </c>
      <c r="C68">
        <v>3.72</v>
      </c>
      <c r="D68">
        <v>26254.71</v>
      </c>
      <c r="E68">
        <v>64</v>
      </c>
      <c r="F68">
        <v>1680301.48</v>
      </c>
      <c r="G68">
        <v>238.08</v>
      </c>
      <c r="H68">
        <v>6250721.3600000003</v>
      </c>
    </row>
    <row r="69" spans="1:8" x14ac:dyDescent="0.25">
      <c r="A69" s="2">
        <v>42217</v>
      </c>
      <c r="B69">
        <v>1448</v>
      </c>
      <c r="C69">
        <v>3.52</v>
      </c>
      <c r="D69">
        <v>20588.150000000001</v>
      </c>
      <c r="E69">
        <v>66</v>
      </c>
      <c r="F69">
        <v>1358817.93</v>
      </c>
      <c r="G69">
        <v>232.32</v>
      </c>
      <c r="H69">
        <v>4783039.01</v>
      </c>
    </row>
    <row r="70" spans="1:8" x14ac:dyDescent="0.25">
      <c r="A70" s="2">
        <v>42248</v>
      </c>
      <c r="B70">
        <v>1540</v>
      </c>
      <c r="C70">
        <v>3.31</v>
      </c>
      <c r="D70">
        <v>31859.65</v>
      </c>
      <c r="E70">
        <v>77</v>
      </c>
      <c r="F70">
        <v>2453193.31</v>
      </c>
      <c r="G70">
        <v>254.87</v>
      </c>
      <c r="H70">
        <v>8120069</v>
      </c>
    </row>
    <row r="71" spans="1:8" x14ac:dyDescent="0.25">
      <c r="A71" s="2">
        <v>42278</v>
      </c>
      <c r="B71">
        <v>1532</v>
      </c>
      <c r="C71">
        <v>3.33</v>
      </c>
      <c r="D71">
        <v>27927.67</v>
      </c>
      <c r="E71">
        <v>79</v>
      </c>
      <c r="F71">
        <v>2206285.58</v>
      </c>
      <c r="G71">
        <v>263.07</v>
      </c>
      <c r="H71">
        <v>7346932.1500000004</v>
      </c>
    </row>
    <row r="72" spans="1:8" x14ac:dyDescent="0.25">
      <c r="A72" s="2">
        <v>42309</v>
      </c>
      <c r="B72">
        <v>1534</v>
      </c>
      <c r="C72">
        <v>3.32</v>
      </c>
      <c r="D72">
        <v>25532.67</v>
      </c>
      <c r="E72">
        <v>84</v>
      </c>
      <c r="F72">
        <v>2144744.02</v>
      </c>
      <c r="G72">
        <v>278.88</v>
      </c>
      <c r="H72">
        <v>7120551.0099999998</v>
      </c>
    </row>
    <row r="73" spans="1:8" x14ac:dyDescent="0.25">
      <c r="A73" s="2">
        <v>42339</v>
      </c>
      <c r="B73">
        <v>1495</v>
      </c>
      <c r="C73">
        <v>3.41</v>
      </c>
      <c r="D73">
        <v>34110.32</v>
      </c>
      <c r="E73">
        <v>80</v>
      </c>
      <c r="F73">
        <v>2728825.89</v>
      </c>
      <c r="G73">
        <v>272.8</v>
      </c>
      <c r="H73">
        <v>9305295.3000000007</v>
      </c>
    </row>
    <row r="74" spans="1:8" x14ac:dyDescent="0.25">
      <c r="A74" s="2">
        <v>42370</v>
      </c>
      <c r="B74">
        <v>1566</v>
      </c>
      <c r="C74">
        <v>3.26</v>
      </c>
      <c r="D74">
        <v>37186.660000000003</v>
      </c>
      <c r="E74">
        <v>78</v>
      </c>
      <c r="F74">
        <v>2900559.6</v>
      </c>
      <c r="G74">
        <v>254.28</v>
      </c>
      <c r="H74">
        <v>9455823.9000000004</v>
      </c>
    </row>
    <row r="75" spans="1:8" x14ac:dyDescent="0.25">
      <c r="A75" s="2">
        <v>42401</v>
      </c>
      <c r="B75">
        <v>1532</v>
      </c>
      <c r="C75">
        <v>3.33</v>
      </c>
      <c r="D75">
        <v>26219.82</v>
      </c>
      <c r="E75">
        <v>84</v>
      </c>
      <c r="F75">
        <v>2202465.04</v>
      </c>
      <c r="G75">
        <v>279.72000000000003</v>
      </c>
      <c r="H75">
        <v>7334208.0499999998</v>
      </c>
    </row>
    <row r="76" spans="1:8" x14ac:dyDescent="0.25">
      <c r="A76" s="2">
        <v>42430</v>
      </c>
      <c r="B76">
        <v>1616</v>
      </c>
      <c r="C76">
        <v>3.16</v>
      </c>
      <c r="D76">
        <v>34986.6</v>
      </c>
      <c r="E76">
        <v>88</v>
      </c>
      <c r="F76">
        <v>3078821.01</v>
      </c>
      <c r="G76">
        <v>278.08</v>
      </c>
      <c r="H76">
        <v>9729073.7300000004</v>
      </c>
    </row>
    <row r="77" spans="1:8" x14ac:dyDescent="0.25">
      <c r="A77" s="2">
        <v>42461</v>
      </c>
      <c r="B77">
        <v>1600</v>
      </c>
      <c r="C77">
        <v>3.19</v>
      </c>
      <c r="D77">
        <v>32250.31</v>
      </c>
      <c r="E77">
        <v>85</v>
      </c>
      <c r="F77">
        <v>2741276.44</v>
      </c>
      <c r="G77">
        <v>271.14999999999998</v>
      </c>
      <c r="H77">
        <v>8744671.5600000005</v>
      </c>
    </row>
    <row r="78" spans="1:8" x14ac:dyDescent="0.25">
      <c r="A78" s="2">
        <v>42491</v>
      </c>
      <c r="B78">
        <v>1632</v>
      </c>
      <c r="C78">
        <v>3.12</v>
      </c>
      <c r="D78">
        <v>26849.75</v>
      </c>
      <c r="E78">
        <v>84</v>
      </c>
      <c r="F78">
        <v>2255379.2400000002</v>
      </c>
      <c r="G78">
        <v>262.08</v>
      </c>
      <c r="H78">
        <v>7036782.4800000004</v>
      </c>
    </row>
    <row r="79" spans="1:8" x14ac:dyDescent="0.25">
      <c r="A79" s="2">
        <v>42522</v>
      </c>
      <c r="B79">
        <v>1698</v>
      </c>
      <c r="C79">
        <v>3</v>
      </c>
      <c r="D79">
        <v>37905.72</v>
      </c>
      <c r="E79">
        <v>83</v>
      </c>
      <c r="F79">
        <v>3146174.43</v>
      </c>
      <c r="G79">
        <v>249</v>
      </c>
      <c r="H79">
        <v>9438524.2799999993</v>
      </c>
    </row>
    <row r="80" spans="1:8" x14ac:dyDescent="0.25">
      <c r="A80" s="2">
        <v>42552</v>
      </c>
      <c r="B80">
        <v>1645</v>
      </c>
      <c r="C80">
        <v>3.1</v>
      </c>
      <c r="D80">
        <v>31498.99</v>
      </c>
      <c r="E80">
        <v>78</v>
      </c>
      <c r="F80">
        <v>2456921.44</v>
      </c>
      <c r="G80">
        <v>241.8</v>
      </c>
      <c r="H80">
        <v>7616455.7800000003</v>
      </c>
    </row>
    <row r="81" spans="1:8" x14ac:dyDescent="0.25">
      <c r="A81" s="2">
        <v>42583</v>
      </c>
      <c r="B81">
        <v>1661</v>
      </c>
      <c r="C81">
        <v>3.07</v>
      </c>
      <c r="D81">
        <v>32254.97</v>
      </c>
      <c r="E81">
        <v>85</v>
      </c>
      <c r="F81">
        <v>2741672.24</v>
      </c>
      <c r="G81">
        <v>260.95</v>
      </c>
      <c r="H81">
        <v>8416934.4199999999</v>
      </c>
    </row>
    <row r="82" spans="1:8" x14ac:dyDescent="0.25">
      <c r="A82" s="2">
        <v>42614</v>
      </c>
      <c r="B82">
        <v>1658</v>
      </c>
      <c r="C82">
        <v>3.08</v>
      </c>
      <c r="D82">
        <v>32910.589999999997</v>
      </c>
      <c r="E82">
        <v>81</v>
      </c>
      <c r="F82">
        <v>2665757.4700000002</v>
      </c>
      <c r="G82">
        <v>249.48</v>
      </c>
      <c r="H82">
        <v>8210533.9900000002</v>
      </c>
    </row>
    <row r="83" spans="1:8" x14ac:dyDescent="0.25">
      <c r="A83" s="2">
        <v>42644</v>
      </c>
      <c r="B83">
        <v>1644</v>
      </c>
      <c r="C83">
        <v>3.1</v>
      </c>
      <c r="D83">
        <v>38382.370000000003</v>
      </c>
      <c r="E83">
        <v>70</v>
      </c>
      <c r="F83">
        <v>2686765.59</v>
      </c>
      <c r="G83">
        <v>217</v>
      </c>
      <c r="H83">
        <v>8328974.29</v>
      </c>
    </row>
    <row r="84" spans="1:8" x14ac:dyDescent="0.25">
      <c r="A84" s="2">
        <v>42675</v>
      </c>
      <c r="B84">
        <v>1715</v>
      </c>
      <c r="C84">
        <v>2.97</v>
      </c>
      <c r="D84">
        <v>34932.89</v>
      </c>
      <c r="E84">
        <v>73</v>
      </c>
      <c r="F84">
        <v>2550100.66</v>
      </c>
      <c r="G84">
        <v>216.81</v>
      </c>
      <c r="H84">
        <v>7573799.8799999999</v>
      </c>
    </row>
    <row r="85" spans="1:8" x14ac:dyDescent="0.25">
      <c r="A85" s="2">
        <v>42705</v>
      </c>
      <c r="B85">
        <v>1748</v>
      </c>
      <c r="C85">
        <v>2.92</v>
      </c>
      <c r="D85">
        <v>31529.439999999999</v>
      </c>
      <c r="E85">
        <v>83</v>
      </c>
      <c r="F85">
        <v>2616943.62</v>
      </c>
      <c r="G85">
        <v>242.36</v>
      </c>
      <c r="H85">
        <v>7641475.0800000001</v>
      </c>
    </row>
    <row r="86" spans="1:8" x14ac:dyDescent="0.25">
      <c r="A86" s="2">
        <v>42736</v>
      </c>
      <c r="B86">
        <v>1706</v>
      </c>
      <c r="C86">
        <v>2.99</v>
      </c>
      <c r="D86">
        <v>37120.36</v>
      </c>
      <c r="E86">
        <v>72</v>
      </c>
      <c r="F86">
        <v>2672666.2799999998</v>
      </c>
      <c r="G86">
        <v>215.28</v>
      </c>
      <c r="H86">
        <v>7991271.0999999996</v>
      </c>
    </row>
    <row r="87" spans="1:8" x14ac:dyDescent="0.25">
      <c r="A87" s="2">
        <v>42767</v>
      </c>
      <c r="B87">
        <v>1729</v>
      </c>
      <c r="C87">
        <v>2.95</v>
      </c>
      <c r="D87">
        <v>30424.13</v>
      </c>
      <c r="E87">
        <v>78</v>
      </c>
      <c r="F87">
        <v>2373081.9500000002</v>
      </c>
      <c r="G87">
        <v>230.1</v>
      </c>
      <c r="H87">
        <v>7000592.3099999996</v>
      </c>
    </row>
    <row r="88" spans="1:8" x14ac:dyDescent="0.25">
      <c r="A88" s="2">
        <v>42795</v>
      </c>
      <c r="B88">
        <v>1747</v>
      </c>
      <c r="C88">
        <v>2.92</v>
      </c>
      <c r="D88">
        <v>31056.33</v>
      </c>
      <c r="E88">
        <v>91</v>
      </c>
      <c r="F88">
        <v>2826125.58</v>
      </c>
      <c r="G88">
        <v>265.72000000000003</v>
      </c>
      <c r="H88">
        <v>8252288.0099999998</v>
      </c>
    </row>
    <row r="89" spans="1:8" x14ac:dyDescent="0.25">
      <c r="A89" s="2">
        <v>42826</v>
      </c>
      <c r="B89">
        <v>1724</v>
      </c>
      <c r="C89">
        <v>2.96</v>
      </c>
      <c r="D89">
        <v>29784.74</v>
      </c>
      <c r="E89">
        <v>73</v>
      </c>
      <c r="F89">
        <v>2174286.17</v>
      </c>
      <c r="G89">
        <v>216.08</v>
      </c>
      <c r="H89">
        <v>6435886.6200000001</v>
      </c>
    </row>
    <row r="90" spans="1:8" x14ac:dyDescent="0.25">
      <c r="A90" s="2">
        <v>42856</v>
      </c>
      <c r="B90">
        <v>1730</v>
      </c>
      <c r="C90">
        <v>2.95</v>
      </c>
      <c r="D90">
        <v>32119.09</v>
      </c>
      <c r="E90">
        <v>76</v>
      </c>
      <c r="F90">
        <v>2441050.85</v>
      </c>
      <c r="G90">
        <v>224.2</v>
      </c>
      <c r="H90">
        <v>7201099.9800000004</v>
      </c>
    </row>
    <row r="91" spans="1:8" x14ac:dyDescent="0.25">
      <c r="A91" s="2">
        <v>42887</v>
      </c>
      <c r="B91">
        <v>1741</v>
      </c>
      <c r="C91">
        <v>2.93</v>
      </c>
      <c r="D91">
        <v>36107.519999999997</v>
      </c>
      <c r="E91">
        <v>78</v>
      </c>
      <c r="F91">
        <v>2816386.51</v>
      </c>
      <c r="G91">
        <v>228.54</v>
      </c>
      <c r="H91">
        <v>8252012.6200000001</v>
      </c>
    </row>
    <row r="92" spans="1:8" x14ac:dyDescent="0.25">
      <c r="A92" s="2">
        <v>42917</v>
      </c>
      <c r="B92">
        <v>1666</v>
      </c>
      <c r="C92">
        <v>3.06</v>
      </c>
      <c r="D92">
        <v>29673.4</v>
      </c>
      <c r="E92">
        <v>70</v>
      </c>
      <c r="F92">
        <v>2077137.78</v>
      </c>
      <c r="G92">
        <v>214.2</v>
      </c>
      <c r="H92">
        <v>6356042.2800000003</v>
      </c>
    </row>
    <row r="93" spans="1:8" x14ac:dyDescent="0.25">
      <c r="A93" s="2">
        <v>42948</v>
      </c>
      <c r="B93">
        <v>1675</v>
      </c>
      <c r="C93">
        <v>3.04</v>
      </c>
      <c r="D93">
        <v>29492.94</v>
      </c>
      <c r="E93">
        <v>68</v>
      </c>
      <c r="F93">
        <v>2005519.96</v>
      </c>
      <c r="G93">
        <v>206.72</v>
      </c>
      <c r="H93">
        <v>6096780.5599999996</v>
      </c>
    </row>
    <row r="94" spans="1:8" x14ac:dyDescent="0.25">
      <c r="A94" s="2">
        <v>42979</v>
      </c>
      <c r="B94">
        <v>1684</v>
      </c>
      <c r="C94">
        <v>3.03</v>
      </c>
      <c r="D94">
        <v>30182.85</v>
      </c>
      <c r="E94">
        <v>74</v>
      </c>
      <c r="F94">
        <v>2233530.85</v>
      </c>
      <c r="G94">
        <v>224.22</v>
      </c>
      <c r="H94">
        <v>6767598.6299999999</v>
      </c>
    </row>
    <row r="95" spans="1:8" x14ac:dyDescent="0.25">
      <c r="A95" s="2">
        <v>43009</v>
      </c>
      <c r="B95">
        <v>1710</v>
      </c>
      <c r="C95">
        <v>2.98</v>
      </c>
      <c r="D95">
        <v>28999.81</v>
      </c>
      <c r="E95">
        <v>68</v>
      </c>
      <c r="F95">
        <v>1971986.88</v>
      </c>
      <c r="G95">
        <v>202.64</v>
      </c>
      <c r="H95">
        <v>5876521.5</v>
      </c>
    </row>
    <row r="96" spans="1:8" x14ac:dyDescent="0.25">
      <c r="A96" s="2">
        <v>43040</v>
      </c>
      <c r="B96">
        <v>1700</v>
      </c>
      <c r="C96">
        <v>3</v>
      </c>
      <c r="D96">
        <v>33742.660000000003</v>
      </c>
      <c r="E96">
        <v>73</v>
      </c>
      <c r="F96">
        <v>2463214.52</v>
      </c>
      <c r="G96">
        <v>219</v>
      </c>
      <c r="H96">
        <v>7389642.54</v>
      </c>
    </row>
    <row r="97" spans="1:12" x14ac:dyDescent="0.25">
      <c r="A97" s="2">
        <v>43070</v>
      </c>
      <c r="B97">
        <v>1709</v>
      </c>
      <c r="C97">
        <v>2.98</v>
      </c>
      <c r="D97">
        <v>28583.59</v>
      </c>
      <c r="E97">
        <v>73</v>
      </c>
      <c r="F97">
        <v>2086602.11</v>
      </c>
      <c r="G97">
        <v>217.54</v>
      </c>
      <c r="H97">
        <v>6218074.1699999999</v>
      </c>
    </row>
    <row r="98" spans="1:12" x14ac:dyDescent="0.25">
      <c r="A98" s="2">
        <v>43101</v>
      </c>
      <c r="B98">
        <v>1721</v>
      </c>
      <c r="C98">
        <v>2.96</v>
      </c>
      <c r="D98">
        <v>26368.62</v>
      </c>
      <c r="E98">
        <v>74</v>
      </c>
      <c r="F98">
        <v>1951278.25</v>
      </c>
      <c r="G98">
        <v>219.04</v>
      </c>
      <c r="H98">
        <v>5775782.5199999996</v>
      </c>
    </row>
    <row r="99" spans="1:12" x14ac:dyDescent="0.25">
      <c r="A99" s="2">
        <v>43132</v>
      </c>
      <c r="B99">
        <v>1724</v>
      </c>
      <c r="C99">
        <v>2.96</v>
      </c>
      <c r="D99">
        <v>24542.55</v>
      </c>
      <c r="E99">
        <v>71</v>
      </c>
      <c r="F99">
        <v>1742521.32</v>
      </c>
      <c r="G99">
        <v>210.16</v>
      </c>
      <c r="H99">
        <v>5157862.3099999996</v>
      </c>
    </row>
    <row r="100" spans="1:12" x14ac:dyDescent="0.25">
      <c r="A100" s="2">
        <v>43160</v>
      </c>
      <c r="B100">
        <v>1748</v>
      </c>
      <c r="C100">
        <v>2.92</v>
      </c>
      <c r="D100">
        <v>35345.57</v>
      </c>
      <c r="E100">
        <v>64</v>
      </c>
      <c r="F100">
        <v>2262116.5099999998</v>
      </c>
      <c r="G100">
        <v>186.88</v>
      </c>
      <c r="H100">
        <v>6605380.1200000001</v>
      </c>
    </row>
    <row r="101" spans="1:12" x14ac:dyDescent="0.25">
      <c r="A101" s="2">
        <v>43191</v>
      </c>
      <c r="B101">
        <v>1621</v>
      </c>
      <c r="C101">
        <v>3.15</v>
      </c>
      <c r="D101">
        <v>27019.78</v>
      </c>
      <c r="E101">
        <v>69</v>
      </c>
      <c r="F101">
        <v>1864365.11</v>
      </c>
      <c r="G101">
        <v>217.35</v>
      </c>
      <c r="H101">
        <v>5872749.1799999997</v>
      </c>
    </row>
    <row r="102" spans="1:12" x14ac:dyDescent="0.25">
      <c r="A102" s="2">
        <v>43221</v>
      </c>
      <c r="B102">
        <v>1698</v>
      </c>
      <c r="C102">
        <v>3</v>
      </c>
      <c r="D102">
        <v>26854.31</v>
      </c>
      <c r="E102">
        <v>78</v>
      </c>
      <c r="F102">
        <v>2094636.53</v>
      </c>
      <c r="G102">
        <v>234</v>
      </c>
      <c r="H102">
        <v>6283908.54</v>
      </c>
    </row>
    <row r="103" spans="1:12" x14ac:dyDescent="0.25">
      <c r="A103" s="2">
        <v>43252</v>
      </c>
      <c r="B103">
        <v>1723</v>
      </c>
      <c r="C103">
        <v>2.96</v>
      </c>
      <c r="D103">
        <v>31096.59</v>
      </c>
      <c r="E103">
        <v>78</v>
      </c>
      <c r="F103">
        <v>2425533.75</v>
      </c>
      <c r="G103">
        <v>230.88</v>
      </c>
      <c r="H103">
        <v>7179580.7000000002</v>
      </c>
    </row>
    <row r="104" spans="1:12" x14ac:dyDescent="0.25">
      <c r="A104" s="2">
        <v>43282</v>
      </c>
      <c r="B104">
        <v>1713</v>
      </c>
      <c r="C104">
        <v>2.98</v>
      </c>
      <c r="D104">
        <v>32673.08</v>
      </c>
      <c r="E104">
        <v>77</v>
      </c>
      <c r="F104">
        <v>2515827.3199999998</v>
      </c>
      <c r="G104">
        <v>229.46</v>
      </c>
      <c r="H104">
        <v>7497164.9400000004</v>
      </c>
    </row>
    <row r="105" spans="1:12" x14ac:dyDescent="0.25">
      <c r="A105" s="2">
        <v>43313</v>
      </c>
      <c r="B105">
        <v>1729</v>
      </c>
      <c r="C105">
        <v>2.95</v>
      </c>
      <c r="D105">
        <v>32035.919999999998</v>
      </c>
      <c r="E105">
        <v>81</v>
      </c>
      <c r="F105">
        <v>2594909.85</v>
      </c>
      <c r="G105">
        <v>238.95</v>
      </c>
      <c r="H105">
        <v>7654983.0800000001</v>
      </c>
      <c r="K105">
        <v>1</v>
      </c>
      <c r="L105">
        <f t="shared" ref="L105:L118" si="0">G107</f>
        <v>266.8</v>
      </c>
    </row>
    <row r="106" spans="1:12" x14ac:dyDescent="0.25">
      <c r="A106" s="2">
        <v>43344</v>
      </c>
      <c r="B106">
        <v>1762</v>
      </c>
      <c r="C106">
        <v>2.89</v>
      </c>
      <c r="D106">
        <v>31089.97</v>
      </c>
      <c r="E106">
        <v>73</v>
      </c>
      <c r="F106">
        <v>2269568.0299999998</v>
      </c>
      <c r="G106">
        <v>210.97</v>
      </c>
      <c r="H106">
        <v>6559050.9699999997</v>
      </c>
      <c r="K106">
        <v>2</v>
      </c>
      <c r="L106">
        <f t="shared" si="0"/>
        <v>255.43</v>
      </c>
    </row>
    <row r="107" spans="1:12" x14ac:dyDescent="0.25">
      <c r="A107" s="2">
        <v>43374</v>
      </c>
      <c r="B107">
        <v>1756</v>
      </c>
      <c r="C107">
        <v>2.9</v>
      </c>
      <c r="D107">
        <v>29770.63</v>
      </c>
      <c r="E107">
        <v>92</v>
      </c>
      <c r="F107">
        <v>2738898.3</v>
      </c>
      <c r="G107">
        <v>266.8</v>
      </c>
      <c r="H107">
        <v>7942804.0800000001</v>
      </c>
      <c r="K107">
        <v>3</v>
      </c>
      <c r="L107">
        <f t="shared" si="0"/>
        <v>234.9</v>
      </c>
    </row>
    <row r="108" spans="1:12" x14ac:dyDescent="0.25">
      <c r="A108" s="2">
        <v>43405</v>
      </c>
      <c r="B108">
        <v>1778</v>
      </c>
      <c r="C108">
        <v>2.87</v>
      </c>
      <c r="D108">
        <v>29732.39</v>
      </c>
      <c r="E108">
        <v>89</v>
      </c>
      <c r="F108">
        <v>2646182.94</v>
      </c>
      <c r="G108">
        <v>255.43</v>
      </c>
      <c r="H108">
        <v>7594544.3799999999</v>
      </c>
      <c r="K108">
        <v>4</v>
      </c>
      <c r="L108">
        <f t="shared" si="0"/>
        <v>272.60000000000002</v>
      </c>
    </row>
    <row r="109" spans="1:12" x14ac:dyDescent="0.25">
      <c r="A109" s="2">
        <v>43435</v>
      </c>
      <c r="B109">
        <v>1760</v>
      </c>
      <c r="C109">
        <v>2.9</v>
      </c>
      <c r="D109">
        <v>29300.5</v>
      </c>
      <c r="E109">
        <v>81</v>
      </c>
      <c r="F109">
        <v>2373340.2599999998</v>
      </c>
      <c r="G109">
        <v>234.9</v>
      </c>
      <c r="H109">
        <v>6882687.4500000002</v>
      </c>
      <c r="K109">
        <v>5</v>
      </c>
      <c r="L109">
        <f t="shared" si="0"/>
        <v>276.48</v>
      </c>
    </row>
    <row r="110" spans="1:12" x14ac:dyDescent="0.25">
      <c r="A110" s="2">
        <v>43466</v>
      </c>
      <c r="B110">
        <v>1759</v>
      </c>
      <c r="C110">
        <v>2.9</v>
      </c>
      <c r="D110">
        <v>34756.71</v>
      </c>
      <c r="E110">
        <v>94</v>
      </c>
      <c r="F110">
        <v>3267130.56</v>
      </c>
      <c r="G110">
        <v>272.60000000000002</v>
      </c>
      <c r="H110">
        <v>9474679.1500000004</v>
      </c>
      <c r="K110">
        <v>6</v>
      </c>
      <c r="L110">
        <f t="shared" si="0"/>
        <v>273.60000000000002</v>
      </c>
    </row>
    <row r="111" spans="1:12" x14ac:dyDescent="0.25">
      <c r="A111" s="2">
        <v>43497</v>
      </c>
      <c r="B111">
        <v>1768</v>
      </c>
      <c r="C111">
        <v>2.88</v>
      </c>
      <c r="D111">
        <v>25818.59</v>
      </c>
      <c r="E111">
        <v>96</v>
      </c>
      <c r="F111">
        <v>2478584.27</v>
      </c>
      <c r="G111">
        <v>276.48</v>
      </c>
      <c r="H111">
        <v>7138323.7599999998</v>
      </c>
      <c r="K111">
        <v>7</v>
      </c>
      <c r="L111">
        <f t="shared" si="0"/>
        <v>285.18</v>
      </c>
    </row>
    <row r="112" spans="1:12" x14ac:dyDescent="0.25">
      <c r="A112" s="2">
        <v>43525</v>
      </c>
      <c r="B112">
        <v>1769</v>
      </c>
      <c r="C112">
        <v>2.88</v>
      </c>
      <c r="D112">
        <v>32724.39</v>
      </c>
      <c r="E112">
        <v>95</v>
      </c>
      <c r="F112">
        <v>3108817.42</v>
      </c>
      <c r="G112">
        <v>273.60000000000002</v>
      </c>
      <c r="H112">
        <v>8953393.0999999996</v>
      </c>
      <c r="K112">
        <v>8</v>
      </c>
      <c r="L112">
        <f t="shared" si="0"/>
        <v>275.52</v>
      </c>
    </row>
    <row r="113" spans="1:12" x14ac:dyDescent="0.25">
      <c r="A113" s="2">
        <v>43556</v>
      </c>
      <c r="B113">
        <v>1755</v>
      </c>
      <c r="C113">
        <v>2.91</v>
      </c>
      <c r="D113">
        <v>27821.35</v>
      </c>
      <c r="E113">
        <v>98</v>
      </c>
      <c r="F113">
        <v>2726491.87</v>
      </c>
      <c r="G113">
        <v>285.18</v>
      </c>
      <c r="H113">
        <v>7934092.5899999999</v>
      </c>
      <c r="K113">
        <v>9</v>
      </c>
      <c r="L113">
        <f t="shared" si="0"/>
        <v>229.89</v>
      </c>
    </row>
    <row r="114" spans="1:12" x14ac:dyDescent="0.25">
      <c r="A114" s="2">
        <v>43586</v>
      </c>
      <c r="B114">
        <v>1776</v>
      </c>
      <c r="C114">
        <v>2.87</v>
      </c>
      <c r="D114">
        <v>30163.85</v>
      </c>
      <c r="E114">
        <v>96</v>
      </c>
      <c r="F114">
        <v>2895729.93</v>
      </c>
      <c r="G114">
        <v>275.52</v>
      </c>
      <c r="H114">
        <v>8310743.9500000002</v>
      </c>
      <c r="K114">
        <v>10</v>
      </c>
      <c r="L114">
        <f t="shared" si="0"/>
        <v>249.83</v>
      </c>
    </row>
    <row r="115" spans="1:12" x14ac:dyDescent="0.25">
      <c r="A115" s="2">
        <v>43617</v>
      </c>
      <c r="B115">
        <v>1755</v>
      </c>
      <c r="C115">
        <v>2.91</v>
      </c>
      <c r="D115">
        <v>30032.59</v>
      </c>
      <c r="E115">
        <v>79</v>
      </c>
      <c r="F115">
        <v>2372574.94</v>
      </c>
      <c r="G115">
        <v>229.89</v>
      </c>
      <c r="H115">
        <v>6904192.1200000001</v>
      </c>
      <c r="K115">
        <v>11</v>
      </c>
      <c r="L115">
        <f t="shared" si="0"/>
        <v>240.7</v>
      </c>
    </row>
    <row r="116" spans="1:12" x14ac:dyDescent="0.25">
      <c r="A116" s="2">
        <v>43647</v>
      </c>
      <c r="B116">
        <v>1692</v>
      </c>
      <c r="C116">
        <v>3.01</v>
      </c>
      <c r="D116">
        <v>29331.26</v>
      </c>
      <c r="E116">
        <v>83</v>
      </c>
      <c r="F116">
        <v>2434494.2799999998</v>
      </c>
      <c r="G116">
        <v>249.83</v>
      </c>
      <c r="H116">
        <v>7327828.6900000004</v>
      </c>
      <c r="K116">
        <v>12</v>
      </c>
      <c r="L116">
        <f t="shared" si="0"/>
        <v>229.89</v>
      </c>
    </row>
    <row r="117" spans="1:12" x14ac:dyDescent="0.25">
      <c r="A117" s="2">
        <v>43678</v>
      </c>
      <c r="B117">
        <v>1760</v>
      </c>
      <c r="C117">
        <v>2.9</v>
      </c>
      <c r="D117">
        <v>34966.980000000003</v>
      </c>
      <c r="E117">
        <v>83</v>
      </c>
      <c r="F117">
        <v>2902259.58</v>
      </c>
      <c r="G117">
        <v>240.7</v>
      </c>
      <c r="H117">
        <v>8416552.0899999999</v>
      </c>
      <c r="K117">
        <v>13</v>
      </c>
      <c r="L117">
        <f t="shared" si="0"/>
        <v>243.6</v>
      </c>
    </row>
    <row r="118" spans="1:12" x14ac:dyDescent="0.25">
      <c r="A118" s="2">
        <v>43709</v>
      </c>
      <c r="B118">
        <v>1754</v>
      </c>
      <c r="C118">
        <v>2.91</v>
      </c>
      <c r="D118">
        <v>34231.800000000003</v>
      </c>
      <c r="E118">
        <v>79</v>
      </c>
      <c r="F118">
        <v>2704312.24</v>
      </c>
      <c r="G118">
        <v>229.89</v>
      </c>
      <c r="H118">
        <v>7869548.5</v>
      </c>
      <c r="K118">
        <v>14</v>
      </c>
      <c r="L118">
        <f t="shared" si="0"/>
        <v>242.36</v>
      </c>
    </row>
    <row r="119" spans="1:12" x14ac:dyDescent="0.25">
      <c r="A119" s="2">
        <v>43739</v>
      </c>
      <c r="B119">
        <v>1760</v>
      </c>
      <c r="C119">
        <v>2.9</v>
      </c>
      <c r="D119">
        <v>36332.730000000003</v>
      </c>
      <c r="E119">
        <v>84</v>
      </c>
      <c r="F119">
        <v>3051949.34</v>
      </c>
      <c r="G119">
        <v>243.6</v>
      </c>
      <c r="H119">
        <v>8850653.0299999993</v>
      </c>
      <c r="K119">
        <v>15</v>
      </c>
      <c r="L119">
        <f>G121</f>
        <v>258.86</v>
      </c>
    </row>
    <row r="120" spans="1:12" x14ac:dyDescent="0.25">
      <c r="A120" s="2">
        <v>43770</v>
      </c>
      <c r="B120">
        <v>1748</v>
      </c>
      <c r="C120">
        <v>2.92</v>
      </c>
      <c r="D120">
        <v>32432.6</v>
      </c>
      <c r="E120">
        <v>83</v>
      </c>
      <c r="F120">
        <v>2691905.46</v>
      </c>
      <c r="G120">
        <v>242.36</v>
      </c>
      <c r="H120">
        <v>7860364.9400000004</v>
      </c>
      <c r="I120">
        <f>SUM(H119:H121)</f>
        <v>25976003.07</v>
      </c>
    </row>
    <row r="121" spans="1:12" x14ac:dyDescent="0.25">
      <c r="A121" s="2">
        <v>43800</v>
      </c>
      <c r="B121">
        <v>1692</v>
      </c>
      <c r="C121">
        <v>3.01</v>
      </c>
      <c r="D121">
        <v>35791.49</v>
      </c>
      <c r="E121">
        <v>86</v>
      </c>
      <c r="F121">
        <v>3078068.16</v>
      </c>
      <c r="G121">
        <v>258.86</v>
      </c>
      <c r="H121">
        <v>9264985.0999999996</v>
      </c>
      <c r="K121">
        <v>16</v>
      </c>
      <c r="L121">
        <f>Sheet1!$B$17+ATEC_SUMMARY!K121*Sheet1!$B$18</f>
        <v>242.23761904761903</v>
      </c>
    </row>
    <row r="122" spans="1:12" x14ac:dyDescent="0.25">
      <c r="A122" s="2">
        <v>43831</v>
      </c>
      <c r="B122">
        <v>1644</v>
      </c>
      <c r="C122">
        <v>3.1</v>
      </c>
      <c r="D122">
        <v>42205.58</v>
      </c>
      <c r="E122">
        <v>72</v>
      </c>
      <c r="F122">
        <v>3038802</v>
      </c>
      <c r="G122">
        <f>L121</f>
        <v>242.23761904761903</v>
      </c>
      <c r="H122">
        <f>G122*D122</f>
        <v>10223779.20972381</v>
      </c>
      <c r="K122">
        <v>17</v>
      </c>
      <c r="L122">
        <f>Sheet1!$B$17+ATEC_SUMMARY!K122*Sheet1!$B$18</f>
        <v>240.55365476190474</v>
      </c>
    </row>
    <row r="123" spans="1:12" x14ac:dyDescent="0.25">
      <c r="A123" s="2">
        <v>43862</v>
      </c>
      <c r="B123">
        <v>1628</v>
      </c>
      <c r="C123">
        <v>3.13</v>
      </c>
      <c r="D123">
        <v>33186.080000000002</v>
      </c>
      <c r="E123">
        <v>81</v>
      </c>
      <c r="F123">
        <v>2688072.43</v>
      </c>
      <c r="G123">
        <f t="shared" ref="G123:G124" si="1">L122</f>
        <v>240.55365476190474</v>
      </c>
      <c r="H123">
        <f t="shared" ref="H123:H124" si="2">G123*D123</f>
        <v>7983032.8312209519</v>
      </c>
      <c r="K123">
        <v>18</v>
      </c>
      <c r="L123">
        <f>Sheet1!$B$17+ATEC_SUMMARY!K123*Sheet1!$B$18</f>
        <v>238.86969047619044</v>
      </c>
    </row>
    <row r="124" spans="1:12" x14ac:dyDescent="0.25">
      <c r="A124" s="2">
        <v>43891</v>
      </c>
      <c r="B124">
        <v>1412</v>
      </c>
      <c r="C124">
        <v>3.61</v>
      </c>
      <c r="D124">
        <v>29172.76</v>
      </c>
      <c r="E124">
        <v>76</v>
      </c>
      <c r="F124">
        <v>2217129.7999999998</v>
      </c>
      <c r="G124">
        <f t="shared" si="1"/>
        <v>238.86969047619044</v>
      </c>
      <c r="H124">
        <f t="shared" si="2"/>
        <v>6968488.151536189</v>
      </c>
      <c r="J124">
        <f>SUM(H122:H124)</f>
        <v>25175300.192480952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opLeftCell="A10" workbookViewId="0">
      <selection activeCell="F40" sqref="F40"/>
    </sheetView>
  </sheetViews>
  <sheetFormatPr defaultRowHeight="15" x14ac:dyDescent="0.25"/>
  <sheetData>
    <row r="1" spans="1:2" x14ac:dyDescent="0.25">
      <c r="A1" s="1" t="s">
        <v>8</v>
      </c>
      <c r="B1" s="1" t="s">
        <v>9</v>
      </c>
    </row>
    <row r="2" spans="1:2" x14ac:dyDescent="0.25">
      <c r="A2" t="s">
        <v>10</v>
      </c>
      <c r="B2">
        <v>3010345.22</v>
      </c>
    </row>
    <row r="3" spans="1:2" x14ac:dyDescent="0.25">
      <c r="A3" t="s">
        <v>11</v>
      </c>
      <c r="B3">
        <v>2558721.46</v>
      </c>
    </row>
    <row r="4" spans="1:2" x14ac:dyDescent="0.25">
      <c r="A4" t="s">
        <v>12</v>
      </c>
      <c r="B4">
        <v>3238677.99</v>
      </c>
    </row>
    <row r="5" spans="1:2" x14ac:dyDescent="0.25">
      <c r="A5" t="s">
        <v>13</v>
      </c>
      <c r="B5">
        <v>2822887.32</v>
      </c>
    </row>
    <row r="6" spans="1:2" x14ac:dyDescent="0.25">
      <c r="A6" t="s">
        <v>14</v>
      </c>
      <c r="B6">
        <v>4501841.28</v>
      </c>
    </row>
    <row r="7" spans="1:2" x14ac:dyDescent="0.25">
      <c r="A7" t="s">
        <v>15</v>
      </c>
      <c r="B7">
        <v>4050623.53</v>
      </c>
    </row>
    <row r="8" spans="1:2" x14ac:dyDescent="0.25">
      <c r="A8" t="s">
        <v>16</v>
      </c>
      <c r="B8">
        <v>5574463.8099999996</v>
      </c>
    </row>
    <row r="9" spans="1:2" x14ac:dyDescent="0.25">
      <c r="A9" t="s">
        <v>17</v>
      </c>
      <c r="B9">
        <v>5202836.7</v>
      </c>
    </row>
    <row r="10" spans="1:2" x14ac:dyDescent="0.25">
      <c r="A10" t="s">
        <v>18</v>
      </c>
      <c r="B10">
        <v>5327125.6100000003</v>
      </c>
    </row>
    <row r="11" spans="1:2" x14ac:dyDescent="0.25">
      <c r="A11" t="s">
        <v>19</v>
      </c>
      <c r="B11">
        <v>6153312.5599999996</v>
      </c>
    </row>
    <row r="12" spans="1:2" x14ac:dyDescent="0.25">
      <c r="A12" t="s">
        <v>20</v>
      </c>
      <c r="B12">
        <v>4969856.12</v>
      </c>
    </row>
    <row r="13" spans="1:2" x14ac:dyDescent="0.25">
      <c r="A13" t="s">
        <v>21</v>
      </c>
      <c r="B13">
        <v>5969786.5999999996</v>
      </c>
    </row>
    <row r="14" spans="1:2" x14ac:dyDescent="0.25">
      <c r="A14" t="s">
        <v>22</v>
      </c>
      <c r="B14">
        <v>5678130.5099999998</v>
      </c>
    </row>
    <row r="15" spans="1:2" x14ac:dyDescent="0.25">
      <c r="A15" t="s">
        <v>23</v>
      </c>
      <c r="B15">
        <v>5675699.1600000001</v>
      </c>
    </row>
    <row r="16" spans="1:2" x14ac:dyDescent="0.25">
      <c r="A16" t="s">
        <v>24</v>
      </c>
      <c r="B16">
        <v>5616735.3600000003</v>
      </c>
    </row>
    <row r="17" spans="1:2" x14ac:dyDescent="0.25">
      <c r="A17" t="s">
        <v>25</v>
      </c>
      <c r="B17">
        <v>6068899.4400000004</v>
      </c>
    </row>
    <row r="18" spans="1:2" x14ac:dyDescent="0.25">
      <c r="A18" t="s">
        <v>26</v>
      </c>
      <c r="B18">
        <v>6101089.4699999997</v>
      </c>
    </row>
    <row r="19" spans="1:2" x14ac:dyDescent="0.25">
      <c r="A19" t="s">
        <v>27</v>
      </c>
      <c r="B19">
        <v>6030317.1799999997</v>
      </c>
    </row>
    <row r="20" spans="1:2" x14ac:dyDescent="0.25">
      <c r="A20" t="s">
        <v>28</v>
      </c>
      <c r="B20">
        <v>5959332.2800000003</v>
      </c>
    </row>
    <row r="21" spans="1:2" x14ac:dyDescent="0.25">
      <c r="A21" t="s">
        <v>29</v>
      </c>
      <c r="B21">
        <v>7670238.5199999996</v>
      </c>
    </row>
    <row r="22" spans="1:2" x14ac:dyDescent="0.25">
      <c r="A22" t="s">
        <v>30</v>
      </c>
      <c r="B22">
        <v>5857212.79</v>
      </c>
    </row>
    <row r="23" spans="1:2" x14ac:dyDescent="0.25">
      <c r="A23" t="s">
        <v>31</v>
      </c>
      <c r="B23">
        <v>6373092.6900000004</v>
      </c>
    </row>
    <row r="24" spans="1:2" x14ac:dyDescent="0.25">
      <c r="A24" t="s">
        <v>32</v>
      </c>
      <c r="B24">
        <v>5492312.7199999997</v>
      </c>
    </row>
    <row r="25" spans="1:2" x14ac:dyDescent="0.25">
      <c r="A25" t="s">
        <v>33</v>
      </c>
      <c r="B25">
        <v>7079855.4900000002</v>
      </c>
    </row>
    <row r="26" spans="1:2" x14ac:dyDescent="0.25">
      <c r="A26" t="s">
        <v>34</v>
      </c>
      <c r="B26">
        <v>8181845.6500000004</v>
      </c>
    </row>
    <row r="27" spans="1:2" x14ac:dyDescent="0.25">
      <c r="A27" t="s">
        <v>35</v>
      </c>
      <c r="B27">
        <v>8142830.1100000003</v>
      </c>
    </row>
    <row r="28" spans="1:2" x14ac:dyDescent="0.25">
      <c r="A28" t="s">
        <v>36</v>
      </c>
      <c r="B28">
        <v>7864351.1500000004</v>
      </c>
    </row>
    <row r="29" spans="1:2" x14ac:dyDescent="0.25">
      <c r="A29" t="s">
        <v>37</v>
      </c>
      <c r="B29">
        <v>7853809.8700000001</v>
      </c>
    </row>
    <row r="30" spans="1:2" x14ac:dyDescent="0.25">
      <c r="A30" t="s">
        <v>38</v>
      </c>
      <c r="B30">
        <v>7871873.8099999996</v>
      </c>
    </row>
    <row r="31" spans="1:2" x14ac:dyDescent="0.25">
      <c r="A31" t="s">
        <v>39</v>
      </c>
      <c r="B31">
        <v>7431723.5300000003</v>
      </c>
    </row>
    <row r="32" spans="1:2" x14ac:dyDescent="0.25">
      <c r="A32" t="s">
        <v>40</v>
      </c>
      <c r="B32">
        <v>6316188.5899999999</v>
      </c>
    </row>
    <row r="33" spans="1:2" x14ac:dyDescent="0.25">
      <c r="A33" t="s">
        <v>41</v>
      </c>
      <c r="B33">
        <v>6521803.5099999998</v>
      </c>
    </row>
    <row r="34" spans="1:2" x14ac:dyDescent="0.25">
      <c r="A34" t="s">
        <v>42</v>
      </c>
      <c r="B34">
        <v>5955916.0800000001</v>
      </c>
    </row>
    <row r="35" spans="1:2" x14ac:dyDescent="0.25">
      <c r="A35" t="s">
        <v>43</v>
      </c>
      <c r="B35">
        <v>6384535.3899999997</v>
      </c>
    </row>
    <row r="36" spans="1:2" x14ac:dyDescent="0.25">
      <c r="A36" t="s">
        <v>44</v>
      </c>
      <c r="B36">
        <v>7380305.2000000002</v>
      </c>
    </row>
    <row r="37" spans="1:2" x14ac:dyDescent="0.25">
      <c r="A37" t="s">
        <v>45</v>
      </c>
      <c r="B37">
        <v>7758421.5</v>
      </c>
    </row>
    <row r="38" spans="1:2" x14ac:dyDescent="0.25">
      <c r="A38" t="s">
        <v>46</v>
      </c>
      <c r="B38">
        <v>8854532.25</v>
      </c>
    </row>
    <row r="39" spans="1:2" x14ac:dyDescent="0.25">
      <c r="A39" t="s">
        <v>47</v>
      </c>
      <c r="B39">
        <v>7994796.7400000002</v>
      </c>
    </row>
    <row r="40" spans="1:2" x14ac:dyDescent="0.25">
      <c r="A40" t="s">
        <v>48</v>
      </c>
      <c r="B40">
        <v>8041066.0999999996</v>
      </c>
    </row>
    <row r="41" spans="1:2" x14ac:dyDescent="0.25">
      <c r="A41" t="s">
        <v>49</v>
      </c>
      <c r="B41">
        <v>8821922.9600000009</v>
      </c>
    </row>
    <row r="42" spans="1:2" x14ac:dyDescent="0.25">
      <c r="A42" t="s">
        <v>50</v>
      </c>
      <c r="B42">
        <v>7944004.2300000004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6" sqref="E6:E9"/>
    </sheetView>
  </sheetViews>
  <sheetFormatPr defaultRowHeight="15" x14ac:dyDescent="0.25"/>
  <sheetData>
    <row r="1" spans="1:8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 x14ac:dyDescent="0.25">
      <c r="A2" t="s">
        <v>42</v>
      </c>
      <c r="B2">
        <v>0.1</v>
      </c>
      <c r="C2">
        <v>19.2</v>
      </c>
      <c r="D2">
        <v>118.14</v>
      </c>
      <c r="E2">
        <v>10.3</v>
      </c>
      <c r="H2">
        <v>-0.46350000000000002</v>
      </c>
    </row>
    <row r="3" spans="1:8" x14ac:dyDescent="0.25">
      <c r="A3" t="s">
        <v>43</v>
      </c>
      <c r="B3">
        <v>0.1</v>
      </c>
      <c r="C3">
        <v>20.399999999999999</v>
      </c>
      <c r="D3">
        <v>118.14</v>
      </c>
      <c r="E3">
        <v>15.6</v>
      </c>
      <c r="F3">
        <v>0.06</v>
      </c>
      <c r="G3">
        <v>0.51</v>
      </c>
      <c r="H3">
        <v>-0.23530000000000001</v>
      </c>
    </row>
    <row r="4" spans="1:8" x14ac:dyDescent="0.25">
      <c r="A4" t="s">
        <v>44</v>
      </c>
      <c r="B4">
        <v>0.1</v>
      </c>
      <c r="C4">
        <v>21</v>
      </c>
      <c r="D4">
        <v>118.14</v>
      </c>
      <c r="E4">
        <v>9.5</v>
      </c>
      <c r="F4">
        <v>0.03</v>
      </c>
      <c r="G4">
        <v>-0.39</v>
      </c>
      <c r="H4">
        <v>-0.54759999999999998</v>
      </c>
    </row>
    <row r="5" spans="1:8" x14ac:dyDescent="0.25">
      <c r="A5" t="s">
        <v>45</v>
      </c>
      <c r="B5">
        <v>0.2</v>
      </c>
      <c r="C5">
        <v>23.1</v>
      </c>
      <c r="D5">
        <v>118.14</v>
      </c>
      <c r="E5">
        <v>19.100000000000001</v>
      </c>
      <c r="F5">
        <v>0.1</v>
      </c>
      <c r="G5">
        <v>1.01</v>
      </c>
      <c r="H5">
        <v>-0.17319999999999999</v>
      </c>
    </row>
    <row r="6" spans="1:8" x14ac:dyDescent="0.25">
      <c r="A6" t="s">
        <v>46</v>
      </c>
      <c r="B6">
        <v>0.2</v>
      </c>
      <c r="C6">
        <v>23</v>
      </c>
      <c r="D6">
        <v>118.14</v>
      </c>
      <c r="E6">
        <v>23.2</v>
      </c>
      <c r="F6">
        <v>0</v>
      </c>
      <c r="G6">
        <v>0.21</v>
      </c>
      <c r="H6">
        <v>8.6999999999999994E-3</v>
      </c>
    </row>
    <row r="7" spans="1:8" x14ac:dyDescent="0.25">
      <c r="A7" t="s">
        <v>47</v>
      </c>
      <c r="B7">
        <v>0.2</v>
      </c>
      <c r="C7">
        <v>26.1</v>
      </c>
      <c r="D7">
        <v>118.14</v>
      </c>
      <c r="E7">
        <v>24.5</v>
      </c>
      <c r="F7">
        <v>0.13</v>
      </c>
      <c r="G7">
        <v>0.06</v>
      </c>
      <c r="H7">
        <v>-6.13E-2</v>
      </c>
    </row>
    <row r="8" spans="1:8" x14ac:dyDescent="0.25">
      <c r="A8" t="s">
        <v>48</v>
      </c>
      <c r="B8">
        <v>0.3</v>
      </c>
      <c r="C8">
        <v>28.1</v>
      </c>
      <c r="D8">
        <v>118.14</v>
      </c>
      <c r="E8">
        <v>36.1</v>
      </c>
      <c r="F8">
        <v>0.08</v>
      </c>
      <c r="G8">
        <v>0.47</v>
      </c>
      <c r="H8">
        <v>0.28470000000000001</v>
      </c>
    </row>
    <row r="9" spans="1:8" x14ac:dyDescent="0.25">
      <c r="A9" t="s">
        <v>49</v>
      </c>
      <c r="B9">
        <v>0.3</v>
      </c>
      <c r="C9">
        <v>31.1</v>
      </c>
      <c r="D9">
        <v>118.14</v>
      </c>
      <c r="E9">
        <v>30.1</v>
      </c>
      <c r="F9">
        <v>0.11</v>
      </c>
      <c r="G9">
        <v>-0.17</v>
      </c>
      <c r="H9">
        <v>-3.2199999999999999E-2</v>
      </c>
    </row>
    <row r="10" spans="1:8" x14ac:dyDescent="0.25">
      <c r="A10" t="s">
        <v>50</v>
      </c>
      <c r="B10">
        <v>0.2</v>
      </c>
      <c r="C10">
        <v>29.1</v>
      </c>
      <c r="D10">
        <v>118.14</v>
      </c>
      <c r="E10">
        <v>23.7</v>
      </c>
      <c r="F10">
        <v>-0.06</v>
      </c>
      <c r="G10">
        <v>-0.21</v>
      </c>
      <c r="H10">
        <v>-0.18559999999999999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"/>
  <sheetViews>
    <sheetView workbookViewId="0"/>
  </sheetViews>
  <sheetFormatPr defaultRowHeight="15" x14ac:dyDescent="0.25"/>
  <sheetData>
    <row r="1" spans="1:33" x14ac:dyDescent="0.25">
      <c r="A1" s="1" t="s">
        <v>59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43678</v>
      </c>
      <c r="J1" s="3">
        <v>43709</v>
      </c>
      <c r="K1" s="3">
        <v>43739</v>
      </c>
      <c r="L1" s="3">
        <v>43770</v>
      </c>
      <c r="M1" s="3">
        <v>43800</v>
      </c>
      <c r="N1" s="3">
        <v>43831</v>
      </c>
      <c r="O1" s="3">
        <v>43862</v>
      </c>
      <c r="P1" s="3">
        <v>43891</v>
      </c>
      <c r="Q1" s="3">
        <v>43922</v>
      </c>
      <c r="R1" s="3">
        <v>43466</v>
      </c>
      <c r="S1" s="3">
        <v>43497</v>
      </c>
      <c r="T1" s="3">
        <v>43525</v>
      </c>
      <c r="U1" s="3">
        <v>43556</v>
      </c>
      <c r="V1" s="3">
        <v>43586</v>
      </c>
      <c r="W1" s="3">
        <v>43617</v>
      </c>
      <c r="X1" s="3">
        <v>43647</v>
      </c>
      <c r="Y1" s="3">
        <v>43678</v>
      </c>
      <c r="Z1" s="3">
        <v>43709</v>
      </c>
      <c r="AA1" s="3">
        <v>43739</v>
      </c>
      <c r="AB1" s="3">
        <v>43770</v>
      </c>
      <c r="AC1" s="3">
        <v>43800</v>
      </c>
      <c r="AD1" s="3">
        <v>43831</v>
      </c>
      <c r="AE1" s="3">
        <v>43862</v>
      </c>
      <c r="AF1" s="3">
        <v>43891</v>
      </c>
      <c r="AG1" s="3">
        <v>43922</v>
      </c>
    </row>
    <row r="2" spans="1:33" x14ac:dyDescent="0.25">
      <c r="A2" s="1">
        <v>66829</v>
      </c>
      <c r="B2">
        <v>7300</v>
      </c>
      <c r="C2">
        <v>3300</v>
      </c>
      <c r="D2">
        <v>2800</v>
      </c>
      <c r="E2">
        <v>6400</v>
      </c>
      <c r="F2">
        <v>2000</v>
      </c>
      <c r="G2">
        <v>10500</v>
      </c>
      <c r="H2">
        <v>8000</v>
      </c>
      <c r="I2">
        <v>1200</v>
      </c>
      <c r="J2">
        <v>9000</v>
      </c>
      <c r="K2">
        <v>16000</v>
      </c>
      <c r="L2">
        <v>25225</v>
      </c>
      <c r="M2">
        <v>19100</v>
      </c>
      <c r="N2">
        <v>9900</v>
      </c>
      <c r="O2">
        <v>8100</v>
      </c>
      <c r="P2">
        <v>19750</v>
      </c>
      <c r="Q2">
        <v>2800</v>
      </c>
      <c r="T2">
        <v>2466.441431158124</v>
      </c>
      <c r="U2">
        <v>2233.8307903688678</v>
      </c>
      <c r="V2">
        <v>2341.5806627148249</v>
      </c>
      <c r="W2">
        <v>3266.4455707491388</v>
      </c>
      <c r="X2">
        <v>3359.7618963253931</v>
      </c>
      <c r="Y2">
        <v>3724.379142890798</v>
      </c>
      <c r="Z2">
        <v>3801.271717026641</v>
      </c>
      <c r="AA2">
        <v>5535.4915469781608</v>
      </c>
      <c r="AB2">
        <v>8174.0200737866226</v>
      </c>
      <c r="AC2">
        <v>8670.1175020872706</v>
      </c>
      <c r="AD2">
        <v>8479.7467041573054</v>
      </c>
      <c r="AE2">
        <v>6793.9387814924175</v>
      </c>
      <c r="AF2">
        <v>6444.773399171353</v>
      </c>
      <c r="AG2">
        <v>8508.8838378877099</v>
      </c>
    </row>
    <row r="3" spans="1:33" x14ac:dyDescent="0.25">
      <c r="A3" s="1">
        <v>58180</v>
      </c>
      <c r="D3">
        <v>460</v>
      </c>
      <c r="E3">
        <v>920</v>
      </c>
      <c r="H3">
        <v>25100</v>
      </c>
      <c r="I3">
        <v>16724</v>
      </c>
      <c r="J3">
        <v>11796</v>
      </c>
      <c r="L3">
        <v>15970</v>
      </c>
      <c r="M3">
        <v>5512</v>
      </c>
      <c r="N3">
        <v>1610</v>
      </c>
      <c r="O3">
        <v>20361</v>
      </c>
      <c r="P3">
        <v>5947</v>
      </c>
      <c r="X3">
        <v>14094.996748255509</v>
      </c>
      <c r="Y3">
        <v>12167.08362755841</v>
      </c>
      <c r="Z3">
        <v>10100.186334914821</v>
      </c>
      <c r="AA3">
        <v>6726.0560013527474</v>
      </c>
      <c r="AB3">
        <v>5573.6483264255776</v>
      </c>
      <c r="AC3">
        <v>7179.9852924640454</v>
      </c>
      <c r="AD3">
        <v>6597.2196264790209</v>
      </c>
      <c r="AE3">
        <v>7603.2999546249648</v>
      </c>
      <c r="AF3">
        <v>7903.8008894455324</v>
      </c>
      <c r="AG3">
        <v>7903.8008894455324</v>
      </c>
    </row>
    <row r="4" spans="1:33" x14ac:dyDescent="0.25">
      <c r="A4" s="1">
        <v>58162</v>
      </c>
      <c r="I4">
        <v>11883</v>
      </c>
      <c r="J4">
        <v>38803</v>
      </c>
      <c r="K4">
        <v>6226</v>
      </c>
      <c r="L4">
        <v>14882</v>
      </c>
      <c r="M4">
        <v>1246</v>
      </c>
      <c r="N4">
        <v>1246</v>
      </c>
      <c r="AA4">
        <v>17406.650922372559</v>
      </c>
      <c r="AB4">
        <v>14358.747496445039</v>
      </c>
      <c r="AC4">
        <v>14506.03059075776</v>
      </c>
      <c r="AD4">
        <v>14074.697609540321</v>
      </c>
      <c r="AE4">
        <v>15733.6260855532</v>
      </c>
      <c r="AF4">
        <v>6431.7450198216065</v>
      </c>
      <c r="AG4">
        <v>7872.748270669741</v>
      </c>
    </row>
    <row r="5" spans="1:33" x14ac:dyDescent="0.25">
      <c r="A5" s="1">
        <v>42667</v>
      </c>
      <c r="B5">
        <v>427.7</v>
      </c>
      <c r="C5">
        <v>24730</v>
      </c>
      <c r="D5">
        <v>14630</v>
      </c>
      <c r="E5">
        <v>23509</v>
      </c>
      <c r="F5">
        <v>9075</v>
      </c>
      <c r="G5">
        <v>6980</v>
      </c>
      <c r="K5">
        <v>29567</v>
      </c>
      <c r="L5">
        <v>8250</v>
      </c>
      <c r="O5">
        <v>9810</v>
      </c>
      <c r="P5">
        <v>17800</v>
      </c>
      <c r="Q5">
        <v>4260</v>
      </c>
      <c r="T5">
        <v>12208.720316369499</v>
      </c>
      <c r="U5">
        <v>11207.850679583191</v>
      </c>
      <c r="V5">
        <v>10164.7533308979</v>
      </c>
      <c r="W5">
        <v>9592.6338177617654</v>
      </c>
      <c r="X5">
        <v>8117.2555522171406</v>
      </c>
      <c r="Y5">
        <v>7383.282851595668</v>
      </c>
      <c r="Z5">
        <v>8999.4187034496845</v>
      </c>
      <c r="AA5">
        <v>12479.87485247081</v>
      </c>
      <c r="AB5">
        <v>12689.89071400275</v>
      </c>
      <c r="AE5">
        <v>11882.67042096739</v>
      </c>
      <c r="AF5">
        <v>9749.7522489890289</v>
      </c>
      <c r="AG5">
        <v>5682.7986063206536</v>
      </c>
    </row>
    <row r="6" spans="1:33" x14ac:dyDescent="0.25">
      <c r="A6" s="1">
        <v>58135</v>
      </c>
      <c r="H6">
        <v>1440</v>
      </c>
      <c r="I6">
        <v>14286</v>
      </c>
      <c r="J6">
        <v>14030</v>
      </c>
      <c r="K6">
        <v>15110</v>
      </c>
      <c r="L6">
        <v>690</v>
      </c>
      <c r="M6">
        <v>12085</v>
      </c>
      <c r="N6">
        <v>6976</v>
      </c>
      <c r="P6">
        <v>6774</v>
      </c>
      <c r="Z6">
        <v>7343.8562985214612</v>
      </c>
      <c r="AA6">
        <v>6533.9346747066074</v>
      </c>
      <c r="AB6">
        <v>7360.751809428165</v>
      </c>
      <c r="AC6">
        <v>6694.6581814657766</v>
      </c>
      <c r="AD6">
        <v>5642.8445929336031</v>
      </c>
      <c r="AE6">
        <v>5963.9526490407352</v>
      </c>
      <c r="AF6">
        <v>5538.3307954653637</v>
      </c>
      <c r="AG6">
        <v>4661.2255452116169</v>
      </c>
    </row>
    <row r="7" spans="1:33" x14ac:dyDescent="0.25">
      <c r="A7" s="1">
        <v>97264</v>
      </c>
      <c r="D7">
        <v>10154</v>
      </c>
      <c r="E7">
        <v>3200</v>
      </c>
      <c r="H7">
        <v>1200</v>
      </c>
      <c r="I7">
        <v>2800</v>
      </c>
      <c r="K7">
        <v>2000</v>
      </c>
      <c r="L7">
        <v>1600</v>
      </c>
      <c r="M7">
        <v>3200</v>
      </c>
      <c r="P7">
        <v>8954</v>
      </c>
      <c r="X7">
        <v>4699.862267485435</v>
      </c>
      <c r="Y7">
        <v>3972.1273477403352</v>
      </c>
      <c r="Z7">
        <v>1058.3005244258361</v>
      </c>
      <c r="AA7">
        <v>800</v>
      </c>
      <c r="AB7">
        <v>683.13005106397327</v>
      </c>
      <c r="AC7">
        <v>829.4576541331088</v>
      </c>
      <c r="AD7">
        <v>730.2967433402215</v>
      </c>
      <c r="AE7">
        <v>832.6663997864531</v>
      </c>
      <c r="AF7">
        <v>3412.0857257695029</v>
      </c>
      <c r="AG7">
        <v>3867.5968421402631</v>
      </c>
    </row>
    <row r="8" spans="1:33" x14ac:dyDescent="0.25">
      <c r="A8" s="1">
        <v>19510</v>
      </c>
      <c r="B8">
        <v>13340.4</v>
      </c>
      <c r="C8">
        <v>3535</v>
      </c>
      <c r="D8">
        <v>8608.7999999999993</v>
      </c>
      <c r="F8">
        <v>9606.2000000000007</v>
      </c>
      <c r="G8">
        <v>12356.2</v>
      </c>
      <c r="I8">
        <v>9542.4</v>
      </c>
      <c r="K8">
        <v>4500</v>
      </c>
      <c r="M8">
        <v>2985</v>
      </c>
      <c r="N8">
        <v>4684</v>
      </c>
      <c r="O8">
        <v>3820</v>
      </c>
      <c r="P8">
        <v>9925</v>
      </c>
      <c r="T8">
        <v>4903.695106073922</v>
      </c>
      <c r="U8">
        <v>4903.695106073922</v>
      </c>
      <c r="V8">
        <v>4042.2341182403911</v>
      </c>
      <c r="W8">
        <v>3850.088348596692</v>
      </c>
      <c r="X8">
        <v>3685.747310474047</v>
      </c>
      <c r="Y8">
        <v>1617.4430273325461</v>
      </c>
      <c r="Z8">
        <v>1606.447471908125</v>
      </c>
      <c r="AA8">
        <v>3274.942690592718</v>
      </c>
      <c r="AB8">
        <v>3980.434369931671</v>
      </c>
      <c r="AC8">
        <v>3433.1840789564449</v>
      </c>
      <c r="AD8">
        <v>2846.708992854733</v>
      </c>
      <c r="AE8">
        <v>770.37885701344862</v>
      </c>
      <c r="AF8">
        <v>2733.6343391170681</v>
      </c>
      <c r="AG8">
        <v>3125.606981051842</v>
      </c>
    </row>
    <row r="9" spans="1:33" x14ac:dyDescent="0.25">
      <c r="A9" s="1">
        <v>58558</v>
      </c>
      <c r="B9">
        <v>1669</v>
      </c>
      <c r="C9">
        <v>576</v>
      </c>
      <c r="D9">
        <v>576</v>
      </c>
      <c r="E9">
        <v>864</v>
      </c>
      <c r="G9">
        <v>864</v>
      </c>
      <c r="J9">
        <v>1331</v>
      </c>
      <c r="L9">
        <v>2136</v>
      </c>
      <c r="M9">
        <v>6408</v>
      </c>
      <c r="O9">
        <v>3279</v>
      </c>
      <c r="P9">
        <v>1381</v>
      </c>
      <c r="T9">
        <v>631.04384422426097</v>
      </c>
      <c r="U9">
        <v>516.6568009810768</v>
      </c>
      <c r="V9">
        <v>516.6568009810768</v>
      </c>
      <c r="W9">
        <v>448.16983387997021</v>
      </c>
      <c r="X9">
        <v>166.27687752661231</v>
      </c>
      <c r="Y9">
        <v>166.2768775266124</v>
      </c>
      <c r="Z9">
        <v>269.62257571155538</v>
      </c>
      <c r="AB9">
        <v>643.44100998718864</v>
      </c>
      <c r="AC9">
        <v>2728.672998608175</v>
      </c>
      <c r="AD9">
        <v>2728.672998608175</v>
      </c>
      <c r="AE9">
        <v>2227.9611756042791</v>
      </c>
      <c r="AF9">
        <v>2213.4104906230109</v>
      </c>
      <c r="AG9">
        <v>2213.4104906230109</v>
      </c>
    </row>
    <row r="10" spans="1:33" x14ac:dyDescent="0.25">
      <c r="A10" s="1">
        <v>9460</v>
      </c>
      <c r="B10">
        <v>4230</v>
      </c>
      <c r="C10">
        <v>3590</v>
      </c>
      <c r="D10">
        <v>15154</v>
      </c>
      <c r="E10">
        <v>2250</v>
      </c>
      <c r="F10">
        <v>3490</v>
      </c>
      <c r="G10">
        <v>3320</v>
      </c>
      <c r="H10">
        <v>2995</v>
      </c>
      <c r="K10">
        <v>1965</v>
      </c>
      <c r="L10">
        <v>3080</v>
      </c>
      <c r="M10">
        <v>1435</v>
      </c>
      <c r="O10">
        <v>1728.8</v>
      </c>
      <c r="P10">
        <v>2020</v>
      </c>
      <c r="Q10">
        <v>6320</v>
      </c>
      <c r="T10">
        <v>6499.6086036006818</v>
      </c>
      <c r="U10">
        <v>5956.0801427336974</v>
      </c>
      <c r="V10">
        <v>5309.6270302159637</v>
      </c>
      <c r="W10">
        <v>4850.9831993112493</v>
      </c>
      <c r="X10">
        <v>4932.9593720875773</v>
      </c>
      <c r="Y10">
        <v>5450.0643298955656</v>
      </c>
      <c r="Z10">
        <v>549.01996017145109</v>
      </c>
      <c r="AA10">
        <v>683.2581259426496</v>
      </c>
      <c r="AB10">
        <v>599.34686673633462</v>
      </c>
      <c r="AC10">
        <v>802.6972758560114</v>
      </c>
      <c r="AD10">
        <v>839.65766833870612</v>
      </c>
      <c r="AE10">
        <v>718.67936290578268</v>
      </c>
      <c r="AF10">
        <v>622.56115201640739</v>
      </c>
      <c r="AG10">
        <v>2001.2327420867359</v>
      </c>
    </row>
    <row r="11" spans="1:33" x14ac:dyDescent="0.25">
      <c r="A11" s="1">
        <v>14767</v>
      </c>
      <c r="B11">
        <v>3310</v>
      </c>
      <c r="C11">
        <v>1250</v>
      </c>
      <c r="D11">
        <v>3660</v>
      </c>
      <c r="E11">
        <v>2580</v>
      </c>
      <c r="F11">
        <v>6250</v>
      </c>
      <c r="G11">
        <v>1530</v>
      </c>
      <c r="H11">
        <v>2100</v>
      </c>
      <c r="I11">
        <v>11050</v>
      </c>
      <c r="J11">
        <v>3550</v>
      </c>
      <c r="K11">
        <v>4800</v>
      </c>
      <c r="L11">
        <v>1050</v>
      </c>
      <c r="O11">
        <v>3000</v>
      </c>
      <c r="Q11">
        <v>5000</v>
      </c>
      <c r="T11">
        <v>1302.1904622596501</v>
      </c>
      <c r="U11">
        <v>1066.2394977990009</v>
      </c>
      <c r="V11">
        <v>1836.6137318445601</v>
      </c>
      <c r="W11">
        <v>1813.1703358114671</v>
      </c>
      <c r="X11">
        <v>1851.5804060315611</v>
      </c>
      <c r="Y11">
        <v>3603.6948631462501</v>
      </c>
      <c r="Z11">
        <v>3609.2713946169251</v>
      </c>
      <c r="AA11">
        <v>3483.446569132358</v>
      </c>
      <c r="AB11">
        <v>3713.686398535378</v>
      </c>
      <c r="AC11">
        <v>3922.9134581328708</v>
      </c>
      <c r="AD11">
        <v>4254.2870534712783</v>
      </c>
      <c r="AE11">
        <v>1560.448653432722</v>
      </c>
      <c r="AF11">
        <v>1875.4999333511039</v>
      </c>
      <c r="AG11">
        <v>1975.0527419118021</v>
      </c>
    </row>
    <row r="12" spans="1:33" x14ac:dyDescent="0.25">
      <c r="A12" s="1">
        <v>58492</v>
      </c>
      <c r="C12">
        <v>755</v>
      </c>
      <c r="G12">
        <v>855</v>
      </c>
      <c r="J12">
        <v>4660</v>
      </c>
      <c r="K12">
        <v>1719</v>
      </c>
      <c r="L12">
        <v>2465</v>
      </c>
      <c r="M12">
        <v>1246</v>
      </c>
      <c r="N12">
        <v>1331</v>
      </c>
      <c r="O12">
        <v>2396</v>
      </c>
      <c r="AA12">
        <v>1994.743174780486</v>
      </c>
      <c r="AB12">
        <v>1628.9220106152</v>
      </c>
      <c r="AC12">
        <v>1510.769892030771</v>
      </c>
      <c r="AD12">
        <v>1412.711470895596</v>
      </c>
      <c r="AE12">
        <v>1264.391619185554</v>
      </c>
      <c r="AF12">
        <v>575.74933781985328</v>
      </c>
      <c r="AG12">
        <v>660.84718354548465</v>
      </c>
    </row>
    <row r="13" spans="1:33" x14ac:dyDescent="0.25">
      <c r="A13" s="1">
        <v>67</v>
      </c>
      <c r="M13">
        <v>1380</v>
      </c>
    </row>
    <row r="14" spans="1:33" x14ac:dyDescent="0.25">
      <c r="A14" s="1">
        <v>4171</v>
      </c>
      <c r="B14">
        <v>72</v>
      </c>
      <c r="C14">
        <v>72</v>
      </c>
      <c r="E14">
        <v>72</v>
      </c>
      <c r="G14">
        <v>144</v>
      </c>
      <c r="H14">
        <v>72</v>
      </c>
      <c r="I14">
        <v>72</v>
      </c>
      <c r="J14">
        <v>144</v>
      </c>
      <c r="K14">
        <v>72</v>
      </c>
      <c r="O14">
        <v>72</v>
      </c>
      <c r="P14">
        <v>144</v>
      </c>
      <c r="U14">
        <v>0</v>
      </c>
      <c r="V14">
        <v>0</v>
      </c>
      <c r="W14">
        <v>36</v>
      </c>
      <c r="X14">
        <v>36</v>
      </c>
      <c r="Y14">
        <v>36</v>
      </c>
      <c r="Z14">
        <v>39.436024140371963</v>
      </c>
      <c r="AA14">
        <v>39.436024140371963</v>
      </c>
      <c r="AB14">
        <v>39.436024140371963</v>
      </c>
      <c r="AC14">
        <v>36</v>
      </c>
      <c r="AD14">
        <v>41.569219381653063</v>
      </c>
      <c r="AE14">
        <v>41.569219381653063</v>
      </c>
      <c r="AF14">
        <v>41.569219381653063</v>
      </c>
    </row>
    <row r="15" spans="1:33" x14ac:dyDescent="0.25">
      <c r="A15" s="1">
        <v>4780</v>
      </c>
      <c r="B15">
        <v>7629</v>
      </c>
      <c r="C15">
        <v>8783</v>
      </c>
      <c r="D15">
        <v>9247</v>
      </c>
      <c r="F15">
        <v>11133</v>
      </c>
      <c r="G15">
        <v>24221</v>
      </c>
      <c r="H15">
        <v>28016</v>
      </c>
      <c r="I15">
        <v>15438</v>
      </c>
      <c r="J15">
        <v>8783</v>
      </c>
      <c r="K15">
        <v>8783</v>
      </c>
      <c r="O15">
        <v>31350</v>
      </c>
      <c r="P15">
        <v>11470</v>
      </c>
      <c r="T15">
        <v>833.16024869169075</v>
      </c>
      <c r="U15">
        <v>833.16024869169075</v>
      </c>
      <c r="V15">
        <v>1458.3794659369919</v>
      </c>
      <c r="W15">
        <v>6836.1728181783119</v>
      </c>
      <c r="X15">
        <v>9123.4982873895478</v>
      </c>
      <c r="Y15">
        <v>8194.4956220624099</v>
      </c>
      <c r="Z15">
        <v>8314.6416459159555</v>
      </c>
      <c r="AA15">
        <v>8247.6602177021505</v>
      </c>
      <c r="AB15">
        <v>8817.0502833997725</v>
      </c>
      <c r="AC15">
        <v>9067.3439330379442</v>
      </c>
      <c r="AD15">
        <v>3842.2660414569591</v>
      </c>
      <c r="AE15">
        <v>13029.063524802281</v>
      </c>
      <c r="AF15">
        <v>12326.82615274508</v>
      </c>
    </row>
    <row r="16" spans="1:33" x14ac:dyDescent="0.25">
      <c r="A16" s="1">
        <v>5947</v>
      </c>
      <c r="J16">
        <v>18428.25</v>
      </c>
      <c r="Q16">
        <v>11700</v>
      </c>
    </row>
    <row r="17" spans="1:32" x14ac:dyDescent="0.25">
      <c r="A17" s="1">
        <v>8992</v>
      </c>
      <c r="B17">
        <v>14640</v>
      </c>
      <c r="E17">
        <v>6340</v>
      </c>
      <c r="F17">
        <v>6135</v>
      </c>
      <c r="I17">
        <v>4035</v>
      </c>
      <c r="M17">
        <v>212</v>
      </c>
      <c r="V17">
        <v>4852.2683698795281</v>
      </c>
      <c r="W17">
        <v>4852.2683698795281</v>
      </c>
      <c r="Y17">
        <v>1275.7383483039689</v>
      </c>
      <c r="Z17">
        <v>1275.7383483039689</v>
      </c>
    </row>
    <row r="18" spans="1:32" x14ac:dyDescent="0.25">
      <c r="A18" s="1">
        <v>9415</v>
      </c>
      <c r="D18">
        <v>5698.6</v>
      </c>
      <c r="H18">
        <v>4600</v>
      </c>
      <c r="I18">
        <v>5585.6</v>
      </c>
      <c r="K18">
        <v>2250</v>
      </c>
      <c r="L18">
        <v>3000</v>
      </c>
      <c r="M18">
        <v>4700</v>
      </c>
      <c r="Y18">
        <v>604.3037757066669</v>
      </c>
      <c r="AA18">
        <v>1713.677075764276</v>
      </c>
      <c r="AB18">
        <v>1511.8410983521601</v>
      </c>
      <c r="AC18">
        <v>1362.254554773079</v>
      </c>
      <c r="AD18">
        <v>1528.911434103798</v>
      </c>
      <c r="AE18">
        <v>1255.322003843369</v>
      </c>
      <c r="AF18">
        <v>1255.322003843369</v>
      </c>
    </row>
    <row r="19" spans="1:32" x14ac:dyDescent="0.25">
      <c r="A19" s="1">
        <v>16246</v>
      </c>
      <c r="H19">
        <v>150</v>
      </c>
    </row>
    <row r="20" spans="1:32" x14ac:dyDescent="0.25">
      <c r="A20" s="1">
        <v>16249</v>
      </c>
      <c r="C20">
        <v>15756</v>
      </c>
      <c r="D20">
        <v>10504</v>
      </c>
      <c r="E20">
        <v>10504</v>
      </c>
      <c r="F20">
        <v>22321</v>
      </c>
      <c r="G20">
        <v>7878</v>
      </c>
      <c r="H20">
        <v>9191</v>
      </c>
      <c r="I20">
        <v>11817</v>
      </c>
      <c r="J20">
        <v>7878</v>
      </c>
      <c r="K20">
        <v>3939</v>
      </c>
      <c r="L20">
        <v>10504</v>
      </c>
      <c r="M20">
        <v>7878</v>
      </c>
      <c r="U20">
        <v>3032.243613783914</v>
      </c>
      <c r="V20">
        <v>5609.1384588009596</v>
      </c>
      <c r="W20">
        <v>5753.2777440342652</v>
      </c>
      <c r="X20">
        <v>5424.2422758083612</v>
      </c>
      <c r="Y20">
        <v>5213.5635190018229</v>
      </c>
      <c r="Z20">
        <v>5471.7085966512022</v>
      </c>
      <c r="AA20">
        <v>6324.2454727817139</v>
      </c>
      <c r="AB20">
        <v>2722.694749691932</v>
      </c>
      <c r="AC20">
        <v>2722.694749691932</v>
      </c>
      <c r="AD20">
        <v>3022.753000163927</v>
      </c>
      <c r="AE20">
        <v>2706.818843218</v>
      </c>
      <c r="AF20">
        <v>3304.310871170173</v>
      </c>
    </row>
    <row r="21" spans="1:32" x14ac:dyDescent="0.25">
      <c r="A21" s="1">
        <v>42634</v>
      </c>
      <c r="K21">
        <v>1600</v>
      </c>
    </row>
    <row r="22" spans="1:32" x14ac:dyDescent="0.25">
      <c r="A22" s="1">
        <v>50479</v>
      </c>
      <c r="F22">
        <v>8828</v>
      </c>
    </row>
    <row r="23" spans="1:32" x14ac:dyDescent="0.25">
      <c r="A23" s="1">
        <v>67342</v>
      </c>
      <c r="O23">
        <v>4600</v>
      </c>
      <c r="P23">
        <v>2300</v>
      </c>
    </row>
    <row r="24" spans="1:32" x14ac:dyDescent="0.25">
      <c r="A24" s="1">
        <v>90697</v>
      </c>
      <c r="G24">
        <v>3000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tabSelected="1" workbookViewId="0">
      <selection activeCell="U8" sqref="U8"/>
    </sheetView>
  </sheetViews>
  <sheetFormatPr defaultRowHeight="15" x14ac:dyDescent="0.25"/>
  <cols>
    <col min="5" max="5" width="13.140625" bestFit="1" customWidth="1"/>
    <col min="7" max="7" width="0" hidden="1" customWidth="1"/>
    <col min="8" max="8" width="10.7109375" bestFit="1" customWidth="1"/>
    <col min="9" max="9" width="14.140625" bestFit="1" customWidth="1"/>
    <col min="10" max="10" width="17.5703125" bestFit="1" customWidth="1"/>
  </cols>
  <sheetData>
    <row r="1" spans="1:10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60</v>
      </c>
      <c r="J1" s="1" t="s">
        <v>61</v>
      </c>
    </row>
    <row r="2" spans="1:10" x14ac:dyDescent="0.25">
      <c r="A2" t="s">
        <v>42</v>
      </c>
      <c r="B2">
        <v>0.1</v>
      </c>
      <c r="C2">
        <v>19.2</v>
      </c>
      <c r="D2">
        <v>118.14</v>
      </c>
      <c r="E2">
        <v>10.3</v>
      </c>
      <c r="I2" s="8">
        <f t="shared" ref="I2:I9" si="0">$I$12</f>
        <v>1.101669363187062</v>
      </c>
    </row>
    <row r="3" spans="1:10" x14ac:dyDescent="0.25">
      <c r="A3" t="s">
        <v>43</v>
      </c>
      <c r="B3">
        <v>0.1</v>
      </c>
      <c r="C3">
        <v>20.399999999999999</v>
      </c>
      <c r="D3">
        <v>118.14</v>
      </c>
      <c r="E3">
        <v>15.6</v>
      </c>
      <c r="F3">
        <v>0.06</v>
      </c>
      <c r="G3">
        <v>0.51</v>
      </c>
      <c r="I3" s="8">
        <f t="shared" si="0"/>
        <v>1.101669363187062</v>
      </c>
    </row>
    <row r="4" spans="1:10" x14ac:dyDescent="0.25">
      <c r="A4" t="s">
        <v>44</v>
      </c>
      <c r="B4">
        <v>0.1</v>
      </c>
      <c r="C4">
        <v>21</v>
      </c>
      <c r="D4">
        <v>118.14</v>
      </c>
      <c r="E4">
        <v>9.5</v>
      </c>
      <c r="F4">
        <v>0.03</v>
      </c>
      <c r="G4">
        <v>-0.39</v>
      </c>
      <c r="I4" s="8">
        <f t="shared" si="0"/>
        <v>1.101669363187062</v>
      </c>
    </row>
    <row r="5" spans="1:10" x14ac:dyDescent="0.25">
      <c r="A5" t="s">
        <v>45</v>
      </c>
      <c r="B5">
        <v>0.2</v>
      </c>
      <c r="C5">
        <v>23.1</v>
      </c>
      <c r="D5">
        <v>118.14</v>
      </c>
      <c r="E5">
        <v>19.100000000000001</v>
      </c>
      <c r="F5">
        <v>0.1</v>
      </c>
      <c r="G5">
        <v>1.01</v>
      </c>
      <c r="H5">
        <v>0.2727</v>
      </c>
      <c r="I5" s="8">
        <f t="shared" si="0"/>
        <v>1.101669363187062</v>
      </c>
      <c r="J5">
        <v>29.4</v>
      </c>
    </row>
    <row r="6" spans="1:10" x14ac:dyDescent="0.25">
      <c r="A6" t="s">
        <v>46</v>
      </c>
      <c r="B6">
        <v>0.2</v>
      </c>
      <c r="C6">
        <v>23</v>
      </c>
      <c r="D6">
        <v>118.14</v>
      </c>
      <c r="E6" s="9">
        <f>25566396.01 / 1000000</f>
        <v>25.566396010000002</v>
      </c>
      <c r="F6">
        <v>0</v>
      </c>
      <c r="G6">
        <v>0.21</v>
      </c>
      <c r="H6">
        <v>0.313</v>
      </c>
      <c r="I6" s="8">
        <f t="shared" si="0"/>
        <v>1.101669363187062</v>
      </c>
      <c r="J6">
        <v>30.2</v>
      </c>
    </row>
    <row r="7" spans="1:10" x14ac:dyDescent="0.25">
      <c r="A7" t="s">
        <v>47</v>
      </c>
      <c r="B7">
        <v>0.2</v>
      </c>
      <c r="C7">
        <v>26.1</v>
      </c>
      <c r="D7">
        <v>118.14</v>
      </c>
      <c r="E7" s="9">
        <f>23149028.6/1000000</f>
        <v>23.149028600000001</v>
      </c>
      <c r="F7">
        <v>0.13</v>
      </c>
      <c r="G7">
        <v>0.06</v>
      </c>
      <c r="H7">
        <v>0.14560000000000001</v>
      </c>
      <c r="I7" s="8">
        <f t="shared" si="0"/>
        <v>1.101669363187062</v>
      </c>
      <c r="J7">
        <v>29.9</v>
      </c>
    </row>
    <row r="8" spans="1:10" x14ac:dyDescent="0.25">
      <c r="A8" t="s">
        <v>48</v>
      </c>
      <c r="B8">
        <v>0.3</v>
      </c>
      <c r="C8">
        <v>28.1</v>
      </c>
      <c r="D8">
        <v>118.14</v>
      </c>
      <c r="E8" s="9">
        <f>23613929.28/1000000</f>
        <v>23.613929280000001</v>
      </c>
      <c r="F8">
        <v>0.08</v>
      </c>
      <c r="G8">
        <v>0.47</v>
      </c>
      <c r="H8">
        <v>0.24560000000000001</v>
      </c>
      <c r="I8" s="8">
        <f t="shared" si="0"/>
        <v>1.101669363187062</v>
      </c>
      <c r="J8">
        <v>35</v>
      </c>
    </row>
    <row r="9" spans="1:10" x14ac:dyDescent="0.25">
      <c r="A9" t="s">
        <v>49</v>
      </c>
      <c r="B9">
        <v>0.3</v>
      </c>
      <c r="C9">
        <v>31.1</v>
      </c>
      <c r="D9">
        <v>118.14</v>
      </c>
      <c r="E9" s="9">
        <f>25976003.07/ 1000000</f>
        <v>25.976003070000001</v>
      </c>
      <c r="F9">
        <v>0.11</v>
      </c>
      <c r="G9">
        <v>-0.17</v>
      </c>
      <c r="H9">
        <v>-8.0399999999999999E-2</v>
      </c>
      <c r="I9" s="8">
        <f t="shared" si="0"/>
        <v>1.101669363187062</v>
      </c>
      <c r="J9">
        <v>28.6</v>
      </c>
    </row>
    <row r="10" spans="1:10" x14ac:dyDescent="0.25">
      <c r="A10" t="s">
        <v>50</v>
      </c>
      <c r="B10">
        <v>0.2</v>
      </c>
      <c r="C10">
        <v>29.1</v>
      </c>
      <c r="D10">
        <v>118.14</v>
      </c>
      <c r="E10">
        <v>25.2</v>
      </c>
      <c r="F10">
        <v>-0.06</v>
      </c>
      <c r="G10">
        <v>-0.21</v>
      </c>
      <c r="H10" s="8">
        <f>J10/C10-1</f>
        <v>-4.5977046312234982E-2</v>
      </c>
      <c r="I10" s="8">
        <f>$I$12</f>
        <v>1.101669363187062</v>
      </c>
      <c r="J10">
        <f>E10*I10</f>
        <v>27.762067952313963</v>
      </c>
    </row>
    <row r="12" spans="1:10" x14ac:dyDescent="0.25">
      <c r="I12" s="8">
        <f>SUM(C6:C9)/SUM(E6:E9)</f>
        <v>1.101669363187062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ATEC_SUMMARY</vt:lpstr>
      <vt:lpstr>ATEC_QTR</vt:lpstr>
      <vt:lpstr>ATEC_PROJECTIONS</vt:lpstr>
      <vt:lpstr>ATEC_OUTLIER_CHECK</vt:lpstr>
      <vt:lpstr>LR_PROJECTION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Redmond Xia</cp:lastModifiedBy>
  <dcterms:created xsi:type="dcterms:W3CDTF">2021-02-22T16:07:50Z</dcterms:created>
  <dcterms:modified xsi:type="dcterms:W3CDTF">2021-02-23T15:38:15Z</dcterms:modified>
</cp:coreProperties>
</file>